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16" windowWidth="23250" windowHeight="12810" tabRatio="869" activeTab="0"/>
  </bookViews>
  <sheets>
    <sheet name="Innehåll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  <sheet name="Tabell 6" sheetId="7" r:id="rId7"/>
    <sheet name="Tabell 7" sheetId="8" r:id="rId8"/>
    <sheet name="Data" sheetId="9" state="hidden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fn.AGGREGATE" hidden="1">#NAME?</definedName>
    <definedName name="_xlfn.PERCENTILE.EXC" hidden="1">#NAME?</definedName>
    <definedName name="_xlfn.RANK.AVG" hidden="1">#NAME?</definedName>
    <definedName name="_xlfn.RANK.EQ" hidden="1">#NAME?</definedName>
    <definedName name="A">'[1]Bilaga X'!$F$43</definedName>
    <definedName name="AndSthlm" localSheetId="0">#REF!</definedName>
    <definedName name="AndSthlm">#REF!</definedName>
    <definedName name="AnslagKval">'[1]Tabell 2'!$K$4</definedName>
    <definedName name="AnslagMaxtaxa">#REF!</definedName>
    <definedName name="AvdragAdmin">#REF!</definedName>
    <definedName name="avrunda" localSheetId="1">#REF!</definedName>
    <definedName name="avrunda" localSheetId="5">#REF!</definedName>
    <definedName name="avrunda">#REF!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#REF!</definedName>
    <definedName name="_xlnm.Print_Area" localSheetId="2">'Tabell 2'!$A$1:$T$302</definedName>
    <definedName name="_xlnm.Print_Area" localSheetId="4">'Tabell 4'!$A$1:$T$307</definedName>
    <definedName name="_xlnm.Print_Area" localSheetId="6">'Tabell 6'!$A$1:$Y$40</definedName>
    <definedName name="_xlnm.Print_Area" localSheetId="7">'Tabell 7'!$A$1:$D$44</definedName>
    <definedName name="_xlnm.Print_Titles" localSheetId="8">'Data'!$C:$C</definedName>
    <definedName name="_xlnm.Print_Titles" localSheetId="1">'Tabell 1'!$1:$8</definedName>
    <definedName name="_xlnm.Print_Titles" localSheetId="2">'Tabell 2'!$1:$8</definedName>
    <definedName name="_xlnm.Print_Titles" localSheetId="3">'Tabell 3'!$1:$10</definedName>
    <definedName name="_xlnm.Print_Titles" localSheetId="4">'Tabell 4'!$1:$10</definedName>
    <definedName name="_xlnm.Print_Titles" localSheetId="5">'Tabell 5'!$1:$8</definedName>
  </definedNames>
  <calcPr fullCalcOnLoad="1"/>
</workbook>
</file>

<file path=xl/sharedStrings.xml><?xml version="1.0" encoding="utf-8"?>
<sst xmlns="http://schemas.openxmlformats.org/spreadsheetml/2006/main" count="3319" uniqueCount="980">
  <si>
    <t>Avdelning för nationalräkenskaper</t>
  </si>
  <si>
    <t>Tabellförteckning:</t>
  </si>
  <si>
    <t xml:space="preserve">Tabell 1   </t>
  </si>
  <si>
    <t xml:space="preserve">Tabell 2   </t>
  </si>
  <si>
    <t xml:space="preserve">Tabell 3 </t>
  </si>
  <si>
    <t>Tabell 4</t>
  </si>
  <si>
    <t>Län</t>
  </si>
  <si>
    <t>Folk-</t>
  </si>
  <si>
    <t>Grund-</t>
  </si>
  <si>
    <t>Personal-</t>
  </si>
  <si>
    <t>Standard-</t>
  </si>
  <si>
    <t>Standardkostnad</t>
  </si>
  <si>
    <t>Utjämnings-</t>
  </si>
  <si>
    <t>mängd</t>
  </si>
  <si>
    <t>läggande</t>
  </si>
  <si>
    <t>kostnads-</t>
  </si>
  <si>
    <t>kostnad</t>
  </si>
  <si>
    <t>efter korrigering och</t>
  </si>
  <si>
    <t>bidrag(+)/</t>
  </si>
  <si>
    <t>Kommun</t>
  </si>
  <si>
    <t>standard-</t>
  </si>
  <si>
    <t>index</t>
  </si>
  <si>
    <t>inklusive</t>
  </si>
  <si>
    <t>-avgift(-)</t>
  </si>
  <si>
    <t>kronor</t>
  </si>
  <si>
    <t>(PK-IX)</t>
  </si>
  <si>
    <t>PK-IX</t>
  </si>
  <si>
    <t>års beräknade nivå</t>
  </si>
  <si>
    <t>Tkr</t>
  </si>
  <si>
    <t>Kronor</t>
  </si>
  <si>
    <t>(Tabell 2)</t>
  </si>
  <si>
    <t>(Tabell 3)</t>
  </si>
  <si>
    <t>per inv</t>
  </si>
  <si>
    <t>Hela 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</si>
  <si>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</si>
  <si>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</si>
  <si>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</si>
  <si>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</si>
  <si>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</si>
  <si>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</si>
  <si>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</si>
  <si>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</si>
  <si>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</si>
  <si>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</si>
  <si>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</si>
  <si>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</si>
  <si>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</si>
  <si>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</si>
  <si>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</si>
  <si>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</si>
  <si>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</si>
  <si>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</si>
  <si>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</si>
  <si>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</si>
  <si>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</si>
  <si>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</si>
  <si>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</si>
  <si>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</si>
  <si>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</si>
  <si>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r>
      <t xml:space="preserve">Uppsala
</t>
    </r>
    <r>
      <rPr>
        <sz val="10"/>
        <rFont val="Arial"/>
        <family val="2"/>
      </rPr>
      <t>Enköping</t>
    </r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</si>
  <si>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</si>
  <si>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</si>
  <si>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</si>
  <si>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</si>
  <si>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</si>
  <si>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</si>
  <si>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</si>
  <si>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</si>
  <si>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</si>
  <si>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</si>
  <si>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</si>
  <si>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</si>
  <si>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</si>
  <si>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</si>
  <si>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</si>
  <si>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</si>
  <si>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</si>
  <si>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</si>
  <si>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</si>
  <si>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</si>
  <si>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</si>
  <si>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</si>
  <si>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</si>
  <si>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</si>
  <si>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</si>
  <si>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</si>
  <si>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</si>
  <si>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</si>
  <si>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</si>
  <si>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</si>
  <si>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</si>
  <si>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</si>
  <si>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</si>
  <si>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</si>
  <si>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</si>
  <si>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</si>
  <si>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</si>
  <si>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</si>
  <si>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</si>
  <si>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</si>
  <si>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</si>
  <si>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</si>
  <si>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</si>
  <si>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</si>
  <si>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</si>
  <si>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</si>
  <si>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</si>
  <si>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</si>
  <si>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</si>
  <si>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</si>
  <si>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</si>
  <si>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</si>
  <si>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</si>
  <si>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</si>
  <si>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</si>
  <si>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</si>
  <si>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</si>
  <si>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</si>
  <si>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</si>
  <si>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</si>
  <si>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</si>
  <si>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r>
      <t xml:space="preserve">Skåne
</t>
    </r>
    <r>
      <rPr>
        <sz val="10"/>
        <rFont val="Arial"/>
        <family val="2"/>
      </rPr>
      <t>Bjuv</t>
    </r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</si>
  <si>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</si>
  <si>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</si>
  <si>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</si>
  <si>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</si>
  <si>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</si>
  <si>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</si>
  <si>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</si>
  <si>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</si>
  <si>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</si>
  <si>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</si>
  <si>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</si>
  <si>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</si>
  <si>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</si>
  <si>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</si>
  <si>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</si>
  <si>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</si>
  <si>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</si>
  <si>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</si>
  <si>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</si>
  <si>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</si>
  <si>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</si>
  <si>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</si>
  <si>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</si>
  <si>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</si>
  <si>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</si>
  <si>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</si>
  <si>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</si>
  <si>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</si>
  <si>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</si>
  <si>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</si>
  <si>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</si>
  <si>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</si>
  <si>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</si>
  <si>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</si>
  <si>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</si>
  <si>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</si>
  <si>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</si>
  <si>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r>
      <t xml:space="preserve">V Götalands
</t>
    </r>
    <r>
      <rPr>
        <sz val="10"/>
        <rFont val="Arial"/>
        <family val="2"/>
      </rPr>
      <t>Ale</t>
    </r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</si>
  <si>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</si>
  <si>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</si>
  <si>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</si>
  <si>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</si>
  <si>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</si>
  <si>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</si>
  <si>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</si>
  <si>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</si>
  <si>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</si>
  <si>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</si>
  <si>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</si>
  <si>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</si>
  <si>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</si>
  <si>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</si>
  <si>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</si>
  <si>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</si>
  <si>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</si>
  <si>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</si>
  <si>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</si>
  <si>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</si>
  <si>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</si>
  <si>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</si>
  <si>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</si>
  <si>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</si>
  <si>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</si>
  <si>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</si>
  <si>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</si>
  <si>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</si>
  <si>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</si>
  <si>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</si>
  <si>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</si>
  <si>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</si>
  <si>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</si>
  <si>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</si>
  <si>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</si>
  <si>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</si>
  <si>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</si>
  <si>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</si>
  <si>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</si>
  <si>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</si>
  <si>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</si>
  <si>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</si>
  <si>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</si>
  <si>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</si>
  <si>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</si>
  <si>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</si>
  <si>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</si>
  <si>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</si>
  <si>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</si>
  <si>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</si>
  <si>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</si>
  <si>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</si>
  <si>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</si>
  <si>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</si>
  <si>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</si>
  <si>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</si>
  <si>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</si>
  <si>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</si>
  <si>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</si>
  <si>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</si>
  <si>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</si>
  <si>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</si>
  <si>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</si>
  <si>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</si>
  <si>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</si>
  <si>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</si>
  <si>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</si>
  <si>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</si>
  <si>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</si>
  <si>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</si>
  <si>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</si>
  <si>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</si>
  <si>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</si>
  <si>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</si>
  <si>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</si>
  <si>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</si>
  <si>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</si>
  <si>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</si>
  <si>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</si>
  <si>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</si>
  <si>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</si>
  <si>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</si>
  <si>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</si>
  <si>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</si>
  <si>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</si>
  <si>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</si>
  <si>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</si>
  <si>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</si>
  <si>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</si>
  <si>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</si>
  <si>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</si>
  <si>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</si>
  <si>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</si>
  <si>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</si>
  <si>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</si>
  <si>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</si>
  <si>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</si>
  <si>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</si>
  <si>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</si>
  <si>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</si>
  <si>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</si>
  <si>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</si>
  <si>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</si>
  <si>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</si>
  <si>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</si>
  <si>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</si>
  <si>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</si>
  <si>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</si>
  <si>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</si>
  <si>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</si>
  <si>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</si>
  <si>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</si>
  <si>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r>
      <t xml:space="preserve">Jämtlands
</t>
    </r>
    <r>
      <rPr>
        <sz val="10"/>
        <rFont val="Arial"/>
        <family val="2"/>
      </rPr>
      <t>Berg</t>
    </r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</si>
  <si>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</si>
  <si>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</si>
  <si>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</si>
  <si>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</si>
  <si>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</si>
  <si>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</si>
  <si>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</si>
  <si>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</si>
  <si>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</si>
  <si>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</si>
  <si>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</si>
  <si>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</si>
  <si>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</si>
  <si>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</si>
  <si>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</si>
  <si>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</si>
  <si>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</si>
  <si>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</si>
  <si>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</si>
  <si>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</si>
  <si>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</si>
  <si>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</si>
  <si>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</si>
  <si>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</si>
  <si>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</si>
  <si>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</si>
  <si>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</si>
  <si>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</si>
  <si>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</si>
  <si>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</si>
  <si>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</si>
  <si>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</si>
  <si>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</si>
  <si>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</si>
  <si>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Utjämning av LSS-kostnader mellan kommuner</t>
  </si>
  <si>
    <r>
      <t>Antal</t>
    </r>
    <r>
      <rPr>
        <vertAlign val="superscript"/>
        <sz val="10"/>
        <rFont val="Arial"/>
        <family val="2"/>
      </rPr>
      <t>1</t>
    </r>
  </si>
  <si>
    <t>Ersättn till</t>
  </si>
  <si>
    <t>Person-</t>
  </si>
  <si>
    <t>Därav</t>
  </si>
  <si>
    <t>Led-</t>
  </si>
  <si>
    <t>Kon-</t>
  </si>
  <si>
    <t>Av-</t>
  </si>
  <si>
    <t>Kort-</t>
  </si>
  <si>
    <t>Boende</t>
  </si>
  <si>
    <t>Daglig</t>
  </si>
  <si>
    <t>beslut om</t>
  </si>
  <si>
    <t>Försäkrings-</t>
  </si>
  <si>
    <t>lig assi-</t>
  </si>
  <si>
    <t>till boende i</t>
  </si>
  <si>
    <t>sagar-</t>
  </si>
  <si>
    <t>takt-</t>
  </si>
  <si>
    <t>lösar-</t>
  </si>
  <si>
    <t>tids-</t>
  </si>
  <si>
    <t>Barn i bo-</t>
  </si>
  <si>
    <t>Barn i</t>
  </si>
  <si>
    <t>Vuxna i bo-</t>
  </si>
  <si>
    <t>verksam-</t>
  </si>
  <si>
    <t>personlig</t>
  </si>
  <si>
    <t>kassan</t>
  </si>
  <si>
    <r>
      <t>stans</t>
    </r>
    <r>
      <rPr>
        <vertAlign val="superscript"/>
        <sz val="10"/>
        <rFont val="Arial"/>
        <family val="2"/>
      </rPr>
      <t>2</t>
    </r>
  </si>
  <si>
    <t>bostad med</t>
  </si>
  <si>
    <t>ser-</t>
  </si>
  <si>
    <t>per-</t>
  </si>
  <si>
    <t>vis-</t>
  </si>
  <si>
    <t>till-</t>
  </si>
  <si>
    <t>stad med</t>
  </si>
  <si>
    <t>familje-</t>
  </si>
  <si>
    <t>het, per-</t>
  </si>
  <si>
    <t>assistans</t>
  </si>
  <si>
    <t>särskild ser-</t>
  </si>
  <si>
    <t>vice</t>
  </si>
  <si>
    <t>son</t>
  </si>
  <si>
    <t>telse</t>
  </si>
  <si>
    <t>syn</t>
  </si>
  <si>
    <t>särskild</t>
  </si>
  <si>
    <t>hem</t>
  </si>
  <si>
    <t>sonkrets</t>
  </si>
  <si>
    <t>(Källa: RS)</t>
  </si>
  <si>
    <t>vice, vuxna</t>
  </si>
  <si>
    <t>service</t>
  </si>
  <si>
    <t>1 och 2</t>
  </si>
  <si>
    <t>(Källa: Fk)</t>
  </si>
  <si>
    <t>x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</si>
  <si>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1"/>
        <color theme="1"/>
        <rFont val="Calibri"/>
        <family val="2"/>
      </rPr>
      <t>)</t>
    </r>
  </si>
  <si>
    <t>Varav</t>
  </si>
  <si>
    <t>Över-</t>
  </si>
  <si>
    <t>Lönekost-</t>
  </si>
  <si>
    <t>Tillkommer</t>
  </si>
  <si>
    <r>
      <t>Avgår</t>
    </r>
    <r>
      <rPr>
        <sz val="11"/>
        <color theme="1"/>
        <rFont val="Calibri"/>
        <family val="2"/>
      </rPr>
      <t xml:space="preserve"> 85 %</t>
    </r>
  </si>
  <si>
    <t>Summa</t>
  </si>
  <si>
    <t>personal-</t>
  </si>
  <si>
    <t>skjutande</t>
  </si>
  <si>
    <t>nader inkl</t>
  </si>
  <si>
    <t>85 % av köp</t>
  </si>
  <si>
    <t>av ersättning</t>
  </si>
  <si>
    <t>beräknad per-</t>
  </si>
  <si>
    <t>kostnader</t>
  </si>
  <si>
    <t>38,46 %</t>
  </si>
  <si>
    <t>av verksamh,</t>
  </si>
  <si>
    <t>från Fk, för-</t>
  </si>
  <si>
    <t>sonalkostnad</t>
  </si>
  <si>
    <t>(=85%)</t>
  </si>
  <si>
    <t>PO-påslag</t>
  </si>
  <si>
    <t>övriga interna</t>
  </si>
  <si>
    <t>säljning till</t>
  </si>
  <si>
    <t>för köpt verk-</t>
  </si>
  <si>
    <t>ersatta</t>
  </si>
  <si>
    <t>kostnader, in-</t>
  </si>
  <si>
    <t>andra kom-</t>
  </si>
  <si>
    <t>samhet avs</t>
  </si>
  <si>
    <t>till 70%</t>
  </si>
  <si>
    <t>ternt fördelade</t>
  </si>
  <si>
    <t>muner, in-</t>
  </si>
  <si>
    <t>(F=(B+E)/</t>
  </si>
  <si>
    <t xml:space="preserve">kostnader </t>
  </si>
  <si>
    <t>terna intäkter</t>
  </si>
  <si>
    <t>(A)</t>
  </si>
  <si>
    <t>(B)</t>
  </si>
  <si>
    <t>(C)</t>
  </si>
  <si>
    <t>(D=A-C)</t>
  </si>
  <si>
    <t>(E=0,7*D)</t>
  </si>
  <si>
    <t>B)</t>
  </si>
  <si>
    <t>Beräkning av personalkostnadsindex baserad på RS</t>
  </si>
  <si>
    <t>Tabell 4   Detaljerat underlag för beräkning av personalkostnadsindex baserad på</t>
  </si>
  <si>
    <t>Externa</t>
  </si>
  <si>
    <t>Entre-</t>
  </si>
  <si>
    <t>Interna</t>
  </si>
  <si>
    <t>Internt</t>
  </si>
  <si>
    <t xml:space="preserve">Interna </t>
  </si>
  <si>
    <t>Ersätt-</t>
  </si>
  <si>
    <t>Försälj-</t>
  </si>
  <si>
    <t>löner</t>
  </si>
  <si>
    <t>prenader</t>
  </si>
  <si>
    <t>köp och</t>
  </si>
  <si>
    <t>fördelade</t>
  </si>
  <si>
    <t>intäkter</t>
  </si>
  <si>
    <t>ning från</t>
  </si>
  <si>
    <t>ning till</t>
  </si>
  <si>
    <t>ning av</t>
  </si>
  <si>
    <t>och köp</t>
  </si>
  <si>
    <t>övriga</t>
  </si>
  <si>
    <t>kost-</t>
  </si>
  <si>
    <t>Försäk-</t>
  </si>
  <si>
    <t>av verk-</t>
  </si>
  <si>
    <t>interna</t>
  </si>
  <si>
    <t>nader;</t>
  </si>
  <si>
    <t>rings-</t>
  </si>
  <si>
    <t>het till</t>
  </si>
  <si>
    <t>samhet</t>
  </si>
  <si>
    <t>kommun-</t>
  </si>
  <si>
    <t>SCB-</t>
  </si>
  <si>
    <t>andra</t>
  </si>
  <si>
    <t>nader</t>
  </si>
  <si>
    <t>nyckel</t>
  </si>
  <si>
    <t>kom-</t>
  </si>
  <si>
    <t>muner</t>
  </si>
  <si>
    <t>Tabell 5</t>
  </si>
  <si>
    <t>Underlag för och beräkning av grundläggande standardkostnad</t>
  </si>
  <si>
    <t>Tabell 6</t>
  </si>
  <si>
    <t>Kostnaderna fördelas på olika typer av insatser med hjälp av andelstal angivna i LSS-utjämningsförordningen</t>
  </si>
  <si>
    <t>(SFS 2008:776). Andelstalen är baserade på SKL:s handikappnycklar.</t>
  </si>
  <si>
    <t>Typ av insats</t>
  </si>
  <si>
    <r>
      <t>Nettokostnad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</si>
  <si>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</si>
  <si>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</si>
  <si>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</si>
  <si>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</si>
  <si>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</si>
  <si>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</si>
  <si>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</si>
  <si>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</si>
  <si>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</si>
  <si>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tkr</t>
  </si>
  <si>
    <t>beslut,</t>
  </si>
  <si>
    <t>för gruppen</t>
  </si>
  <si>
    <t>omfördelning,</t>
  </si>
  <si>
    <t>oktober</t>
  </si>
  <si>
    <t>i procent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</si>
  <si>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</si>
  <si>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</si>
  <si>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</si>
  <si>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</si>
  <si>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</si>
  <si>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</si>
  <si>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</si>
  <si>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</si>
  <si>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</si>
  <si>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</si>
  <si>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</si>
  <si>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</si>
  <si>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</si>
  <si>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</si>
  <si>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t xml:space="preserve">2) Källa: Socialstyrelsen respektive Försäkringskassan.     </t>
  </si>
  <si>
    <t>3) Lag om assistansersättning (LASS) är från och med 2011 inordnad i Socialförsäkringsbalken (SFB, 51 kap.).</t>
  </si>
  <si>
    <t>B. Nettokostnader för LSS (exkl. råd och stöd) och LASS, tkr, hela riket</t>
  </si>
  <si>
    <t>Belopp,</t>
  </si>
  <si>
    <r>
      <t>Omräkningsfaktor (NPI)</t>
    </r>
    <r>
      <rPr>
        <vertAlign val="superscript"/>
        <sz val="10"/>
        <rFont val="Arial"/>
        <family val="2"/>
      </rPr>
      <t>2</t>
    </r>
  </si>
  <si>
    <t>Bruttokostnader</t>
  </si>
  <si>
    <t>Bruttointäkter</t>
  </si>
  <si>
    <t xml:space="preserve">Nettokostnader </t>
  </si>
  <si>
    <t>Ange kommun:</t>
  </si>
  <si>
    <t>Ale</t>
  </si>
  <si>
    <t>Standardkostnad för LSS m.m. (s:a insatser x kostnad per insats)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</si>
  <si>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</si>
  <si>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Grundläggande standardkostnad</t>
  </si>
  <si>
    <t>2. Kostnadsskillnader p.g.a. skillnader i behov av stöd</t>
  </si>
  <si>
    <t>D. Internt fördelade kostnader, kommunnyckel</t>
  </si>
  <si>
    <t>E. Internt fördelade kostnader, SCB-nyckel</t>
  </si>
  <si>
    <t>J. Försäljning av verksamhet till andra kommuner</t>
  </si>
  <si>
    <t>Lönekostnader inkl 38,46 % PO-påslag (A x 1,3846)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</si>
  <si>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</si>
  <si>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</si>
  <si>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</si>
  <si>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Summa beräknade personalkostnader</t>
  </si>
  <si>
    <t>C. - varav personalkostnader, 85 %, tkr (0,85 x B)</t>
  </si>
  <si>
    <t>D. Överskjutande personalkostnader, tkr (A - C)</t>
  </si>
  <si>
    <t>E. Överskjutande personalkostnader, 70 %, tkr (0,7 x D)</t>
  </si>
  <si>
    <t>- tkr</t>
  </si>
  <si>
    <t>Beräknat belopp för bidrag(+)/avgift(-), kr per invånare</t>
  </si>
  <si>
    <t>Utjämningsbidrag/utjämningsavgift</t>
  </si>
  <si>
    <t>Utjämningsbidrag, kronor</t>
  </si>
  <si>
    <t>Utjämningsavgift, kronor</t>
  </si>
  <si>
    <t>Namn</t>
  </si>
  <si>
    <t>Ersättning</t>
  </si>
  <si>
    <t>Beräknade belopp i tkr</t>
  </si>
  <si>
    <t>Folkmängd</t>
  </si>
  <si>
    <t>Beräknat</t>
  </si>
  <si>
    <t>till Fk,</t>
  </si>
  <si>
    <t xml:space="preserve">Externa </t>
  </si>
  <si>
    <t>Entreprenad</t>
  </si>
  <si>
    <t>Interna kostnader exkl. lokaler</t>
  </si>
  <si>
    <t>85 % av</t>
  </si>
  <si>
    <t>Beräknad</t>
  </si>
  <si>
    <t>belopp för</t>
  </si>
  <si>
    <t>bidrag,</t>
  </si>
  <si>
    <t>avgift,</t>
  </si>
  <si>
    <t>för LSS-</t>
  </si>
  <si>
    <t xml:space="preserve">och köp av </t>
  </si>
  <si>
    <t>Interna köp</t>
  </si>
  <si>
    <t>Fördelad gemensam</t>
  </si>
  <si>
    <t>från Fk</t>
  </si>
  <si>
    <t>till Fk</t>
  </si>
  <si>
    <t>köp av</t>
  </si>
  <si>
    <t>ersättn</t>
  </si>
  <si>
    <t>beräknade</t>
  </si>
  <si>
    <t>inkl PK-IX,</t>
  </si>
  <si>
    <t>justerad o</t>
  </si>
  <si>
    <t>insatser,</t>
  </si>
  <si>
    <t>kostnad,</t>
  </si>
  <si>
    <t>[50-51,</t>
  </si>
  <si>
    <t>huvud</t>
  </si>
  <si>
    <t>och övriga</t>
  </si>
  <si>
    <t>verksamhet</t>
  </si>
  <si>
    <t>från Fk,</t>
  </si>
  <si>
    <t>(85%)</t>
  </si>
  <si>
    <t>kostnader,</t>
  </si>
  <si>
    <t>ojusterad,</t>
  </si>
  <si>
    <t>uppräknad,</t>
  </si>
  <si>
    <t>avgift(-),</t>
  </si>
  <si>
    <t>53, 54</t>
  </si>
  <si>
    <t>Kommun-</t>
  </si>
  <si>
    <t xml:space="preserve">SCB- </t>
  </si>
  <si>
    <t>kol C</t>
  </si>
  <si>
    <t>het m.m.</t>
  </si>
  <si>
    <t>försäljn</t>
  </si>
  <si>
    <t>för . . .</t>
  </si>
  <si>
    <t>70%</t>
  </si>
  <si>
    <t>kr per inv</t>
  </si>
  <si>
    <t xml:space="preserve"> 55x2]</t>
  </si>
  <si>
    <t>radnr</t>
  </si>
  <si>
    <t>[463]</t>
  </si>
  <si>
    <t>513</t>
  </si>
  <si>
    <t>1440</t>
  </si>
  <si>
    <t>1489</t>
  </si>
  <si>
    <t>0764</t>
  </si>
  <si>
    <t>Alvesta</t>
  </si>
  <si>
    <t>0604</t>
  </si>
  <si>
    <t>Aneby</t>
  </si>
  <si>
    <t>1984</t>
  </si>
  <si>
    <t>Arboga</t>
  </si>
  <si>
    <t>2506</t>
  </si>
  <si>
    <t>Arjeplog</t>
  </si>
  <si>
    <t>2505</t>
  </si>
  <si>
    <t>1784</t>
  </si>
  <si>
    <t>Arvika</t>
  </si>
  <si>
    <t>1882</t>
  </si>
  <si>
    <t>Askersund</t>
  </si>
  <si>
    <t>2084</t>
  </si>
  <si>
    <t>Avesta</t>
  </si>
  <si>
    <t>1460</t>
  </si>
  <si>
    <t>2326</t>
  </si>
  <si>
    <t>Berg</t>
  </si>
  <si>
    <t>2403</t>
  </si>
  <si>
    <t>Bjurholm</t>
  </si>
  <si>
    <t>1260</t>
  </si>
  <si>
    <t>Bjuv</t>
  </si>
  <si>
    <t>2582</t>
  </si>
  <si>
    <t>1443</t>
  </si>
  <si>
    <t>2183</t>
  </si>
  <si>
    <t>Bollnäs</t>
  </si>
  <si>
    <t>0885</t>
  </si>
  <si>
    <t>Borgholm</t>
  </si>
  <si>
    <t>2081</t>
  </si>
  <si>
    <t>1490</t>
  </si>
  <si>
    <t>0127</t>
  </si>
  <si>
    <t>Botkyrka</t>
  </si>
  <si>
    <t>0560</t>
  </si>
  <si>
    <t>Boxholm</t>
  </si>
  <si>
    <t>1272</t>
  </si>
  <si>
    <t>2305</t>
  </si>
  <si>
    <t>1231</t>
  </si>
  <si>
    <t>1278</t>
  </si>
  <si>
    <t>1438</t>
  </si>
  <si>
    <t>0162</t>
  </si>
  <si>
    <t>1862</t>
  </si>
  <si>
    <t>2425</t>
  </si>
  <si>
    <t>1730</t>
  </si>
  <si>
    <t>0125</t>
  </si>
  <si>
    <t>0686</t>
  </si>
  <si>
    <t>0862</t>
  </si>
  <si>
    <t>0381</t>
  </si>
  <si>
    <t>Enköping</t>
  </si>
  <si>
    <t>0484</t>
  </si>
  <si>
    <t>Eskilstuna</t>
  </si>
  <si>
    <t>1285</t>
  </si>
  <si>
    <t>1445</t>
  </si>
  <si>
    <t>1982</t>
  </si>
  <si>
    <t>1382</t>
  </si>
  <si>
    <t>Falkenberg</t>
  </si>
  <si>
    <t>1499</t>
  </si>
  <si>
    <t>2080</t>
  </si>
  <si>
    <t>1782</t>
  </si>
  <si>
    <t>0562</t>
  </si>
  <si>
    <t>0482</t>
  </si>
  <si>
    <t>1763</t>
  </si>
  <si>
    <t>1439</t>
  </si>
  <si>
    <t>2026</t>
  </si>
  <si>
    <t>0662</t>
  </si>
  <si>
    <t>0461</t>
  </si>
  <si>
    <t>0617</t>
  </si>
  <si>
    <t>0980</t>
  </si>
  <si>
    <t>Gotland</t>
  </si>
  <si>
    <t>1764</t>
  </si>
  <si>
    <t>1444</t>
  </si>
  <si>
    <t>1447</t>
  </si>
  <si>
    <t>2523</t>
  </si>
  <si>
    <t>2180</t>
  </si>
  <si>
    <t>1480</t>
  </si>
  <si>
    <t>1471</t>
  </si>
  <si>
    <t>0643</t>
  </si>
  <si>
    <t>1783</t>
  </si>
  <si>
    <t>1861</t>
  </si>
  <si>
    <t>1961</t>
  </si>
  <si>
    <t>1380</t>
  </si>
  <si>
    <t>1761</t>
  </si>
  <si>
    <t>0136</t>
  </si>
  <si>
    <t>2583</t>
  </si>
  <si>
    <t>0331</t>
  </si>
  <si>
    <t>2083</t>
  </si>
  <si>
    <t>1283</t>
  </si>
  <si>
    <t>1466</t>
  </si>
  <si>
    <t>1497</t>
  </si>
  <si>
    <t>2104</t>
  </si>
  <si>
    <t>0126</t>
  </si>
  <si>
    <t>2184</t>
  </si>
  <si>
    <t>0860</t>
  </si>
  <si>
    <t>1315</t>
  </si>
  <si>
    <t>0305</t>
  </si>
  <si>
    <t>1863</t>
  </si>
  <si>
    <t>2361</t>
  </si>
  <si>
    <t>2280</t>
  </si>
  <si>
    <t>Härnösand</t>
  </si>
  <si>
    <t>1401</t>
  </si>
  <si>
    <t>1293</t>
  </si>
  <si>
    <t>1284</t>
  </si>
  <si>
    <t>0821</t>
  </si>
  <si>
    <t>1266</t>
  </si>
  <si>
    <t>1267</t>
  </si>
  <si>
    <t>2510</t>
  </si>
  <si>
    <t>0123</t>
  </si>
  <si>
    <t>0680</t>
  </si>
  <si>
    <t>2514</t>
  </si>
  <si>
    <t>0880</t>
  </si>
  <si>
    <t>1446</t>
  </si>
  <si>
    <t>1082</t>
  </si>
  <si>
    <t>Karlshamn</t>
  </si>
  <si>
    <t>1883</t>
  </si>
  <si>
    <t>1080</t>
  </si>
  <si>
    <t>1780</t>
  </si>
  <si>
    <t>0483</t>
  </si>
  <si>
    <t>1715</t>
  </si>
  <si>
    <t>0513</t>
  </si>
  <si>
    <t>2584</t>
  </si>
  <si>
    <t>1276</t>
  </si>
  <si>
    <t>0330</t>
  </si>
  <si>
    <t>2282</t>
  </si>
  <si>
    <t>1290</t>
  </si>
  <si>
    <t>1781</t>
  </si>
  <si>
    <t>2309</t>
  </si>
  <si>
    <t>1881</t>
  </si>
  <si>
    <t>1384</t>
  </si>
  <si>
    <t>1960</t>
  </si>
  <si>
    <t>1482</t>
  </si>
  <si>
    <t>1261</t>
  </si>
  <si>
    <t>1983</t>
  </si>
  <si>
    <t>1381</t>
  </si>
  <si>
    <t>1282</t>
  </si>
  <si>
    <t>1860</t>
  </si>
  <si>
    <t>1814</t>
  </si>
  <si>
    <t>2029</t>
  </si>
  <si>
    <t>1441</t>
  </si>
  <si>
    <t>0761</t>
  </si>
  <si>
    <t>0186</t>
  </si>
  <si>
    <t>1494</t>
  </si>
  <si>
    <t>1462</t>
  </si>
  <si>
    <t>1885</t>
  </si>
  <si>
    <t>0580</t>
  </si>
  <si>
    <t>0781</t>
  </si>
  <si>
    <t>2161</t>
  </si>
  <si>
    <t>1864</t>
  </si>
  <si>
    <t>1262</t>
  </si>
  <si>
    <t>2085</t>
  </si>
  <si>
    <t>2580</t>
  </si>
  <si>
    <t>1281</t>
  </si>
  <si>
    <t>2481</t>
  </si>
  <si>
    <t>1484</t>
  </si>
  <si>
    <t>1280</t>
  </si>
  <si>
    <t>2023</t>
  </si>
  <si>
    <t>2418</t>
  </si>
  <si>
    <t>1493</t>
  </si>
  <si>
    <t>1463</t>
  </si>
  <si>
    <t>0767</t>
  </si>
  <si>
    <t>1461</t>
  </si>
  <si>
    <t>0586</t>
  </si>
  <si>
    <t>2062</t>
  </si>
  <si>
    <t>0583</t>
  </si>
  <si>
    <t>0642</t>
  </si>
  <si>
    <t>1430</t>
  </si>
  <si>
    <t>1762</t>
  </si>
  <si>
    <t>1481</t>
  </si>
  <si>
    <t>0861</t>
  </si>
  <si>
    <t>0840</t>
  </si>
  <si>
    <t>0182</t>
  </si>
  <si>
    <t>1884</t>
  </si>
  <si>
    <t>1962</t>
  </si>
  <si>
    <t>2132</t>
  </si>
  <si>
    <t>2401</t>
  </si>
  <si>
    <t>0581</t>
  </si>
  <si>
    <t>0188</t>
  </si>
  <si>
    <t>2417</t>
  </si>
  <si>
    <t>0881</t>
  </si>
  <si>
    <t>0140</t>
  </si>
  <si>
    <t>0480</t>
  </si>
  <si>
    <t>0192</t>
  </si>
  <si>
    <t>0682</t>
  </si>
  <si>
    <t>2101</t>
  </si>
  <si>
    <t>1060</t>
  </si>
  <si>
    <t>2034</t>
  </si>
  <si>
    <t>1421</t>
  </si>
  <si>
    <t>1273</t>
  </si>
  <si>
    <t>0882</t>
  </si>
  <si>
    <t>2121</t>
  </si>
  <si>
    <t>0481</t>
  </si>
  <si>
    <t>2521</t>
  </si>
  <si>
    <t>1402</t>
  </si>
  <si>
    <t>1275</t>
  </si>
  <si>
    <t>2581</t>
  </si>
  <si>
    <t>2303</t>
  </si>
  <si>
    <t>2409</t>
  </si>
  <si>
    <t>1081</t>
  </si>
  <si>
    <t>2031</t>
  </si>
  <si>
    <t>1981</t>
  </si>
  <si>
    <t>0128</t>
  </si>
  <si>
    <t>2181</t>
  </si>
  <si>
    <t>0191</t>
  </si>
  <si>
    <t>1291</t>
  </si>
  <si>
    <t>1265</t>
  </si>
  <si>
    <t>1495</t>
  </si>
  <si>
    <t>2482</t>
  </si>
  <si>
    <t>1904</t>
  </si>
  <si>
    <t>1264</t>
  </si>
  <si>
    <t>1496</t>
  </si>
  <si>
    <t>2061</t>
  </si>
  <si>
    <t>2283</t>
  </si>
  <si>
    <t>0163</t>
  </si>
  <si>
    <t>0184</t>
  </si>
  <si>
    <t>2422</t>
  </si>
  <si>
    <t>1427</t>
  </si>
  <si>
    <t>1230</t>
  </si>
  <si>
    <t>1415</t>
  </si>
  <si>
    <t>0180</t>
  </si>
  <si>
    <t>1760</t>
  </si>
  <si>
    <t>2421</t>
  </si>
  <si>
    <t>0486</t>
  </si>
  <si>
    <t>1486</t>
  </si>
  <si>
    <t>2313</t>
  </si>
  <si>
    <t>0183</t>
  </si>
  <si>
    <t>2281</t>
  </si>
  <si>
    <t>1766</t>
  </si>
  <si>
    <t>1907</t>
  </si>
  <si>
    <t>1214</t>
  </si>
  <si>
    <t>1263</t>
  </si>
  <si>
    <t>1465</t>
  </si>
  <si>
    <t>1785</t>
  </si>
  <si>
    <t>2082</t>
  </si>
  <si>
    <t>0684</t>
  </si>
  <si>
    <t>2182</t>
  </si>
  <si>
    <t>0582</t>
  </si>
  <si>
    <t>0181</t>
  </si>
  <si>
    <t>1083</t>
  </si>
  <si>
    <t>1435</t>
  </si>
  <si>
    <t>1472</t>
  </si>
  <si>
    <t>1498</t>
  </si>
  <si>
    <t>0360</t>
  </si>
  <si>
    <t>2262</t>
  </si>
  <si>
    <t>0763</t>
  </si>
  <si>
    <t>1419</t>
  </si>
  <si>
    <t>1270</t>
  </si>
  <si>
    <t>1737</t>
  </si>
  <si>
    <t>0834</t>
  </si>
  <si>
    <t>1452</t>
  </si>
  <si>
    <t>0687</t>
  </si>
  <si>
    <t>1287</t>
  </si>
  <si>
    <t>1488</t>
  </si>
  <si>
    <t>0488</t>
  </si>
  <si>
    <t>0138</t>
  </si>
  <si>
    <t>0160</t>
  </si>
  <si>
    <t>1473</t>
  </si>
  <si>
    <t>1485</t>
  </si>
  <si>
    <t>1491</t>
  </si>
  <si>
    <t>2480</t>
  </si>
  <si>
    <t>0114</t>
  </si>
  <si>
    <t>0139</t>
  </si>
  <si>
    <t>0380</t>
  </si>
  <si>
    <t>0760</t>
  </si>
  <si>
    <t>0584</t>
  </si>
  <si>
    <t>0665</t>
  </si>
  <si>
    <t>0563</t>
  </si>
  <si>
    <t>0115</t>
  </si>
  <si>
    <t>2021</t>
  </si>
  <si>
    <t>1470</t>
  </si>
  <si>
    <t>1383</t>
  </si>
  <si>
    <t>0187</t>
  </si>
  <si>
    <t>1233</t>
  </si>
  <si>
    <t>0685</t>
  </si>
  <si>
    <t>2462</t>
  </si>
  <si>
    <t>0884</t>
  </si>
  <si>
    <t>2404</t>
  </si>
  <si>
    <t>0428</t>
  </si>
  <si>
    <t>1442</t>
  </si>
  <si>
    <t>1487</t>
  </si>
  <si>
    <t>2460</t>
  </si>
  <si>
    <t>0120</t>
  </si>
  <si>
    <t>0683</t>
  </si>
  <si>
    <t>0883</t>
  </si>
  <si>
    <t>1980</t>
  </si>
  <si>
    <t>0780</t>
  </si>
  <si>
    <t>0512</t>
  </si>
  <si>
    <t>1286</t>
  </si>
  <si>
    <t>1492</t>
  </si>
  <si>
    <t>2260</t>
  </si>
  <si>
    <t>2321</t>
  </si>
  <si>
    <t>1765</t>
  </si>
  <si>
    <t>2463</t>
  </si>
  <si>
    <t>1277</t>
  </si>
  <si>
    <t>0561</t>
  </si>
  <si>
    <t>0765</t>
  </si>
  <si>
    <t>2039</t>
  </si>
  <si>
    <t>0319</t>
  </si>
  <si>
    <t>2560</t>
  </si>
  <si>
    <t>1292</t>
  </si>
  <si>
    <t>1407</t>
  </si>
  <si>
    <t>0509</t>
  </si>
  <si>
    <t>1880</t>
  </si>
  <si>
    <t>1257</t>
  </si>
  <si>
    <t>2284</t>
  </si>
  <si>
    <t>2380</t>
  </si>
  <si>
    <t>0117</t>
  </si>
  <si>
    <t>0382</t>
  </si>
  <si>
    <t>1256</t>
  </si>
  <si>
    <t>2513</t>
  </si>
  <si>
    <t>2518</t>
  </si>
  <si>
    <t>Senast tillgängliga RS-uppgifter, belopp i tkr</t>
  </si>
  <si>
    <t>E-post: offentlig.ekonomi@scb.se</t>
  </si>
  <si>
    <t>För mer information:</t>
  </si>
  <si>
    <t>http://www.scb.se/OE0115</t>
  </si>
  <si>
    <t>Förfrågningar</t>
  </si>
  <si>
    <t>Offentlig ekonomi och mikrosimuleringar</t>
  </si>
  <si>
    <t>14</t>
  </si>
  <si>
    <t>07</t>
  </si>
  <si>
    <t>06</t>
  </si>
  <si>
    <t>19</t>
  </si>
  <si>
    <t>25</t>
  </si>
  <si>
    <t>17</t>
  </si>
  <si>
    <t>18</t>
  </si>
  <si>
    <t>20</t>
  </si>
  <si>
    <t>23</t>
  </si>
  <si>
    <t>24</t>
  </si>
  <si>
    <t>12</t>
  </si>
  <si>
    <t>21</t>
  </si>
  <si>
    <t>08</t>
  </si>
  <si>
    <t>01</t>
  </si>
  <si>
    <t>05</t>
  </si>
  <si>
    <t>03</t>
  </si>
  <si>
    <t>04</t>
  </si>
  <si>
    <t>13</t>
  </si>
  <si>
    <t>09</t>
  </si>
  <si>
    <t>22</t>
  </si>
  <si>
    <t>10</t>
  </si>
  <si>
    <t>Kostnad, kr (Tab. 6):</t>
  </si>
  <si>
    <t>Detaljerat underlag för beräkning av personalkostnadsindex baserad på RS</t>
  </si>
  <si>
    <r>
      <t xml:space="preserve">Östergötlands län
</t>
    </r>
    <r>
      <rPr>
        <sz val="10"/>
        <rFont val="Arial"/>
        <family val="2"/>
      </rPr>
      <t>Boxholm</t>
    </r>
  </si>
  <si>
    <r>
      <t xml:space="preserve">Kalmar län
</t>
    </r>
    <r>
      <rPr>
        <sz val="10"/>
        <rFont val="Arial"/>
        <family val="2"/>
      </rPr>
      <t>Borgholm</t>
    </r>
  </si>
  <si>
    <r>
      <t xml:space="preserve">Blekinge län
</t>
    </r>
    <r>
      <rPr>
        <sz val="10"/>
        <rFont val="Arial"/>
        <family val="2"/>
      </rPr>
      <t>Karlshamn</t>
    </r>
  </si>
  <si>
    <r>
      <t xml:space="preserve">Hallands län
</t>
    </r>
    <r>
      <rPr>
        <sz val="10"/>
        <rFont val="Arial"/>
        <family val="2"/>
      </rPr>
      <t>Falkenberg</t>
    </r>
  </si>
  <si>
    <r>
      <t xml:space="preserve">Värmlands län
</t>
    </r>
    <r>
      <rPr>
        <sz val="10"/>
        <rFont val="Arial"/>
        <family val="2"/>
      </rPr>
      <t>Arvika</t>
    </r>
  </si>
  <si>
    <r>
      <t xml:space="preserve">Örebro län
</t>
    </r>
    <r>
      <rPr>
        <sz val="10"/>
        <rFont val="Arial"/>
        <family val="2"/>
      </rPr>
      <t>Askersund</t>
    </r>
  </si>
  <si>
    <r>
      <t xml:space="preserve">Västmanlands län
</t>
    </r>
    <r>
      <rPr>
        <sz val="10"/>
        <rFont val="Arial"/>
        <family val="2"/>
      </rPr>
      <t>Arboga</t>
    </r>
  </si>
  <si>
    <r>
      <t xml:space="preserve">Dalarnas län
</t>
    </r>
    <r>
      <rPr>
        <sz val="10"/>
        <rFont val="Arial"/>
        <family val="2"/>
      </rPr>
      <t>Avesta</t>
    </r>
  </si>
  <si>
    <r>
      <t xml:space="preserve">Gävleborgs län
</t>
    </r>
    <r>
      <rPr>
        <sz val="10"/>
        <rFont val="Arial"/>
        <family val="2"/>
      </rPr>
      <t>Bollnäs</t>
    </r>
  </si>
  <si>
    <r>
      <t xml:space="preserve">Västernorrlands län
</t>
    </r>
    <r>
      <rPr>
        <sz val="10"/>
        <rFont val="Arial"/>
        <family val="2"/>
      </rPr>
      <t>Härnösand</t>
    </r>
  </si>
  <si>
    <r>
      <t xml:space="preserve">Jämtlands län
</t>
    </r>
    <r>
      <rPr>
        <sz val="10"/>
        <rFont val="Arial"/>
        <family val="2"/>
      </rPr>
      <t>Berg</t>
    </r>
  </si>
  <si>
    <r>
      <t xml:space="preserve">Västerbottens län
</t>
    </r>
    <r>
      <rPr>
        <sz val="10"/>
        <rFont val="Arial"/>
        <family val="2"/>
      </rPr>
      <t>Bjurholm</t>
    </r>
  </si>
  <si>
    <r>
      <t xml:space="preserve">Norrbottens län
</t>
    </r>
    <r>
      <rPr>
        <sz val="10"/>
        <rFont val="Arial"/>
        <family val="2"/>
      </rPr>
      <t>Arjeplog</t>
    </r>
  </si>
  <si>
    <r>
      <t xml:space="preserve">Stockholms län
</t>
    </r>
    <r>
      <rPr>
        <sz val="10"/>
        <rFont val="Arial"/>
        <family val="2"/>
      </rPr>
      <t>Botkyrka</t>
    </r>
  </si>
  <si>
    <r>
      <t xml:space="preserve">Uppsala län
</t>
    </r>
    <r>
      <rPr>
        <sz val="10"/>
        <rFont val="Arial"/>
        <family val="2"/>
      </rPr>
      <t>Enköping</t>
    </r>
  </si>
  <si>
    <r>
      <t xml:space="preserve">Södermanlands län
</t>
    </r>
    <r>
      <rPr>
        <sz val="10"/>
        <rFont val="Arial"/>
        <family val="2"/>
      </rPr>
      <t>Eskilstuna</t>
    </r>
  </si>
  <si>
    <r>
      <t xml:space="preserve">Jönköpings län
</t>
    </r>
    <r>
      <rPr>
        <sz val="10"/>
        <rFont val="Arial"/>
        <family val="2"/>
      </rPr>
      <t>Aneby</t>
    </r>
  </si>
  <si>
    <r>
      <t xml:space="preserve">Kronobergs län
</t>
    </r>
    <r>
      <rPr>
        <sz val="10"/>
        <rFont val="Arial"/>
        <family val="2"/>
      </rPr>
      <t>Alvesta</t>
    </r>
  </si>
  <si>
    <r>
      <t xml:space="preserve">Gotland
</t>
    </r>
    <r>
      <rPr>
        <sz val="10"/>
        <rFont val="Arial"/>
        <family val="2"/>
      </rPr>
      <t>Gotland</t>
    </r>
  </si>
  <si>
    <r>
      <t xml:space="preserve">V Götaland
</t>
    </r>
    <r>
      <rPr>
        <sz val="10"/>
        <rFont val="Arial"/>
        <family val="2"/>
      </rPr>
      <t>Ale</t>
    </r>
  </si>
  <si>
    <t xml:space="preserve">A. Externa löner </t>
  </si>
  <si>
    <t xml:space="preserve">B. Entreprenader och köp av verksamhet </t>
  </si>
  <si>
    <t xml:space="preserve">C. Interna köp och övriga interna kostnader </t>
  </si>
  <si>
    <t xml:space="preserve">F. Interna intäkter </t>
  </si>
  <si>
    <t xml:space="preserve">G. Ersättning från Försäkringskassan </t>
  </si>
  <si>
    <t xml:space="preserve">H. Ersättning till Försäkringskassan </t>
  </si>
  <si>
    <t>Beräknade personalkostnader, tkr (tabell 3):</t>
  </si>
  <si>
    <t>Beräkning av personalkostnadsindex (tabell 3):</t>
  </si>
  <si>
    <t xml:space="preserve">3. Beräkning av utjämningsbidrag/utjämningsavgift </t>
  </si>
  <si>
    <t>A. S:a beräknade personalkostnader, tkr</t>
  </si>
  <si>
    <t>B. Grundläggande standardkostnad, tkr</t>
  </si>
  <si>
    <t>.</t>
  </si>
  <si>
    <t>Tabell 7</t>
  </si>
  <si>
    <t>Förändring</t>
  </si>
  <si>
    <r>
      <t xml:space="preserve">Stockholms
</t>
    </r>
    <r>
      <rPr>
        <sz val="10"/>
        <rFont val="Arial"/>
        <family val="2"/>
      </rPr>
      <t>Botkyrka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</si>
  <si>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</si>
  <si>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</si>
  <si>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</si>
  <si>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</si>
  <si>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</si>
  <si>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</si>
  <si>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</si>
  <si>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</si>
  <si>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</si>
  <si>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</si>
  <si>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</si>
  <si>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</si>
  <si>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</si>
  <si>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</si>
  <si>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</si>
  <si>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</si>
  <si>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Mats Rönnbacka 010 - 479 61 84</t>
  </si>
  <si>
    <t>2017, kronor</t>
  </si>
  <si>
    <t>den 1</t>
  </si>
  <si>
    <t>november</t>
  </si>
  <si>
    <t>2016</t>
  </si>
  <si>
    <t>utfall,</t>
  </si>
  <si>
    <t>rev utfall</t>
  </si>
  <si>
    <t>Reviderat utfall, valfri kommun</t>
  </si>
  <si>
    <t>rev utfall  -</t>
  </si>
  <si>
    <t>rev utfall,</t>
  </si>
  <si>
    <t>Tabell 7  Reviderat utfall, valfri kommun</t>
  </si>
  <si>
    <t>Tabell 1   Utjämning av LSS-kostnader mellan kommuner utjämningsåret 2018, reviderat utfall</t>
  </si>
  <si>
    <t>2017</t>
  </si>
  <si>
    <t>2016, tkr</t>
  </si>
  <si>
    <t>omräkning till 2018</t>
  </si>
  <si>
    <t>2018,</t>
  </si>
  <si>
    <t>bidrag 2018,</t>
  </si>
  <si>
    <t>avgift 2018,</t>
  </si>
  <si>
    <t>Tabell 2   Underlag för och beräkning av grundläggande standardkostnad år 2016</t>
  </si>
  <si>
    <r>
      <t>Antal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personer med beslut om insats enligt LSS (exkl. råd och stöd) efter typ av insats den 1 oktober 2016</t>
    </r>
  </si>
  <si>
    <t>okt. 2016</t>
  </si>
  <si>
    <t>Tabell 3   Beräkning av personalkostnadsindex baserad på RS 2016, belopp i 1000-tal kronor</t>
  </si>
  <si>
    <t xml:space="preserve">                RS 2016, belopp i 1000-tal kronor</t>
  </si>
  <si>
    <t xml:space="preserve">Tabell 5   LSS-utjämning 2017–2018, förändring av bidrag/avgift </t>
  </si>
  <si>
    <t>2018, kronor</t>
  </si>
  <si>
    <t>2017–2018,</t>
  </si>
  <si>
    <t>Tabell 6   Riksgenomsnittliga kostnader för LSS-insatser 2016</t>
  </si>
  <si>
    <t>Uppgifterna om 2016 års LSS-kostnader har hämtats från kommunernas räkenskapssammandrag (RS).</t>
  </si>
  <si>
    <r>
      <t xml:space="preserve">1) Bruttokostnad för LSS </t>
    </r>
    <r>
      <rPr>
        <i/>
        <sz val="9"/>
        <rFont val="Arial"/>
        <family val="2"/>
      </rPr>
      <t>minus</t>
    </r>
    <r>
      <rPr>
        <sz val="9"/>
        <rFont val="Arial"/>
        <family val="2"/>
      </rPr>
      <t xml:space="preserve"> bruttointäkter. Källa: SCB, RS 2016.   </t>
    </r>
  </si>
  <si>
    <t xml:space="preserve">1) Källa: SCB, RS 2016.   </t>
  </si>
  <si>
    <t>2) Enligt budgetpropositionen för 2018 (Volym 1, bilaga 2 tabell 17)</t>
  </si>
  <si>
    <r>
      <t>år 2016</t>
    </r>
    <r>
      <rPr>
        <vertAlign val="superscript"/>
        <sz val="10"/>
        <rFont val="Arial"/>
        <family val="2"/>
      </rPr>
      <t>1</t>
    </r>
  </si>
  <si>
    <t>år 2018</t>
  </si>
  <si>
    <t>1. Grundläggande standardkostnad 2016, tkr</t>
  </si>
  <si>
    <r>
      <t xml:space="preserve">Beräkningsunderlag från </t>
    </r>
    <r>
      <rPr>
        <b/>
        <i/>
        <sz val="10"/>
        <rFont val="Arial"/>
        <family val="2"/>
      </rPr>
      <t>RS 2016</t>
    </r>
    <r>
      <rPr>
        <i/>
        <sz val="10"/>
        <rFont val="Arial"/>
        <family val="2"/>
      </rPr>
      <t>, tkr (tabell 4):</t>
    </r>
  </si>
  <si>
    <r>
      <t xml:space="preserve">F. </t>
    </r>
    <r>
      <rPr>
        <i/>
        <sz val="10"/>
        <rFont val="Arial"/>
        <family val="2"/>
      </rPr>
      <t>Personalkostnadsindex 2016</t>
    </r>
    <r>
      <rPr>
        <sz val="10"/>
        <rFont val="Arial"/>
        <family val="2"/>
      </rPr>
      <t xml:space="preserve"> (PK-IX, (B + E) / B) </t>
    </r>
  </si>
  <si>
    <t>Folkmängd den 1 november 2017</t>
  </si>
  <si>
    <t>Standardkostnad inklusive PK-IX (2016 års nivå), tkr</t>
  </si>
  <si>
    <t>Standardkostnad korrigerad och omräknad till 2018 års nivå</t>
  </si>
  <si>
    <t>- kronor per invånare (riksmedelvärde: 4 837)</t>
  </si>
  <si>
    <t xml:space="preserve">LSS-utjämning 2017 – 2018, förändring av bidrag/avgift </t>
  </si>
  <si>
    <t>Riksgenomsnittliga kostnader för LSS-insatser 2016</t>
  </si>
  <si>
    <t>Utjämningsår 2018, reviderat utfall</t>
  </si>
  <si>
    <t>år 2016,</t>
  </si>
  <si>
    <r>
      <t>2016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</si>
</sst>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_);_(* \(#,##0\);_(* &quot;-&quot;_);_(@_)"/>
    <numFmt numFmtId="165" formatCode="_(&quot;$&quot;* #,##0_);_(&quot;$&quot;* \(#,##0\);_(&quot;$&quot;* &quot;-&quot;_);_(@_)"/>
    <numFmt numFmtId="166" formatCode="0.000"/>
    <numFmt numFmtId="167" formatCode="0.0000"/>
    <numFmt numFmtId="168" formatCode="0.00000"/>
    <numFmt numFmtId="169" formatCode="0.0"/>
    <numFmt numFmtId="170" formatCode="00"/>
    <numFmt numFmtId="171" formatCode="#,##0.000"/>
    <numFmt numFmtId="172" formatCode="0.0%"/>
    <numFmt numFmtId="173" formatCode="#,##0.0"/>
    <numFmt numFmtId="174" formatCode="#,##0.0000"/>
    <numFmt numFmtId="175" formatCode="#,##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Helvetica-Narrow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Helvetica-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21" borderId="9" applyNumberFormat="0" applyAlignment="0" applyProtection="0"/>
    <xf numFmtId="4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7" fillId="0" borderId="0" xfId="52" applyFont="1">
      <alignment/>
      <protection/>
    </xf>
    <xf numFmtId="0" fontId="4" fillId="0" borderId="0" xfId="52" applyFont="1">
      <alignment/>
      <protection/>
    </xf>
    <xf numFmtId="3" fontId="4" fillId="0" borderId="0" xfId="52" applyNumberFormat="1" applyFont="1" applyAlignment="1">
      <alignment horizontal="right"/>
      <protection/>
    </xf>
    <xf numFmtId="0" fontId="4" fillId="0" borderId="0" xfId="52">
      <alignment/>
      <protection/>
    </xf>
    <xf numFmtId="0" fontId="8" fillId="0" borderId="11" xfId="52" applyFont="1" applyBorder="1">
      <alignment/>
      <protection/>
    </xf>
    <xf numFmtId="0" fontId="4" fillId="0" borderId="11" xfId="52" applyFont="1" applyBorder="1" applyAlignment="1">
      <alignment horizontal="right"/>
      <protection/>
    </xf>
    <xf numFmtId="3" fontId="4" fillId="0" borderId="11" xfId="52" applyNumberFormat="1" applyFont="1" applyFill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3" fontId="4" fillId="0" borderId="0" xfId="52" applyNumberFormat="1" applyFont="1" applyFill="1" applyBorder="1" applyAlignment="1">
      <alignment horizontal="right"/>
      <protection/>
    </xf>
    <xf numFmtId="3" fontId="4" fillId="0" borderId="0" xfId="52" applyNumberFormat="1" applyFont="1" applyBorder="1" applyAlignment="1">
      <alignment horizontal="right"/>
      <protection/>
    </xf>
    <xf numFmtId="0" fontId="4" fillId="0" borderId="0" xfId="52" applyFont="1" applyBorder="1">
      <alignment/>
      <protection/>
    </xf>
    <xf numFmtId="0" fontId="4" fillId="0" borderId="0" xfId="52" applyBorder="1" applyAlignment="1" quotePrefix="1">
      <alignment horizontal="right"/>
      <protection/>
    </xf>
    <xf numFmtId="0" fontId="4" fillId="0" borderId="10" xfId="52" applyFont="1" applyBorder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8" fillId="0" borderId="0" xfId="52" applyFont="1" applyAlignment="1">
      <alignment wrapText="1"/>
      <protection/>
    </xf>
    <xf numFmtId="3" fontId="4" fillId="0" borderId="0" xfId="52" applyNumberFormat="1">
      <alignment/>
      <protection/>
    </xf>
    <xf numFmtId="166" fontId="4" fillId="0" borderId="0" xfId="52" applyNumberFormat="1">
      <alignment/>
      <protection/>
    </xf>
    <xf numFmtId="0" fontId="4" fillId="0" borderId="12" xfId="52" applyFont="1" applyBorder="1">
      <alignment/>
      <protection/>
    </xf>
    <xf numFmtId="3" fontId="4" fillId="0" borderId="12" xfId="52" applyNumberFormat="1" applyBorder="1">
      <alignment/>
      <protection/>
    </xf>
    <xf numFmtId="166" fontId="4" fillId="0" borderId="12" xfId="52" applyNumberFormat="1" applyBorder="1">
      <alignment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3" fontId="4" fillId="0" borderId="0" xfId="52" applyNumberFormat="1" applyFont="1" applyFill="1">
      <alignment/>
      <protection/>
    </xf>
    <xf numFmtId="3" fontId="4" fillId="0" borderId="0" xfId="52" applyNumberFormat="1" applyFont="1" applyFill="1" applyAlignment="1">
      <alignment horizontal="right"/>
      <protection/>
    </xf>
    <xf numFmtId="0" fontId="8" fillId="0" borderId="11" xfId="52" applyFont="1" applyFill="1" applyBorder="1">
      <alignment/>
      <protection/>
    </xf>
    <xf numFmtId="3" fontId="11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horizontal="right"/>
      <protection/>
    </xf>
    <xf numFmtId="0" fontId="4" fillId="0" borderId="0" xfId="52" applyAlignment="1" quotePrefix="1">
      <alignment horizontal="right"/>
      <protection/>
    </xf>
    <xf numFmtId="3" fontId="4" fillId="0" borderId="0" xfId="52" applyNumberFormat="1" applyFill="1" applyBorder="1" applyAlignment="1" quotePrefix="1">
      <alignment horizontal="right"/>
      <protection/>
    </xf>
    <xf numFmtId="3" fontId="4" fillId="0" borderId="0" xfId="52" applyNumberFormat="1" applyFont="1" applyBorder="1">
      <alignment/>
      <protection/>
    </xf>
    <xf numFmtId="0" fontId="4" fillId="0" borderId="0" xfId="52" applyFont="1" applyBorder="1" applyAlignment="1" quotePrefix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9" fillId="0" borderId="10" xfId="52" applyFont="1" applyBorder="1">
      <alignment/>
      <protection/>
    </xf>
    <xf numFmtId="3" fontId="9" fillId="0" borderId="10" xfId="52" applyNumberFormat="1" applyFont="1" applyBorder="1">
      <alignment/>
      <protection/>
    </xf>
    <xf numFmtId="3" fontId="9" fillId="0" borderId="10" xfId="52" applyNumberFormat="1" applyFont="1" applyBorder="1" applyAlignment="1">
      <alignment horizontal="right"/>
      <protection/>
    </xf>
    <xf numFmtId="0" fontId="4" fillId="0" borderId="10" xfId="52" applyBorder="1">
      <alignment/>
      <protection/>
    </xf>
    <xf numFmtId="0" fontId="4" fillId="0" borderId="10" xfId="52" applyBorder="1" applyAlignment="1">
      <alignment horizontal="right"/>
      <protection/>
    </xf>
    <xf numFmtId="3" fontId="4" fillId="0" borderId="0" xfId="52" applyNumberFormat="1" applyAlignment="1">
      <alignment horizontal="right"/>
      <protection/>
    </xf>
    <xf numFmtId="3" fontId="4" fillId="0" borderId="12" xfId="52" applyNumberFormat="1" applyBorder="1" applyAlignment="1">
      <alignment horizontal="right"/>
      <protection/>
    </xf>
    <xf numFmtId="0" fontId="4" fillId="0" borderId="11" xfId="52" applyBorder="1" applyAlignment="1">
      <alignment horizontal="right"/>
      <protection/>
    </xf>
    <xf numFmtId="166" fontId="4" fillId="0" borderId="11" xfId="52" applyNumberFormat="1" applyBorder="1" applyAlignment="1">
      <alignment horizontal="right"/>
      <protection/>
    </xf>
    <xf numFmtId="0" fontId="4" fillId="0" borderId="0" xfId="52" applyAlignment="1">
      <alignment horizontal="right"/>
      <protection/>
    </xf>
    <xf numFmtId="0" fontId="11" fillId="0" borderId="0" xfId="52" applyFont="1" applyBorder="1" applyAlignment="1">
      <alignment horizontal="right"/>
      <protection/>
    </xf>
    <xf numFmtId="0" fontId="11" fillId="0" borderId="13" xfId="52" applyFont="1" applyFill="1" applyBorder="1" applyAlignment="1">
      <alignment horizontal="left"/>
      <protection/>
    </xf>
    <xf numFmtId="0" fontId="4" fillId="0" borderId="0" xfId="52" applyFill="1" applyBorder="1" applyAlignment="1">
      <alignment horizontal="right"/>
      <protection/>
    </xf>
    <xf numFmtId="166" fontId="4" fillId="0" borderId="0" xfId="52" applyNumberFormat="1" applyFill="1" applyBorder="1" applyAlignment="1">
      <alignment horizontal="right"/>
      <protection/>
    </xf>
    <xf numFmtId="0" fontId="4" fillId="0" borderId="0" xfId="52" applyBorder="1" applyAlignment="1">
      <alignment horizontal="right"/>
      <protection/>
    </xf>
    <xf numFmtId="0" fontId="4" fillId="0" borderId="0" xfId="52" applyFill="1" applyBorder="1" applyAlignment="1">
      <alignment horizontal="left"/>
      <protection/>
    </xf>
    <xf numFmtId="10" fontId="4" fillId="0" borderId="0" xfId="52" applyNumberFormat="1" applyFont="1" applyAlignment="1" quotePrefix="1">
      <alignment horizontal="right"/>
      <protection/>
    </xf>
    <xf numFmtId="0" fontId="4" fillId="0" borderId="0" xfId="52" applyBorder="1">
      <alignment/>
      <protection/>
    </xf>
    <xf numFmtId="0" fontId="9" fillId="0" borderId="0" xfId="52" applyFont="1" applyFill="1" applyBorder="1" applyAlignment="1">
      <alignment horizontal="right"/>
      <protection/>
    </xf>
    <xf numFmtId="166" fontId="4" fillId="0" borderId="0" xfId="52" applyNumberFormat="1" applyAlignment="1">
      <alignment horizontal="right"/>
      <protection/>
    </xf>
    <xf numFmtId="0" fontId="4" fillId="0" borderId="0" xfId="52" applyFont="1" applyFill="1" applyBorder="1" applyAlignment="1">
      <alignment horizontal="left"/>
      <protection/>
    </xf>
    <xf numFmtId="166" fontId="9" fillId="0" borderId="0" xfId="52" applyNumberFormat="1" applyFont="1" applyAlignment="1">
      <alignment horizontal="right"/>
      <protection/>
    </xf>
    <xf numFmtId="0" fontId="4" fillId="0" borderId="10" xfId="52" applyFill="1" applyBorder="1" applyAlignment="1">
      <alignment horizontal="right"/>
      <protection/>
    </xf>
    <xf numFmtId="0" fontId="4" fillId="0" borderId="10" xfId="52" applyBorder="1" applyAlignment="1">
      <alignment horizontal="left"/>
      <protection/>
    </xf>
    <xf numFmtId="0" fontId="9" fillId="0" borderId="10" xfId="52" applyFont="1" applyBorder="1" applyAlignment="1">
      <alignment horizontal="right"/>
      <protection/>
    </xf>
    <xf numFmtId="0" fontId="9" fillId="0" borderId="10" xfId="52" applyFont="1" applyFill="1" applyBorder="1" applyAlignment="1">
      <alignment horizontal="right"/>
      <protection/>
    </xf>
    <xf numFmtId="166" fontId="9" fillId="0" borderId="10" xfId="52" applyNumberFormat="1" applyFont="1" applyBorder="1" applyAlignment="1">
      <alignment horizontal="right"/>
      <protection/>
    </xf>
    <xf numFmtId="3" fontId="4" fillId="0" borderId="0" xfId="52" applyNumberFormat="1" applyBorder="1">
      <alignment/>
      <protection/>
    </xf>
    <xf numFmtId="166" fontId="4" fillId="0" borderId="0" xfId="52" applyNumberFormat="1" applyBorder="1">
      <alignment/>
      <protection/>
    </xf>
    <xf numFmtId="10" fontId="4" fillId="0" borderId="0" xfId="52" applyNumberFormat="1" applyAlignment="1" quotePrefix="1">
      <alignment horizontal="right"/>
      <protection/>
    </xf>
    <xf numFmtId="0" fontId="4" fillId="0" borderId="10" xfId="52" applyFont="1" applyFill="1" applyBorder="1" applyAlignment="1">
      <alignment horizontal="right"/>
      <protection/>
    </xf>
    <xf numFmtId="0" fontId="4" fillId="0" borderId="0" xfId="52" applyFont="1" applyAlignment="1">
      <alignment wrapText="1"/>
      <protection/>
    </xf>
    <xf numFmtId="0" fontId="8" fillId="0" borderId="13" xfId="52" applyFont="1" applyBorder="1">
      <alignment/>
      <protection/>
    </xf>
    <xf numFmtId="0" fontId="4" fillId="0" borderId="13" xfId="52" applyFont="1" applyBorder="1" applyAlignment="1">
      <alignment horizontal="right"/>
      <protection/>
    </xf>
    <xf numFmtId="0" fontId="4" fillId="0" borderId="13" xfId="52" applyBorder="1" applyAlignment="1">
      <alignment horizontal="right"/>
      <protection/>
    </xf>
    <xf numFmtId="0" fontId="4" fillId="0" borderId="0" xfId="52" applyFont="1" quotePrefix="1">
      <alignment/>
      <protection/>
    </xf>
    <xf numFmtId="0" fontId="12" fillId="0" borderId="0" xfId="52" applyFont="1">
      <alignment/>
      <protection/>
    </xf>
    <xf numFmtId="0" fontId="12" fillId="0" borderId="10" xfId="52" applyFont="1" applyBorder="1">
      <alignment/>
      <protection/>
    </xf>
    <xf numFmtId="0" fontId="4" fillId="0" borderId="10" xfId="52" applyBorder="1" applyAlignment="1" quotePrefix="1">
      <alignment horizontal="right"/>
      <protection/>
    </xf>
    <xf numFmtId="0" fontId="8" fillId="0" borderId="0" xfId="52" applyFont="1" applyBorder="1">
      <alignment/>
      <protection/>
    </xf>
    <xf numFmtId="0" fontId="8" fillId="0" borderId="10" xfId="52" applyFont="1" applyBorder="1">
      <alignment/>
      <protection/>
    </xf>
    <xf numFmtId="3" fontId="4" fillId="0" borderId="10" xfId="52" applyNumberFormat="1" applyBorder="1" applyAlignment="1">
      <alignment horizontal="right"/>
      <protection/>
    </xf>
    <xf numFmtId="3" fontId="4" fillId="0" borderId="10" xfId="52" applyNumberFormat="1" applyBorder="1">
      <alignment/>
      <protection/>
    </xf>
    <xf numFmtId="0" fontId="13" fillId="0" borderId="0" xfId="52" applyFont="1">
      <alignment/>
      <protection/>
    </xf>
    <xf numFmtId="0" fontId="13" fillId="0" borderId="0" xfId="52" applyFont="1" applyBorder="1">
      <alignment/>
      <protection/>
    </xf>
    <xf numFmtId="0" fontId="7" fillId="0" borderId="0" xfId="52" applyFont="1" applyBorder="1">
      <alignment/>
      <protection/>
    </xf>
    <xf numFmtId="0" fontId="7" fillId="0" borderId="13" xfId="52" applyFont="1" applyBorder="1">
      <alignment/>
      <protection/>
    </xf>
    <xf numFmtId="3" fontId="4" fillId="0" borderId="13" xfId="52" applyNumberFormat="1" applyFont="1" applyBorder="1" applyAlignment="1">
      <alignment horizontal="right"/>
      <protection/>
    </xf>
    <xf numFmtId="0" fontId="7" fillId="0" borderId="10" xfId="52" applyFont="1" applyBorder="1">
      <alignment/>
      <protection/>
    </xf>
    <xf numFmtId="0" fontId="4" fillId="0" borderId="10" xfId="52" applyNumberFormat="1" applyFont="1" applyBorder="1" applyAlignment="1" quotePrefix="1">
      <alignment horizontal="center"/>
      <protection/>
    </xf>
    <xf numFmtId="0" fontId="13" fillId="0" borderId="0" xfId="52" applyFont="1" applyFill="1" applyBorder="1">
      <alignment/>
      <protection/>
    </xf>
    <xf numFmtId="3" fontId="12" fillId="0" borderId="0" xfId="52" applyNumberFormat="1" applyFont="1">
      <alignment/>
      <protection/>
    </xf>
    <xf numFmtId="0" fontId="15" fillId="0" borderId="0" xfId="52" applyFont="1">
      <alignment/>
      <protection/>
    </xf>
    <xf numFmtId="0" fontId="7" fillId="0" borderId="0" xfId="52" applyFont="1" applyProtection="1">
      <alignment/>
      <protection/>
    </xf>
    <xf numFmtId="3" fontId="15" fillId="0" borderId="0" xfId="52" applyNumberFormat="1" applyFont="1" applyProtection="1">
      <alignment/>
      <protection/>
    </xf>
    <xf numFmtId="0" fontId="15" fillId="0" borderId="0" xfId="52" applyFont="1" applyBorder="1">
      <alignment/>
      <protection/>
    </xf>
    <xf numFmtId="3" fontId="15" fillId="0" borderId="0" xfId="52" applyNumberFormat="1" applyFont="1" applyBorder="1" applyProtection="1">
      <alignment/>
      <protection/>
    </xf>
    <xf numFmtId="0" fontId="4" fillId="0" borderId="0" xfId="52" applyFont="1" applyBorder="1" applyProtection="1">
      <alignment/>
      <protection/>
    </xf>
    <xf numFmtId="3" fontId="16" fillId="0" borderId="0" xfId="52" applyNumberFormat="1" applyFont="1" applyBorder="1" applyProtection="1">
      <alignment/>
      <protection/>
    </xf>
    <xf numFmtId="3" fontId="4" fillId="0" borderId="0" xfId="52" applyNumberFormat="1" applyFont="1" applyBorder="1" applyProtection="1">
      <alignment/>
      <protection locked="0"/>
    </xf>
    <xf numFmtId="0" fontId="17" fillId="0" borderId="0" xfId="52" applyFont="1" applyBorder="1" applyProtection="1">
      <alignment/>
      <protection/>
    </xf>
    <xf numFmtId="3" fontId="4" fillId="0" borderId="0" xfId="52" applyNumberFormat="1" applyFont="1" applyBorder="1" applyProtection="1">
      <alignment/>
      <protection/>
    </xf>
    <xf numFmtId="0" fontId="11" fillId="0" borderId="0" xfId="52" applyFont="1" applyBorder="1" applyProtection="1">
      <alignment/>
      <protection/>
    </xf>
    <xf numFmtId="0" fontId="8" fillId="0" borderId="0" xfId="52" applyFont="1" applyBorder="1" applyProtection="1">
      <alignment/>
      <protection/>
    </xf>
    <xf numFmtId="0" fontId="9" fillId="0" borderId="0" xfId="52" applyFont="1" applyBorder="1" applyProtection="1">
      <alignment/>
      <protection/>
    </xf>
    <xf numFmtId="3" fontId="15" fillId="0" borderId="0" xfId="52" applyNumberFormat="1" applyFont="1">
      <alignment/>
      <protection/>
    </xf>
    <xf numFmtId="0" fontId="4" fillId="0" borderId="0" xfId="52" applyFont="1" applyFill="1" applyBorder="1" applyProtection="1">
      <alignment/>
      <protection/>
    </xf>
    <xf numFmtId="0" fontId="9" fillId="0" borderId="0" xfId="52" applyFont="1" applyBorder="1">
      <alignment/>
      <protection/>
    </xf>
    <xf numFmtId="0" fontId="11" fillId="0" borderId="0" xfId="52" applyFont="1" applyFill="1" applyBorder="1">
      <alignment/>
      <protection/>
    </xf>
    <xf numFmtId="0" fontId="11" fillId="0" borderId="0" xfId="52" applyFont="1" applyBorder="1">
      <alignment/>
      <protection/>
    </xf>
    <xf numFmtId="166" fontId="4" fillId="0" borderId="0" xfId="52" applyNumberFormat="1" applyFont="1" applyBorder="1" applyProtection="1">
      <alignment/>
      <protection/>
    </xf>
    <xf numFmtId="0" fontId="4" fillId="0" borderId="0" xfId="52" applyFont="1" applyFill="1" applyBorder="1" quotePrefix="1">
      <alignment/>
      <protection/>
    </xf>
    <xf numFmtId="0" fontId="8" fillId="0" borderId="0" xfId="52" applyFont="1" applyFill="1" applyBorder="1">
      <alignment/>
      <protection/>
    </xf>
    <xf numFmtId="3" fontId="4" fillId="0" borderId="12" xfId="52" applyNumberFormat="1" applyFont="1" applyBorder="1">
      <alignment/>
      <protection/>
    </xf>
    <xf numFmtId="0" fontId="15" fillId="0" borderId="12" xfId="52" applyFont="1" applyBorder="1">
      <alignment/>
      <protection/>
    </xf>
    <xf numFmtId="0" fontId="15" fillId="0" borderId="0" xfId="52" applyFont="1" applyAlignment="1">
      <alignment wrapText="1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 quotePrefix="1">
      <alignment horizontal="right"/>
      <protection/>
    </xf>
    <xf numFmtId="17" fontId="4" fillId="0" borderId="0" xfId="52" applyNumberFormat="1" applyFont="1" applyAlignment="1" quotePrefix="1">
      <alignment horizontal="right"/>
      <protection/>
    </xf>
    <xf numFmtId="3" fontId="4" fillId="0" borderId="0" xfId="52" applyNumberFormat="1" applyFont="1" applyAlignment="1" quotePrefix="1">
      <alignment horizontal="right"/>
      <protection/>
    </xf>
    <xf numFmtId="0" fontId="19" fillId="0" borderId="0" xfId="52" applyFont="1" applyAlignment="1">
      <alignment horizontal="right"/>
      <protection/>
    </xf>
    <xf numFmtId="1" fontId="8" fillId="0" borderId="10" xfId="52" applyNumberFormat="1" applyFont="1" applyBorder="1" applyAlignment="1">
      <alignment horizontal="left"/>
      <protection/>
    </xf>
    <xf numFmtId="1" fontId="8" fillId="0" borderId="10" xfId="52" applyNumberFormat="1" applyFont="1" applyBorder="1" applyAlignment="1">
      <alignment horizontal="right"/>
      <protection/>
    </xf>
    <xf numFmtId="3" fontId="4" fillId="0" borderId="0" xfId="52" applyNumberFormat="1" applyFont="1" applyAlignment="1" applyProtection="1" quotePrefix="1">
      <alignment horizontal="right"/>
      <protection locked="0"/>
    </xf>
    <xf numFmtId="3" fontId="4" fillId="0" borderId="0" xfId="52" applyNumberFormat="1" applyFont="1" applyFill="1" applyBorder="1">
      <alignment/>
      <protection/>
    </xf>
    <xf numFmtId="166" fontId="4" fillId="0" borderId="0" xfId="52" applyNumberFormat="1" applyFont="1" applyFill="1" applyBorder="1" applyAlignment="1">
      <alignment horizontal="right"/>
      <protection/>
    </xf>
    <xf numFmtId="3" fontId="4" fillId="0" borderId="0" xfId="83" applyNumberFormat="1" applyFont="1" applyAlignment="1">
      <alignment horizontal="right"/>
    </xf>
    <xf numFmtId="0" fontId="20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59" fillId="0" borderId="0" xfId="0" applyFont="1" applyBorder="1" applyAlignment="1">
      <alignment/>
    </xf>
    <xf numFmtId="0" fontId="21" fillId="0" borderId="0" xfId="46" applyAlignment="1" applyProtection="1">
      <alignment/>
      <protection/>
    </xf>
    <xf numFmtId="49" fontId="4" fillId="0" borderId="0" xfId="52" applyNumberFormat="1">
      <alignment/>
      <protection/>
    </xf>
    <xf numFmtId="0" fontId="7" fillId="0" borderId="0" xfId="55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8" fillId="0" borderId="11" xfId="55" applyFont="1" applyBorder="1">
      <alignment/>
      <protection/>
    </xf>
    <xf numFmtId="0" fontId="4" fillId="0" borderId="11" xfId="55" applyFont="1" applyFill="1" applyBorder="1" applyAlignment="1">
      <alignment horizontal="right"/>
      <protection/>
    </xf>
    <xf numFmtId="0" fontId="4" fillId="0" borderId="11" xfId="55" applyFont="1" applyBorder="1" applyAlignment="1">
      <alignment horizontal="right"/>
      <protection/>
    </xf>
    <xf numFmtId="0" fontId="4" fillId="0" borderId="11" xfId="55" applyBorder="1" applyAlignment="1">
      <alignment horizontal="right"/>
      <protection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 quotePrefix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17" fontId="4" fillId="0" borderId="0" xfId="55" applyNumberFormat="1" applyFont="1" applyFill="1" applyAlignment="1">
      <alignment horizontal="right"/>
      <protection/>
    </xf>
    <xf numFmtId="0" fontId="4" fillId="0" borderId="0" xfId="55" applyFont="1" applyAlignment="1" quotePrefix="1">
      <alignment horizontal="right"/>
      <protection/>
    </xf>
    <xf numFmtId="0" fontId="4" fillId="0" borderId="0" xfId="55" applyFont="1" applyBorder="1">
      <alignment/>
      <protection/>
    </xf>
    <xf numFmtId="0" fontId="4" fillId="0" borderId="0" xfId="55" applyFont="1" applyFill="1" applyBorder="1" applyAlignment="1" quotePrefix="1">
      <alignment horizontal="right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10" xfId="55" applyFont="1" applyBorder="1">
      <alignment/>
      <protection/>
    </xf>
    <xf numFmtId="0" fontId="4" fillId="0" borderId="10" xfId="55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/>
      <protection/>
    </xf>
    <xf numFmtId="0" fontId="4" fillId="0" borderId="10" xfId="55" applyFont="1" applyBorder="1" applyAlignment="1">
      <alignment horizontal="right"/>
      <protection/>
    </xf>
    <xf numFmtId="0" fontId="4" fillId="0" borderId="10" xfId="55" applyFont="1" applyBorder="1" applyAlignment="1" quotePrefix="1">
      <alignment horizontal="right"/>
      <protection/>
    </xf>
    <xf numFmtId="0" fontId="8" fillId="0" borderId="0" xfId="55" applyFont="1">
      <alignment/>
      <protection/>
    </xf>
    <xf numFmtId="3" fontId="8" fillId="0" borderId="0" xfId="55" applyNumberFormat="1" applyFont="1" applyFill="1">
      <alignment/>
      <protection/>
    </xf>
    <xf numFmtId="3" fontId="8" fillId="0" borderId="0" xfId="55" applyNumberFormat="1" applyFont="1" applyAlignment="1">
      <alignment horizontal="right"/>
      <protection/>
    </xf>
    <xf numFmtId="166" fontId="8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0" fontId="8" fillId="0" borderId="0" xfId="55" applyFont="1" applyAlignment="1">
      <alignment wrapText="1"/>
      <protection/>
    </xf>
    <xf numFmtId="3" fontId="4" fillId="0" borderId="0" xfId="55" applyNumberFormat="1" applyFont="1" applyFill="1">
      <alignment/>
      <protection/>
    </xf>
    <xf numFmtId="3" fontId="4" fillId="0" borderId="0" xfId="55" applyNumberFormat="1" applyFont="1" applyAlignment="1">
      <alignment horizontal="right"/>
      <protection/>
    </xf>
    <xf numFmtId="166" fontId="4" fillId="0" borderId="0" xfId="55" applyNumberFormat="1" applyFont="1">
      <alignment/>
      <protection/>
    </xf>
    <xf numFmtId="3" fontId="4" fillId="0" borderId="0" xfId="55" applyNumberFormat="1" applyFont="1">
      <alignment/>
      <protection/>
    </xf>
    <xf numFmtId="0" fontId="22" fillId="0" borderId="12" xfId="55" applyFont="1" applyBorder="1">
      <alignment/>
      <protection/>
    </xf>
    <xf numFmtId="3" fontId="22" fillId="0" borderId="12" xfId="55" applyNumberFormat="1" applyFont="1" applyFill="1" applyBorder="1">
      <alignment/>
      <protection/>
    </xf>
    <xf numFmtId="3" fontId="22" fillId="0" borderId="12" xfId="55" applyNumberFormat="1" applyFont="1" applyBorder="1" applyAlignment="1">
      <alignment horizontal="right"/>
      <protection/>
    </xf>
    <xf numFmtId="3" fontId="22" fillId="0" borderId="12" xfId="55" applyNumberFormat="1" applyFont="1" applyBorder="1">
      <alignment/>
      <protection/>
    </xf>
    <xf numFmtId="0" fontId="22" fillId="0" borderId="0" xfId="55" applyFont="1">
      <alignment/>
      <protection/>
    </xf>
    <xf numFmtId="3" fontId="22" fillId="0" borderId="0" xfId="55" applyNumberFormat="1" applyFont="1" applyFill="1">
      <alignment/>
      <protection/>
    </xf>
    <xf numFmtId="3" fontId="22" fillId="0" borderId="0" xfId="55" applyNumberFormat="1" applyFont="1" applyAlignment="1">
      <alignment horizontal="right"/>
      <protection/>
    </xf>
    <xf numFmtId="0" fontId="22" fillId="0" borderId="0" xfId="55" applyFont="1" applyFill="1">
      <alignment/>
      <protection/>
    </xf>
    <xf numFmtId="0" fontId="4" fillId="0" borderId="0" xfId="55">
      <alignment/>
      <protection/>
    </xf>
    <xf numFmtId="3" fontId="22" fillId="0" borderId="0" xfId="55" applyNumberFormat="1" applyFont="1">
      <alignment/>
      <protection/>
    </xf>
    <xf numFmtId="0" fontId="22" fillId="0" borderId="0" xfId="55" applyFont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7" fillId="0" borderId="0" xfId="60" applyFont="1">
      <alignment/>
      <protection/>
    </xf>
    <xf numFmtId="0" fontId="4" fillId="0" borderId="0" xfId="60">
      <alignment/>
      <protection/>
    </xf>
    <xf numFmtId="0" fontId="4" fillId="0" borderId="0" xfId="60" applyFill="1">
      <alignment/>
      <protection/>
    </xf>
    <xf numFmtId="0" fontId="8" fillId="0" borderId="11" xfId="60" applyFont="1" applyBorder="1">
      <alignment/>
      <protection/>
    </xf>
    <xf numFmtId="0" fontId="4" fillId="0" borderId="11" xfId="60" applyBorder="1" applyAlignment="1">
      <alignment horizontal="right"/>
      <protection/>
    </xf>
    <xf numFmtId="0" fontId="4" fillId="0" borderId="11" xfId="60" applyFill="1" applyBorder="1" applyAlignment="1">
      <alignment horizontal="right"/>
      <protection/>
    </xf>
    <xf numFmtId="0" fontId="4" fillId="0" borderId="11" xfId="60" applyFont="1" applyBorder="1" applyAlignment="1">
      <alignment horizontal="right"/>
      <protection/>
    </xf>
    <xf numFmtId="0" fontId="4" fillId="0" borderId="0" xfId="60" applyFont="1" applyAlignment="1">
      <alignment horizontal="right"/>
      <protection/>
    </xf>
    <xf numFmtId="0" fontId="4" fillId="0" borderId="0" xfId="60" applyFont="1" applyFill="1" applyAlignment="1">
      <alignment horizontal="right"/>
      <protection/>
    </xf>
    <xf numFmtId="0" fontId="9" fillId="0" borderId="0" xfId="60" applyFont="1" applyAlignment="1">
      <alignment horizontal="right"/>
      <protection/>
    </xf>
    <xf numFmtId="0" fontId="4" fillId="0" borderId="0" xfId="60" applyFont="1" applyFill="1" applyBorder="1" applyAlignment="1" quotePrefix="1">
      <alignment horizontal="right"/>
      <protection/>
    </xf>
    <xf numFmtId="0" fontId="4" fillId="0" borderId="0" xfId="60" applyFont="1" applyBorder="1" applyAlignment="1" quotePrefix="1">
      <alignment horizontal="right"/>
      <protection/>
    </xf>
    <xf numFmtId="0" fontId="9" fillId="0" borderId="0" xfId="60" applyFont="1" applyBorder="1" applyAlignment="1">
      <alignment horizontal="right"/>
      <protection/>
    </xf>
    <xf numFmtId="0" fontId="4" fillId="0" borderId="0" xfId="60" applyFont="1" applyFill="1" applyBorder="1" applyAlignment="1">
      <alignment horizontal="right"/>
      <protection/>
    </xf>
    <xf numFmtId="0" fontId="4" fillId="0" borderId="0" xfId="60" applyFont="1" applyAlignment="1" quotePrefix="1">
      <alignment horizontal="right"/>
      <protection/>
    </xf>
    <xf numFmtId="0" fontId="4" fillId="0" borderId="0" xfId="60" applyFont="1" applyFill="1" applyAlignment="1" quotePrefix="1">
      <alignment horizontal="right"/>
      <protection/>
    </xf>
    <xf numFmtId="0" fontId="4" fillId="0" borderId="0" xfId="60" applyFont="1" applyBorder="1" applyAlignment="1">
      <alignment horizontal="right"/>
      <protection/>
    </xf>
    <xf numFmtId="0" fontId="4" fillId="0" borderId="0" xfId="60" applyFill="1" applyBorder="1" applyAlignment="1">
      <alignment horizontal="right"/>
      <protection/>
    </xf>
    <xf numFmtId="0" fontId="4" fillId="0" borderId="0" xfId="60" applyBorder="1">
      <alignment/>
      <protection/>
    </xf>
    <xf numFmtId="0" fontId="9" fillId="0" borderId="0" xfId="60" applyFont="1" applyFill="1" applyBorder="1" applyAlignment="1">
      <alignment horizontal="right"/>
      <protection/>
    </xf>
    <xf numFmtId="17" fontId="9" fillId="0" borderId="0" xfId="60" applyNumberFormat="1" applyFont="1" applyBorder="1" applyAlignment="1" quotePrefix="1">
      <alignment horizontal="right"/>
      <protection/>
    </xf>
    <xf numFmtId="0" fontId="4" fillId="0" borderId="10" xfId="60" applyBorder="1">
      <alignment/>
      <protection/>
    </xf>
    <xf numFmtId="17" fontId="9" fillId="0" borderId="10" xfId="60" applyNumberFormat="1" applyFont="1" applyFill="1" applyBorder="1" applyAlignment="1" quotePrefix="1">
      <alignment horizontal="right"/>
      <protection/>
    </xf>
    <xf numFmtId="0" fontId="4" fillId="0" borderId="10" xfId="60" applyFill="1" applyBorder="1" applyAlignment="1">
      <alignment horizontal="right"/>
      <protection/>
    </xf>
    <xf numFmtId="0" fontId="4" fillId="0" borderId="10" xfId="60" applyBorder="1" applyAlignment="1">
      <alignment horizontal="right"/>
      <protection/>
    </xf>
    <xf numFmtId="0" fontId="8" fillId="0" borderId="0" xfId="60" applyFont="1" applyAlignment="1">
      <alignment wrapText="1"/>
      <protection/>
    </xf>
    <xf numFmtId="3" fontId="4" fillId="0" borderId="0" xfId="60" applyNumberFormat="1">
      <alignment/>
      <protection/>
    </xf>
    <xf numFmtId="3" fontId="4" fillId="0" borderId="0" xfId="60" applyNumberFormat="1" applyFill="1">
      <alignment/>
      <protection/>
    </xf>
    <xf numFmtId="3" fontId="4" fillId="0" borderId="0" xfId="60" applyNumberFormat="1" applyFont="1" applyFill="1" applyAlignment="1" applyProtection="1">
      <alignment horizontal="right"/>
      <protection locked="0"/>
    </xf>
    <xf numFmtId="0" fontId="4" fillId="0" borderId="0" xfId="60" applyFont="1">
      <alignment/>
      <protection/>
    </xf>
    <xf numFmtId="0" fontId="4" fillId="0" borderId="0" xfId="60" applyFont="1" applyAlignment="1">
      <alignment wrapText="1"/>
      <protection/>
    </xf>
    <xf numFmtId="3" fontId="4" fillId="0" borderId="0" xfId="60" applyNumberFormat="1" applyFill="1" applyBorder="1">
      <alignment/>
      <protection/>
    </xf>
    <xf numFmtId="3" fontId="4" fillId="0" borderId="0" xfId="60" applyNumberFormat="1" applyBorder="1">
      <alignment/>
      <protection/>
    </xf>
    <xf numFmtId="3" fontId="4" fillId="0" borderId="0" xfId="60" applyNumberFormat="1" applyFont="1" applyFill="1" applyBorder="1" applyAlignment="1" applyProtection="1">
      <alignment horizontal="right"/>
      <protection locked="0"/>
    </xf>
    <xf numFmtId="0" fontId="4" fillId="0" borderId="0" xfId="60" applyFont="1" applyBorder="1">
      <alignment/>
      <protection/>
    </xf>
    <xf numFmtId="0" fontId="4" fillId="0" borderId="12" xfId="60" applyBorder="1">
      <alignment/>
      <protection/>
    </xf>
    <xf numFmtId="3" fontId="4" fillId="0" borderId="12" xfId="60" applyNumberFormat="1" applyBorder="1">
      <alignment/>
      <protection/>
    </xf>
    <xf numFmtId="3" fontId="4" fillId="0" borderId="12" xfId="60" applyNumberFormat="1" applyFill="1" applyBorder="1">
      <alignment/>
      <protection/>
    </xf>
    <xf numFmtId="3" fontId="4" fillId="0" borderId="12" xfId="60" applyNumberFormat="1" applyFont="1" applyBorder="1" quotePrefix="1">
      <alignment/>
      <protection/>
    </xf>
    <xf numFmtId="3" fontId="4" fillId="0" borderId="12" xfId="60" applyNumberFormat="1" applyFont="1" applyFill="1" applyBorder="1" quotePrefix="1">
      <alignment/>
      <protection/>
    </xf>
    <xf numFmtId="3" fontId="4" fillId="0" borderId="12" xfId="60" applyNumberFormat="1" applyFont="1" applyBorder="1">
      <alignment/>
      <protection/>
    </xf>
    <xf numFmtId="3" fontId="4" fillId="0" borderId="0" xfId="60" applyNumberFormat="1" applyFont="1" quotePrefix="1">
      <alignment/>
      <protection/>
    </xf>
    <xf numFmtId="3" fontId="4" fillId="0" borderId="0" xfId="60" applyNumberFormat="1" applyFont="1" applyFill="1" quotePrefix="1">
      <alignment/>
      <protection/>
    </xf>
    <xf numFmtId="3" fontId="4" fillId="0" borderId="0" xfId="60" applyNumberFormat="1" applyFont="1">
      <alignment/>
      <protection/>
    </xf>
    <xf numFmtId="3" fontId="4" fillId="0" borderId="0" xfId="52" applyNumberFormat="1" applyFont="1" applyAlignment="1" applyProtection="1">
      <alignment horizontal="right"/>
      <protection locked="0"/>
    </xf>
    <xf numFmtId="3" fontId="4" fillId="0" borderId="0" xfId="52" applyNumberFormat="1" applyFont="1" applyBorder="1" applyAlignment="1" applyProtection="1">
      <alignment horizontal="right"/>
      <protection locked="0"/>
    </xf>
    <xf numFmtId="3" fontId="4" fillId="0" borderId="0" xfId="52" applyNumberFormat="1" applyFont="1" applyBorder="1" applyAlignment="1" quotePrefix="1">
      <alignment horizontal="right"/>
      <protection/>
    </xf>
    <xf numFmtId="3" fontId="4" fillId="0" borderId="0" xfId="52" applyNumberFormat="1" applyFont="1" applyBorder="1" applyAlignment="1" applyProtection="1" quotePrefix="1">
      <alignment horizontal="right"/>
      <protection locked="0"/>
    </xf>
    <xf numFmtId="3" fontId="4" fillId="0" borderId="0" xfId="83" applyNumberFormat="1" applyFont="1" applyBorder="1" applyAlignment="1">
      <alignment horizontal="right"/>
    </xf>
    <xf numFmtId="17" fontId="9" fillId="0" borderId="0" xfId="60" applyNumberFormat="1" applyFont="1" applyFill="1" applyBorder="1" applyAlignment="1" quotePrefix="1">
      <alignment horizontal="right"/>
      <protection/>
    </xf>
    <xf numFmtId="0" fontId="13" fillId="0" borderId="0" xfId="54" applyFont="1" applyFill="1" applyBorder="1">
      <alignment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11" xfId="55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3" fontId="4" fillId="0" borderId="14" xfId="52" applyNumberFormat="1" applyFill="1" applyBorder="1" applyAlignment="1">
      <alignment horizontal="center"/>
      <protection/>
    </xf>
    <xf numFmtId="3" fontId="4" fillId="0" borderId="14" xfId="52" applyNumberFormat="1" applyFont="1" applyFill="1" applyBorder="1" applyAlignment="1">
      <alignment horizontal="center"/>
      <protection/>
    </xf>
    <xf numFmtId="3" fontId="4" fillId="0" borderId="15" xfId="52" applyNumberFormat="1" applyFont="1" applyFill="1" applyBorder="1" applyAlignment="1">
      <alignment horizontal="center"/>
      <protection/>
    </xf>
    <xf numFmtId="0" fontId="4" fillId="0" borderId="15" xfId="52" applyBorder="1" applyAlignment="1">
      <alignment horizontal="center"/>
      <protection/>
    </xf>
    <xf numFmtId="0" fontId="4" fillId="0" borderId="14" xfId="52" applyBorder="1" applyAlignment="1">
      <alignment horizontal="center"/>
      <protection/>
    </xf>
    <xf numFmtId="3" fontId="4" fillId="0" borderId="15" xfId="52" applyNumberFormat="1" applyFont="1" applyBorder="1" applyAlignment="1">
      <alignment horizontal="center"/>
      <protection/>
    </xf>
    <xf numFmtId="3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8" fillId="0" borderId="16" xfId="52" applyNumberFormat="1" applyFont="1" applyBorder="1" applyAlignment="1">
      <alignment horizontal="center"/>
      <protection/>
    </xf>
    <xf numFmtId="0" fontId="4" fillId="0" borderId="10" xfId="52" applyBorder="1" applyAlignment="1">
      <alignment horizontal="center"/>
      <protection/>
    </xf>
    <xf numFmtId="3" fontId="4" fillId="0" borderId="13" xfId="52" applyNumberFormat="1" applyFont="1" applyBorder="1" applyAlignment="1">
      <alignment horizontal="center"/>
      <protection/>
    </xf>
    <xf numFmtId="3" fontId="4" fillId="0" borderId="10" xfId="52" applyNumberFormat="1" applyFont="1" applyBorder="1" applyAlignment="1">
      <alignment horizontal="center"/>
      <protection/>
    </xf>
  </cellXfs>
  <cellStyles count="9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ljde hyperlänken" xfId="44"/>
    <cellStyle name="Förklarande text" xfId="45"/>
    <cellStyle name="Hyperlink" xfId="46"/>
    <cellStyle name="Hyperlänk 2" xfId="47"/>
    <cellStyle name="Indata" xfId="48"/>
    <cellStyle name="Kontrollcell" xfId="49"/>
    <cellStyle name="Länkad cell" xfId="50"/>
    <cellStyle name="Neutral" xfId="51"/>
    <cellStyle name="Normal 2" xfId="52"/>
    <cellStyle name="Normal 2 2" xfId="53"/>
    <cellStyle name="Normal 3" xfId="54"/>
    <cellStyle name="Normal 4" xfId="55"/>
    <cellStyle name="Normal 4 2" xfId="56"/>
    <cellStyle name="Normal 4 2 2" xfId="57"/>
    <cellStyle name="Normal 4 2 3" xfId="58"/>
    <cellStyle name="Normal 4 3" xfId="59"/>
    <cellStyle name="Normal 5" xfId="60"/>
    <cellStyle name="Normal 5 2" xfId="61"/>
    <cellStyle name="Normal 5 3" xfId="62"/>
    <cellStyle name="Normal 5 4" xfId="63"/>
    <cellStyle name="Normal 6" xfId="64"/>
    <cellStyle name="Normal 7" xfId="65"/>
    <cellStyle name="Percent" xfId="66"/>
    <cellStyle name="Procent 2" xfId="67"/>
    <cellStyle name="Procent 2 2" xfId="68"/>
    <cellStyle name="Procent 2 2 2" xfId="69"/>
    <cellStyle name="Procent 2 2 3" xfId="70"/>
    <cellStyle name="Procent 3" xfId="71"/>
    <cellStyle name="Procent 4" xfId="72"/>
    <cellStyle name="Rubrik" xfId="73"/>
    <cellStyle name="Rubrik 1" xfId="74"/>
    <cellStyle name="Rubrik 2" xfId="75"/>
    <cellStyle name="Rubrik 3" xfId="76"/>
    <cellStyle name="Rubrik 4" xfId="77"/>
    <cellStyle name="Summa" xfId="78"/>
    <cellStyle name="Comma" xfId="79"/>
    <cellStyle name="Tusental (0)_1999 (2)" xfId="80"/>
    <cellStyle name="Comma [0]" xfId="81"/>
    <cellStyle name="Tusental 10" xfId="82"/>
    <cellStyle name="Tusental 2" xfId="83"/>
    <cellStyle name="Tusental 2 2" xfId="84"/>
    <cellStyle name="Tusental 2 2 2" xfId="85"/>
    <cellStyle name="Tusental 2 2 3" xfId="86"/>
    <cellStyle name="Tusental 2 3" xfId="87"/>
    <cellStyle name="Tusental 3" xfId="88"/>
    <cellStyle name="Tusental 4" xfId="89"/>
    <cellStyle name="Tusental 5" xfId="90"/>
    <cellStyle name="Tusental 6" xfId="91"/>
    <cellStyle name="Tusental 6 2" xfId="92"/>
    <cellStyle name="Tusental 6 3" xfId="93"/>
    <cellStyle name="Tusental 6 4" xfId="94"/>
    <cellStyle name="Tusental 7" xfId="95"/>
    <cellStyle name="Tusental 7 2" xfId="96"/>
    <cellStyle name="Tusental 7 3" xfId="97"/>
    <cellStyle name="Tusental 8" xfId="98"/>
    <cellStyle name="Tusental 8 2" xfId="99"/>
    <cellStyle name="Tusental 8 3" xfId="100"/>
    <cellStyle name="Tusental 9" xfId="101"/>
    <cellStyle name="Utdata" xfId="102"/>
    <cellStyle name="Currency" xfId="103"/>
    <cellStyle name="Valuta (0)_1999 (2)" xfId="104"/>
    <cellStyle name="Currency [0]" xfId="105"/>
    <cellStyle name="Varningstext" xfId="106"/>
  </cellStyles>
  <dxfs count="4"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381000</xdr:colOff>
      <xdr:row>4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572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Utj&#228;mnings&#229;r2015\Landsting\Utdata\Prelimin&#228;r\Kommunalekonomisk%20utj&#228;mning%20landsting,%20prelimin&#228;rt%20utfal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LSS-utj&#228;mning\&#197;r%202013\Ber&#228;kningar\LSS-utj&#228;mning%202013,%20prelimin&#228;rt%20utfall_September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LSS-utj&#228;mning\&#197;r%202015\Ber&#228;kningar\LSS-utj&#228;mning%202015,%20prel%20utfall_sept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LSS-utj&#228;mning\&#197;r%202016\Ber&#228;kningar\LSS-utj&#228;mning%202016,%20prel%20utfall_s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3">
        <row r="4">
          <cell r="K4">
            <v>500000000</v>
          </cell>
        </row>
      </sheetData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Tabell 1"/>
      <sheetName val="Tabell 2"/>
      <sheetName val="Tabell 3"/>
      <sheetName val="Tabell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B-logg_September"/>
      <sheetName val="SCB-logg_Juni"/>
      <sheetName val="SCB-logg_April"/>
      <sheetName val="Konstanter"/>
      <sheetName val="Sidan1"/>
      <sheetName val="Sidan2"/>
      <sheetName val="Information"/>
      <sheetName val="Tabell 1"/>
      <sheetName val="Tabell 2"/>
      <sheetName val="Tabell 3"/>
      <sheetName val="Tabell 4"/>
      <sheetName val="Tabell 5"/>
      <sheetName val="Bilaga1"/>
      <sheetName val="Bilaga2"/>
      <sheetName val="PrelBlad"/>
      <sheetName val="BidrAvg"/>
      <sheetName val="Insatser"/>
      <sheetName val="RS"/>
      <sheetName val="ErsTillFk"/>
      <sheetName val="PKIX"/>
      <sheetName val="Skatteverket"/>
      <sheetName val="Produktsidan"/>
      <sheetName val="Statistikdatabasen"/>
      <sheetName val="Kolada"/>
      <sheetName val="MetaPlu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B-logg_September"/>
      <sheetName val="Konstanter"/>
      <sheetName val="Tabell 1"/>
      <sheetName val="Tabell 2"/>
      <sheetName val="Tabell 3"/>
      <sheetName val="Tabell 4"/>
      <sheetName val="Tabell 5"/>
      <sheetName val="Bilaga1"/>
      <sheetName val="Bilaga2"/>
      <sheetName val="PrelBlad"/>
      <sheetName val="BidrAvg"/>
      <sheetName val="Insatser"/>
      <sheetName val="RS"/>
      <sheetName val="ErsTillFk"/>
      <sheetName val="PKIX"/>
      <sheetName val="Skatteverket"/>
      <sheetName val="Produktsidan"/>
      <sheetName val="MetaPlus"/>
      <sheetName val="granskning"/>
      <sheetName val="analy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ogg_utfall"/>
      <sheetName val="Konstanter"/>
      <sheetName val="Tabell 1"/>
      <sheetName val="Tabell 2"/>
      <sheetName val="Tabell 3"/>
      <sheetName val="Tabell 4"/>
      <sheetName val="Tabell 5"/>
      <sheetName val="Bilaga1"/>
      <sheetName val="PrelBlad"/>
      <sheetName val="BidrAvg"/>
      <sheetName val="Insatser"/>
      <sheetName val="RS"/>
      <sheetName val="ErsTillFk"/>
      <sheetName val="PKIX"/>
      <sheetName val="Skatteverket"/>
      <sheetName val="Produktsidan"/>
      <sheetName val="granskning"/>
      <sheetName val="anal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.se/OE0115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workbookViewId="0" topLeftCell="A1">
      <selection activeCell="A1" sqref="A1"/>
    </sheetView>
  </sheetViews>
  <sheetFormatPr defaultColWidth="0" defaultRowHeight="15" customHeight="1" zeroHeight="1"/>
  <cols>
    <col min="1" max="1" width="8.8515625" style="0" customWidth="1"/>
    <col min="2" max="2" width="71.8515625" style="0" customWidth="1"/>
    <col min="3" max="3" width="8.8515625" style="0" customWidth="1"/>
    <col min="4" max="16384" width="8.8515625" style="0" hidden="1" customWidth="1"/>
  </cols>
  <sheetData>
    <row r="1" spans="1:3" ht="15">
      <c r="A1" s="1" t="s">
        <v>0</v>
      </c>
      <c r="B1" s="1"/>
      <c r="C1" s="1"/>
    </row>
    <row r="2" spans="1:3" ht="15">
      <c r="A2" s="1" t="s">
        <v>860</v>
      </c>
      <c r="B2" s="1"/>
      <c r="C2" s="1"/>
    </row>
    <row r="3" ht="15" customHeight="1"/>
    <row r="4" ht="26.25">
      <c r="A4" s="2" t="s">
        <v>307</v>
      </c>
    </row>
    <row r="5" ht="18.75">
      <c r="A5" s="3" t="s">
        <v>977</v>
      </c>
    </row>
    <row r="6" ht="15" customHeight="1"/>
    <row r="7" ht="15" customHeight="1"/>
    <row r="8" spans="1:2" ht="15.75">
      <c r="A8" s="4" t="s">
        <v>1</v>
      </c>
      <c r="B8" s="5"/>
    </row>
    <row r="9" spans="1:2" ht="15">
      <c r="A9" s="6" t="s">
        <v>2</v>
      </c>
      <c r="B9" s="7" t="s">
        <v>307</v>
      </c>
    </row>
    <row r="10" spans="1:2" ht="15">
      <c r="A10" s="6" t="s">
        <v>3</v>
      </c>
      <c r="B10" s="6" t="s">
        <v>430</v>
      </c>
    </row>
    <row r="11" spans="1:256" ht="15.75">
      <c r="A11" s="6" t="s">
        <v>4</v>
      </c>
      <c r="B11" s="6" t="s">
        <v>395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" ht="15">
      <c r="A12" s="6" t="s">
        <v>5</v>
      </c>
      <c r="B12" t="s">
        <v>883</v>
      </c>
    </row>
    <row r="13" spans="1:2" ht="15">
      <c r="A13" s="181" t="s">
        <v>429</v>
      </c>
      <c r="B13" s="180" t="s">
        <v>975</v>
      </c>
    </row>
    <row r="14" spans="1:2" ht="15">
      <c r="A14" s="181" t="s">
        <v>431</v>
      </c>
      <c r="B14" s="180" t="s">
        <v>976</v>
      </c>
    </row>
    <row r="15" spans="1:2" ht="15">
      <c r="A15" s="181" t="s">
        <v>916</v>
      </c>
      <c r="B15" s="180" t="s">
        <v>942</v>
      </c>
    </row>
    <row r="16" ht="15">
      <c r="A16" s="6"/>
    </row>
    <row r="17" ht="15.75">
      <c r="A17" s="8"/>
    </row>
    <row r="18" ht="15">
      <c r="A18" s="6"/>
    </row>
    <row r="19" ht="15" customHeight="1"/>
    <row r="20" ht="15" customHeight="1"/>
    <row r="21" s="7" customFormat="1" ht="15">
      <c r="A21" s="6"/>
    </row>
    <row r="22" ht="15" customHeight="1">
      <c r="A22" s="133" t="s">
        <v>859</v>
      </c>
    </row>
    <row r="23" ht="15">
      <c r="A23" t="s">
        <v>935</v>
      </c>
    </row>
    <row r="24" ht="15" customHeight="1"/>
    <row r="25" ht="15" customHeight="1">
      <c r="A25" t="s">
        <v>856</v>
      </c>
    </row>
    <row r="26" ht="15" customHeight="1"/>
    <row r="27" ht="15" customHeight="1">
      <c r="A27" s="133" t="s">
        <v>857</v>
      </c>
    </row>
    <row r="28" ht="15" customHeight="1">
      <c r="A28" s="134" t="s">
        <v>858</v>
      </c>
    </row>
    <row r="29" ht="15" customHeight="1"/>
    <row r="30" ht="15" customHeight="1"/>
  </sheetData>
  <sheetProtection/>
  <hyperlinks>
    <hyperlink ref="A28" r:id="rId1" display="http://www.scb.se/OE0115"/>
  </hyperlinks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r:id="rId3"/>
  <headerFooter>
    <oddHeader>&amp;L&amp;"Arial,Normal"&amp;10&amp;G
&amp;CMars 2018
&amp;R&amp;"Arial,Normal"&amp;9Reviderat utfall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4"/>
  <sheetViews>
    <sheetView showGridLine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0" defaultRowHeight="15" zeroHeight="1"/>
  <cols>
    <col min="1" max="1" width="19.28125" style="173" customWidth="1"/>
    <col min="2" max="2" width="11.00390625" style="176" customWidth="1"/>
    <col min="3" max="3" width="10.7109375" style="179" customWidth="1"/>
    <col min="4" max="5" width="10.7109375" style="173" customWidth="1"/>
    <col min="6" max="6" width="13.7109375" style="173" bestFit="1" customWidth="1"/>
    <col min="7" max="7" width="6.7109375" style="173" customWidth="1"/>
    <col min="8" max="8" width="11.7109375" style="179" customWidth="1"/>
    <col min="9" max="10" width="13.7109375" style="173" customWidth="1"/>
    <col min="11" max="16384" width="0" style="173" hidden="1" customWidth="1"/>
  </cols>
  <sheetData>
    <row r="1" spans="1:8" s="139" customFormat="1" ht="16.5" thickBot="1">
      <c r="A1" s="136" t="s">
        <v>946</v>
      </c>
      <c r="B1" s="137"/>
      <c r="C1" s="138"/>
      <c r="H1" s="138"/>
    </row>
    <row r="2" spans="1:10" s="139" customFormat="1" ht="12.75">
      <c r="A2" s="140" t="s">
        <v>6</v>
      </c>
      <c r="B2" s="141" t="s">
        <v>7</v>
      </c>
      <c r="C2" s="142" t="s">
        <v>8</v>
      </c>
      <c r="D2" s="141" t="s">
        <v>9</v>
      </c>
      <c r="E2" s="141" t="s">
        <v>10</v>
      </c>
      <c r="F2" s="233" t="s">
        <v>11</v>
      </c>
      <c r="G2" s="234"/>
      <c r="H2" s="143" t="s">
        <v>12</v>
      </c>
      <c r="I2" s="141" t="s">
        <v>12</v>
      </c>
      <c r="J2" s="142" t="s">
        <v>12</v>
      </c>
    </row>
    <row r="3" spans="2:10" s="139" customFormat="1" ht="12.75">
      <c r="B3" s="144" t="s">
        <v>13</v>
      </c>
      <c r="C3" s="138" t="s">
        <v>14</v>
      </c>
      <c r="D3" s="138" t="s">
        <v>15</v>
      </c>
      <c r="E3" s="138" t="s">
        <v>16</v>
      </c>
      <c r="F3" s="235" t="s">
        <v>17</v>
      </c>
      <c r="G3" s="235"/>
      <c r="H3" s="138" t="s">
        <v>18</v>
      </c>
      <c r="I3" s="146" t="s">
        <v>951</v>
      </c>
      <c r="J3" s="146" t="s">
        <v>952</v>
      </c>
    </row>
    <row r="4" spans="1:10" s="139" customFormat="1" ht="12.75">
      <c r="A4" s="139" t="s">
        <v>19</v>
      </c>
      <c r="B4" s="144" t="s">
        <v>937</v>
      </c>
      <c r="C4" s="138" t="s">
        <v>20</v>
      </c>
      <c r="D4" s="138" t="s">
        <v>21</v>
      </c>
      <c r="E4" s="138" t="s">
        <v>22</v>
      </c>
      <c r="F4" s="236" t="s">
        <v>949</v>
      </c>
      <c r="G4" s="236"/>
      <c r="H4" s="147" t="s">
        <v>23</v>
      </c>
      <c r="I4" s="148" t="s">
        <v>24</v>
      </c>
      <c r="J4" s="146" t="s">
        <v>24</v>
      </c>
    </row>
    <row r="5" spans="2:10" s="139" customFormat="1" ht="12.75">
      <c r="B5" s="149" t="s">
        <v>938</v>
      </c>
      <c r="C5" s="138" t="s">
        <v>16</v>
      </c>
      <c r="D5" s="138" t="s">
        <v>25</v>
      </c>
      <c r="E5" s="138" t="s">
        <v>26</v>
      </c>
      <c r="F5" s="237" t="s">
        <v>27</v>
      </c>
      <c r="G5" s="237"/>
      <c r="H5" s="150" t="s">
        <v>950</v>
      </c>
      <c r="I5" s="148"/>
      <c r="J5" s="148"/>
    </row>
    <row r="6" spans="1:10" s="139" customFormat="1" ht="12.75">
      <c r="A6" s="151"/>
      <c r="B6" s="152" t="s">
        <v>947</v>
      </c>
      <c r="C6" s="150" t="s">
        <v>948</v>
      </c>
      <c r="D6" s="147" t="s">
        <v>939</v>
      </c>
      <c r="E6" s="147" t="s">
        <v>948</v>
      </c>
      <c r="F6" s="146" t="s">
        <v>28</v>
      </c>
      <c r="G6" s="146" t="s">
        <v>29</v>
      </c>
      <c r="H6" s="138" t="s">
        <v>24</v>
      </c>
      <c r="I6" s="153"/>
      <c r="J6" s="145"/>
    </row>
    <row r="7" spans="1:10" s="139" customFormat="1" ht="12.75">
      <c r="A7" s="154"/>
      <c r="B7" s="155"/>
      <c r="C7" s="156" t="s">
        <v>30</v>
      </c>
      <c r="D7" s="156" t="s">
        <v>31</v>
      </c>
      <c r="E7" s="156"/>
      <c r="F7" s="157"/>
      <c r="G7" s="157" t="s">
        <v>32</v>
      </c>
      <c r="H7" s="157" t="s">
        <v>32</v>
      </c>
      <c r="I7" s="158"/>
      <c r="J7" s="157"/>
    </row>
    <row r="8" spans="1:10" s="139" customFormat="1" ht="18" customHeight="1">
      <c r="A8" s="159" t="s">
        <v>33</v>
      </c>
      <c r="B8" s="160">
        <v>10104036</v>
      </c>
      <c r="C8" s="161">
        <v>47334920.94899998</v>
      </c>
      <c r="D8" s="162">
        <v>1</v>
      </c>
      <c r="E8" s="163">
        <v>48187815.72136401</v>
      </c>
      <c r="F8" s="163">
        <v>48876885.12753001</v>
      </c>
      <c r="G8" s="163">
        <v>4837.362527957146</v>
      </c>
      <c r="H8" s="161"/>
      <c r="I8" s="163">
        <v>4094057063</v>
      </c>
      <c r="J8" s="163">
        <v>4094057066</v>
      </c>
    </row>
    <row r="9" spans="1:14" s="139" customFormat="1" ht="27" customHeight="1">
      <c r="A9" s="164" t="s">
        <v>897</v>
      </c>
      <c r="B9" s="165">
        <v>91631</v>
      </c>
      <c r="C9" s="166">
        <v>447240.547</v>
      </c>
      <c r="D9" s="167">
        <v>1.073</v>
      </c>
      <c r="E9" s="168">
        <v>479889.106931</v>
      </c>
      <c r="F9" s="168">
        <v>486751.3582488547</v>
      </c>
      <c r="G9" s="168">
        <v>5312.081699958035</v>
      </c>
      <c r="H9" s="166">
        <v>474.71917200088865</v>
      </c>
      <c r="I9" s="168">
        <v>43498992</v>
      </c>
      <c r="J9" s="168">
        <v>0</v>
      </c>
      <c r="K9" s="137"/>
      <c r="L9" s="137"/>
      <c r="M9" s="137"/>
      <c r="N9" s="137"/>
    </row>
    <row r="10" spans="1:10" s="139" customFormat="1" ht="12.75">
      <c r="A10" s="139" t="s">
        <v>34</v>
      </c>
      <c r="B10" s="165">
        <v>32890</v>
      </c>
      <c r="C10" s="166">
        <v>113040.541</v>
      </c>
      <c r="D10" s="167">
        <v>1.126</v>
      </c>
      <c r="E10" s="168">
        <v>127283.64916599999</v>
      </c>
      <c r="F10" s="168">
        <v>129103.76213921722</v>
      </c>
      <c r="G10" s="168">
        <v>3925.3196150567715</v>
      </c>
      <c r="H10" s="166">
        <v>-912.0429129003746</v>
      </c>
      <c r="I10" s="168">
        <v>0</v>
      </c>
      <c r="J10" s="168">
        <v>29997091</v>
      </c>
    </row>
    <row r="11" spans="1:10" s="139" customFormat="1" ht="12.75">
      <c r="A11" s="139" t="s">
        <v>35</v>
      </c>
      <c r="B11" s="165">
        <v>27692</v>
      </c>
      <c r="C11" s="166">
        <v>139487.459</v>
      </c>
      <c r="D11" s="167">
        <v>1.267</v>
      </c>
      <c r="E11" s="168">
        <v>176730.61055299998</v>
      </c>
      <c r="F11" s="168">
        <v>179257.79828795092</v>
      </c>
      <c r="G11" s="168">
        <v>6473.270196733747</v>
      </c>
      <c r="H11" s="166">
        <v>1635.907668776601</v>
      </c>
      <c r="I11" s="168">
        <v>45301555</v>
      </c>
      <c r="J11" s="168">
        <v>0</v>
      </c>
    </row>
    <row r="12" spans="1:10" s="139" customFormat="1" ht="12.75">
      <c r="A12" s="139" t="s">
        <v>36</v>
      </c>
      <c r="B12" s="165">
        <v>87490</v>
      </c>
      <c r="C12" s="166">
        <v>333722.282</v>
      </c>
      <c r="D12" s="167">
        <v>1.015</v>
      </c>
      <c r="E12" s="168">
        <v>338728.11623</v>
      </c>
      <c r="F12" s="168">
        <v>343571.8133017236</v>
      </c>
      <c r="G12" s="168">
        <v>3926.9838073119627</v>
      </c>
      <c r="H12" s="166">
        <v>-910.3787206451834</v>
      </c>
      <c r="I12" s="168">
        <v>0</v>
      </c>
      <c r="J12" s="168">
        <v>79649034</v>
      </c>
    </row>
    <row r="13" spans="1:10" s="139" customFormat="1" ht="12.75">
      <c r="A13" s="139" t="s">
        <v>37</v>
      </c>
      <c r="B13" s="165">
        <v>109523</v>
      </c>
      <c r="C13" s="166">
        <v>384636.832</v>
      </c>
      <c r="D13" s="167">
        <v>1.054</v>
      </c>
      <c r="E13" s="168">
        <v>405407.220928</v>
      </c>
      <c r="F13" s="168">
        <v>411204.4065608904</v>
      </c>
      <c r="G13" s="168">
        <v>3754.502767098147</v>
      </c>
      <c r="H13" s="166">
        <v>-1082.859760858999</v>
      </c>
      <c r="I13" s="168">
        <v>0</v>
      </c>
      <c r="J13" s="168">
        <v>118598050</v>
      </c>
    </row>
    <row r="14" spans="1:10" s="139" customFormat="1" ht="12.75">
      <c r="A14" s="139" t="s">
        <v>38</v>
      </c>
      <c r="B14" s="165">
        <v>76055</v>
      </c>
      <c r="C14" s="166">
        <v>332971.257</v>
      </c>
      <c r="D14" s="167">
        <v>0.991</v>
      </c>
      <c r="E14" s="168">
        <v>329974.515687</v>
      </c>
      <c r="F14" s="168">
        <v>334693.0392426038</v>
      </c>
      <c r="G14" s="168">
        <v>4400.67108332922</v>
      </c>
      <c r="H14" s="166">
        <v>-436.6914446279261</v>
      </c>
      <c r="I14" s="168">
        <v>0</v>
      </c>
      <c r="J14" s="168">
        <v>33212568</v>
      </c>
    </row>
    <row r="15" spans="1:10" s="139" customFormat="1" ht="12.75">
      <c r="A15" s="139" t="s">
        <v>39</v>
      </c>
      <c r="B15" s="165">
        <v>47111</v>
      </c>
      <c r="C15" s="166">
        <v>227546.882</v>
      </c>
      <c r="D15" s="167">
        <v>1.007</v>
      </c>
      <c r="E15" s="168">
        <v>229139.71017399998</v>
      </c>
      <c r="F15" s="168">
        <v>232416.33024185343</v>
      </c>
      <c r="G15" s="168">
        <v>4933.377135740133</v>
      </c>
      <c r="H15" s="166">
        <v>96.01460778298679</v>
      </c>
      <c r="I15" s="168">
        <v>4523344</v>
      </c>
      <c r="J15" s="168">
        <v>0</v>
      </c>
    </row>
    <row r="16" spans="1:10" s="139" customFormat="1" ht="12.75">
      <c r="A16" s="139" t="s">
        <v>40</v>
      </c>
      <c r="B16" s="165">
        <v>101026</v>
      </c>
      <c r="C16" s="166">
        <v>338880.348</v>
      </c>
      <c r="D16" s="167">
        <v>1.123</v>
      </c>
      <c r="E16" s="168">
        <v>380562.630804</v>
      </c>
      <c r="F16" s="168">
        <v>386004.5472322812</v>
      </c>
      <c r="G16" s="168">
        <v>3820.8436168142975</v>
      </c>
      <c r="H16" s="166">
        <v>-1016.5189111428485</v>
      </c>
      <c r="I16" s="168">
        <v>0</v>
      </c>
      <c r="J16" s="168">
        <v>102694840</v>
      </c>
    </row>
    <row r="17" spans="1:10" s="139" customFormat="1" ht="12.75">
      <c r="A17" s="139" t="s">
        <v>41</v>
      </c>
      <c r="B17" s="165">
        <v>60668</v>
      </c>
      <c r="C17" s="166">
        <v>269438.882</v>
      </c>
      <c r="D17" s="167">
        <v>1.027</v>
      </c>
      <c r="E17" s="168">
        <v>276713.73181399994</v>
      </c>
      <c r="F17" s="168">
        <v>280670.6442410248</v>
      </c>
      <c r="G17" s="168">
        <v>4626.337513038584</v>
      </c>
      <c r="H17" s="166">
        <v>-211.0250149185622</v>
      </c>
      <c r="I17" s="168">
        <v>0</v>
      </c>
      <c r="J17" s="168">
        <v>12802466</v>
      </c>
    </row>
    <row r="18" spans="1:10" s="139" customFormat="1" ht="12.75">
      <c r="A18" s="139" t="s">
        <v>42</v>
      </c>
      <c r="B18" s="165">
        <v>10608</v>
      </c>
      <c r="C18" s="166">
        <v>39072.835</v>
      </c>
      <c r="D18" s="167">
        <v>1.157</v>
      </c>
      <c r="E18" s="168">
        <v>45207.270095</v>
      </c>
      <c r="F18" s="168">
        <v>45853.71871053533</v>
      </c>
      <c r="G18" s="168">
        <v>4322.560210269168</v>
      </c>
      <c r="H18" s="166">
        <v>-514.8023176879778</v>
      </c>
      <c r="I18" s="168">
        <v>0</v>
      </c>
      <c r="J18" s="168">
        <v>5461023</v>
      </c>
    </row>
    <row r="19" spans="1:10" s="139" customFormat="1" ht="12.75">
      <c r="A19" s="139" t="s">
        <v>43</v>
      </c>
      <c r="B19" s="165">
        <v>28048</v>
      </c>
      <c r="C19" s="166">
        <v>120640.101</v>
      </c>
      <c r="D19" s="167">
        <v>0.996</v>
      </c>
      <c r="E19" s="168">
        <v>120157.54059599999</v>
      </c>
      <c r="F19" s="168">
        <v>121875.75263581536</v>
      </c>
      <c r="G19" s="168">
        <v>4345.256440238711</v>
      </c>
      <c r="H19" s="166">
        <v>-492.10608771843545</v>
      </c>
      <c r="I19" s="168">
        <v>0</v>
      </c>
      <c r="J19" s="168">
        <v>13802592</v>
      </c>
    </row>
    <row r="20" spans="1:10" s="139" customFormat="1" ht="12.75">
      <c r="A20" s="139" t="s">
        <v>44</v>
      </c>
      <c r="B20" s="165">
        <v>16665</v>
      </c>
      <c r="C20" s="166">
        <v>74385.5</v>
      </c>
      <c r="D20" s="167">
        <v>1.04</v>
      </c>
      <c r="E20" s="168">
        <v>77360.92</v>
      </c>
      <c r="F20" s="168">
        <v>78467.15489375596</v>
      </c>
      <c r="G20" s="168">
        <v>4708.5001436397215</v>
      </c>
      <c r="H20" s="166">
        <v>-128.86238431742458</v>
      </c>
      <c r="I20" s="168">
        <v>0</v>
      </c>
      <c r="J20" s="168">
        <v>2147492</v>
      </c>
    </row>
    <row r="21" spans="1:10" s="139" customFormat="1" ht="12.75">
      <c r="A21" s="139" t="s">
        <v>45</v>
      </c>
      <c r="B21" s="165">
        <v>46982</v>
      </c>
      <c r="C21" s="166">
        <v>177499.268</v>
      </c>
      <c r="D21" s="167">
        <v>1.082</v>
      </c>
      <c r="E21" s="168">
        <v>192054.20797600003</v>
      </c>
      <c r="F21" s="168">
        <v>194800.5179520928</v>
      </c>
      <c r="G21" s="168">
        <v>4146.2798082689715</v>
      </c>
      <c r="H21" s="166">
        <v>-691.0827196881746</v>
      </c>
      <c r="I21" s="168">
        <v>0</v>
      </c>
      <c r="J21" s="168">
        <v>32468448</v>
      </c>
    </row>
    <row r="22" spans="1:10" s="139" customFormat="1" ht="12.75">
      <c r="A22" s="139" t="s">
        <v>46</v>
      </c>
      <c r="B22" s="165">
        <v>71639</v>
      </c>
      <c r="C22" s="166">
        <v>289298.635</v>
      </c>
      <c r="D22" s="167">
        <v>1.073</v>
      </c>
      <c r="E22" s="168">
        <v>310417.435355</v>
      </c>
      <c r="F22" s="168">
        <v>314856.2993010329</v>
      </c>
      <c r="G22" s="168">
        <v>4395.0404011925475</v>
      </c>
      <c r="H22" s="166">
        <v>-442.3221267645986</v>
      </c>
      <c r="I22" s="168">
        <v>0</v>
      </c>
      <c r="J22" s="168">
        <v>31687515</v>
      </c>
    </row>
    <row r="23" spans="1:10" s="139" customFormat="1" ht="12.75">
      <c r="A23" s="139" t="s">
        <v>47</v>
      </c>
      <c r="B23" s="165">
        <v>79834</v>
      </c>
      <c r="C23" s="166">
        <v>201137.098</v>
      </c>
      <c r="D23" s="167">
        <v>1.119</v>
      </c>
      <c r="E23" s="168">
        <v>225072.412662</v>
      </c>
      <c r="F23" s="168">
        <v>228290.87175618534</v>
      </c>
      <c r="G23" s="168">
        <v>2859.5695036724373</v>
      </c>
      <c r="H23" s="166">
        <v>-1977.7930242847087</v>
      </c>
      <c r="I23" s="168">
        <v>0</v>
      </c>
      <c r="J23" s="168">
        <v>157895128</v>
      </c>
    </row>
    <row r="24" spans="1:10" s="139" customFormat="1" ht="12.75">
      <c r="A24" s="139" t="s">
        <v>48</v>
      </c>
      <c r="B24" s="165">
        <v>949164</v>
      </c>
      <c r="C24" s="166">
        <v>3058944.427</v>
      </c>
      <c r="D24" s="167">
        <v>1.071</v>
      </c>
      <c r="E24" s="168">
        <v>3276129.481317</v>
      </c>
      <c r="F24" s="168">
        <v>3322977.020729606</v>
      </c>
      <c r="G24" s="168">
        <v>3500.9513853555404</v>
      </c>
      <c r="H24" s="166">
        <v>-1336.4111426016057</v>
      </c>
      <c r="I24" s="168">
        <v>0</v>
      </c>
      <c r="J24" s="168">
        <v>1268473346</v>
      </c>
    </row>
    <row r="25" spans="1:10" s="139" customFormat="1" ht="12.75">
      <c r="A25" s="139" t="s">
        <v>49</v>
      </c>
      <c r="B25" s="165">
        <v>49105</v>
      </c>
      <c r="C25" s="166">
        <v>111823.802</v>
      </c>
      <c r="D25" s="167">
        <v>1.145</v>
      </c>
      <c r="E25" s="168">
        <v>128038.25329</v>
      </c>
      <c r="F25" s="168">
        <v>129869.15684601976</v>
      </c>
      <c r="G25" s="168">
        <v>2644.7236909891003</v>
      </c>
      <c r="H25" s="166">
        <v>-2192.638836968046</v>
      </c>
      <c r="I25" s="168">
        <v>0</v>
      </c>
      <c r="J25" s="168">
        <v>107669530</v>
      </c>
    </row>
    <row r="26" spans="1:10" s="139" customFormat="1" ht="12.75">
      <c r="A26" s="139" t="s">
        <v>50</v>
      </c>
      <c r="B26" s="165">
        <v>95834</v>
      </c>
      <c r="C26" s="166">
        <v>650353.681</v>
      </c>
      <c r="D26" s="167">
        <v>1.035</v>
      </c>
      <c r="E26" s="168">
        <v>673116.059835</v>
      </c>
      <c r="F26" s="168">
        <v>682741.3909832981</v>
      </c>
      <c r="G26" s="168">
        <v>7124.208433158357</v>
      </c>
      <c r="H26" s="166">
        <v>2286.8459052012113</v>
      </c>
      <c r="I26" s="168">
        <v>219157590</v>
      </c>
      <c r="J26" s="168">
        <v>0</v>
      </c>
    </row>
    <row r="27" spans="1:10" s="139" customFormat="1" ht="12.75">
      <c r="A27" s="139" t="s">
        <v>51</v>
      </c>
      <c r="B27" s="165">
        <v>47176</v>
      </c>
      <c r="C27" s="166">
        <v>212681.62</v>
      </c>
      <c r="D27" s="167">
        <v>1.036</v>
      </c>
      <c r="E27" s="168">
        <v>220338.15832</v>
      </c>
      <c r="F27" s="168">
        <v>223488.9191842646</v>
      </c>
      <c r="G27" s="168">
        <v>4737.343547233013</v>
      </c>
      <c r="H27" s="166">
        <v>-100.01898072413314</v>
      </c>
      <c r="I27" s="168">
        <v>0</v>
      </c>
      <c r="J27" s="168">
        <v>4718495</v>
      </c>
    </row>
    <row r="28" spans="1:10" s="139" customFormat="1" ht="12.75">
      <c r="A28" s="139" t="s">
        <v>52</v>
      </c>
      <c r="B28" s="165">
        <v>70315</v>
      </c>
      <c r="C28" s="166">
        <v>256265.222</v>
      </c>
      <c r="D28" s="167">
        <v>1.094</v>
      </c>
      <c r="E28" s="168">
        <v>280354.15286800003</v>
      </c>
      <c r="F28" s="168">
        <v>284363.12208025827</v>
      </c>
      <c r="G28" s="168">
        <v>4044.1317226802</v>
      </c>
      <c r="H28" s="166">
        <v>-793.2308052769463</v>
      </c>
      <c r="I28" s="168">
        <v>0</v>
      </c>
      <c r="J28" s="168">
        <v>55776024</v>
      </c>
    </row>
    <row r="29" spans="1:10" s="139" customFormat="1" ht="12.75">
      <c r="A29" s="139" t="s">
        <v>53</v>
      </c>
      <c r="B29" s="165">
        <v>44493</v>
      </c>
      <c r="C29" s="166">
        <v>220908.873</v>
      </c>
      <c r="D29" s="167">
        <v>1.097</v>
      </c>
      <c r="E29" s="168">
        <v>242337.03368099997</v>
      </c>
      <c r="F29" s="168">
        <v>245802.37099481726</v>
      </c>
      <c r="G29" s="168">
        <v>5524.5178116741345</v>
      </c>
      <c r="H29" s="166">
        <v>687.1552837169884</v>
      </c>
      <c r="I29" s="168">
        <v>30573600</v>
      </c>
      <c r="J29" s="168">
        <v>0</v>
      </c>
    </row>
    <row r="30" spans="1:10" s="139" customFormat="1" ht="12.75">
      <c r="A30" s="139" t="s">
        <v>54</v>
      </c>
      <c r="B30" s="165">
        <v>27447</v>
      </c>
      <c r="C30" s="166">
        <v>108743.519</v>
      </c>
      <c r="D30" s="167">
        <v>1.067</v>
      </c>
      <c r="E30" s="168">
        <v>116029.334773</v>
      </c>
      <c r="F30" s="168">
        <v>117688.5148709769</v>
      </c>
      <c r="G30" s="168">
        <v>4287.846208000033</v>
      </c>
      <c r="H30" s="166">
        <v>-549.5163199571134</v>
      </c>
      <c r="I30" s="168">
        <v>0</v>
      </c>
      <c r="J30" s="168">
        <v>15082574</v>
      </c>
    </row>
    <row r="31" spans="1:10" s="139" customFormat="1" ht="12.75">
      <c r="A31" s="139" t="s">
        <v>55</v>
      </c>
      <c r="B31" s="165">
        <v>33144</v>
      </c>
      <c r="C31" s="166">
        <v>178323.096</v>
      </c>
      <c r="D31" s="167">
        <v>1.07</v>
      </c>
      <c r="E31" s="168">
        <v>190805.71272</v>
      </c>
      <c r="F31" s="168">
        <v>193534.16963776725</v>
      </c>
      <c r="G31" s="168">
        <v>5839.19169797753</v>
      </c>
      <c r="H31" s="166">
        <v>1001.8291700203836</v>
      </c>
      <c r="I31" s="168">
        <v>33204626</v>
      </c>
      <c r="J31" s="168">
        <v>0</v>
      </c>
    </row>
    <row r="32" spans="1:10" s="139" customFormat="1" ht="12.75">
      <c r="A32" s="139" t="s">
        <v>56</v>
      </c>
      <c r="B32" s="165">
        <v>11798</v>
      </c>
      <c r="C32" s="166">
        <v>31875.288</v>
      </c>
      <c r="D32" s="167">
        <v>1.026</v>
      </c>
      <c r="E32" s="168">
        <v>32704.045488</v>
      </c>
      <c r="F32" s="168">
        <v>33171.70223621095</v>
      </c>
      <c r="G32" s="168">
        <v>2811.637755230628</v>
      </c>
      <c r="H32" s="166">
        <v>-2025.724772726518</v>
      </c>
      <c r="I32" s="168">
        <v>0</v>
      </c>
      <c r="J32" s="168">
        <v>23899501</v>
      </c>
    </row>
    <row r="33" spans="1:10" s="139" customFormat="1" ht="12.75">
      <c r="A33" s="139" t="s">
        <v>57</v>
      </c>
      <c r="B33" s="165">
        <v>43134</v>
      </c>
      <c r="C33" s="166">
        <v>158012.026</v>
      </c>
      <c r="D33" s="167">
        <v>1.029</v>
      </c>
      <c r="E33" s="168">
        <v>162594.374754</v>
      </c>
      <c r="F33" s="168">
        <v>164919.41911595053</v>
      </c>
      <c r="G33" s="168">
        <v>3823.420483051665</v>
      </c>
      <c r="H33" s="166">
        <v>-1013.942044905481</v>
      </c>
      <c r="I33" s="168">
        <v>0</v>
      </c>
      <c r="J33" s="168">
        <v>43735376</v>
      </c>
    </row>
    <row r="34" spans="1:10" s="139" customFormat="1" ht="12.75">
      <c r="A34" s="139" t="s">
        <v>58</v>
      </c>
      <c r="B34" s="165">
        <v>43945</v>
      </c>
      <c r="C34" s="166">
        <v>240019.004</v>
      </c>
      <c r="D34" s="167">
        <v>0.962</v>
      </c>
      <c r="E34" s="168">
        <v>230898.28184799998</v>
      </c>
      <c r="F34" s="168">
        <v>234200.04889379718</v>
      </c>
      <c r="G34" s="168">
        <v>5329.3901216019385</v>
      </c>
      <c r="H34" s="166">
        <v>492.02759364479243</v>
      </c>
      <c r="I34" s="168">
        <v>21622153</v>
      </c>
      <c r="J34" s="168">
        <v>0</v>
      </c>
    </row>
    <row r="35" spans="1:10" s="139" customFormat="1" ht="27" customHeight="1">
      <c r="A35" s="164" t="s">
        <v>898</v>
      </c>
      <c r="B35" s="165">
        <v>43673</v>
      </c>
      <c r="C35" s="166">
        <v>204292.985</v>
      </c>
      <c r="D35" s="167">
        <v>1.078</v>
      </c>
      <c r="E35" s="168">
        <v>220227.83783</v>
      </c>
      <c r="F35" s="168">
        <v>223377.0211487089</v>
      </c>
      <c r="G35" s="168">
        <v>5114.762465338055</v>
      </c>
      <c r="H35" s="166">
        <v>277.39993738090925</v>
      </c>
      <c r="I35" s="168">
        <v>12114887</v>
      </c>
      <c r="J35" s="168">
        <v>0</v>
      </c>
    </row>
    <row r="36" spans="1:10" s="139" customFormat="1" ht="12.75" customHeight="1">
      <c r="A36" s="139" t="s">
        <v>60</v>
      </c>
      <c r="B36" s="165">
        <v>13837</v>
      </c>
      <c r="C36" s="166">
        <v>64093.513</v>
      </c>
      <c r="D36" s="167">
        <v>1.013</v>
      </c>
      <c r="E36" s="168">
        <v>64926.72866899999</v>
      </c>
      <c r="F36" s="168">
        <v>65855.15884784317</v>
      </c>
      <c r="G36" s="168">
        <v>4759.352377527149</v>
      </c>
      <c r="H36" s="166">
        <v>-78.01015042999734</v>
      </c>
      <c r="I36" s="168">
        <v>0</v>
      </c>
      <c r="J36" s="168">
        <v>1079426</v>
      </c>
    </row>
    <row r="37" spans="1:10" s="139" customFormat="1" ht="12.75">
      <c r="A37" s="139" t="s">
        <v>61</v>
      </c>
      <c r="B37" s="165">
        <v>21013</v>
      </c>
      <c r="C37" s="166">
        <v>53027.881</v>
      </c>
      <c r="D37" s="167">
        <v>1.014</v>
      </c>
      <c r="E37" s="168">
        <v>53770.271334000005</v>
      </c>
      <c r="F37" s="168">
        <v>54539.16796031205</v>
      </c>
      <c r="G37" s="168">
        <v>2595.4965002765935</v>
      </c>
      <c r="H37" s="166">
        <v>-2241.8660276805526</v>
      </c>
      <c r="I37" s="168">
        <v>0</v>
      </c>
      <c r="J37" s="168">
        <v>47108331</v>
      </c>
    </row>
    <row r="38" spans="1:10" s="139" customFormat="1" ht="12.75">
      <c r="A38" s="139" t="s">
        <v>62</v>
      </c>
      <c r="B38" s="165">
        <v>17943</v>
      </c>
      <c r="C38" s="166">
        <v>62953.692</v>
      </c>
      <c r="D38" s="167">
        <v>1.023</v>
      </c>
      <c r="E38" s="168">
        <v>64401.626915999994</v>
      </c>
      <c r="F38" s="168">
        <v>65322.54831803518</v>
      </c>
      <c r="G38" s="168">
        <v>3640.5588986253792</v>
      </c>
      <c r="H38" s="166">
        <v>-1196.8036293317668</v>
      </c>
      <c r="I38" s="168">
        <v>0</v>
      </c>
      <c r="J38" s="168">
        <v>21474248</v>
      </c>
    </row>
    <row r="39" spans="1:10" s="139" customFormat="1" ht="12.75">
      <c r="A39" s="139" t="s">
        <v>63</v>
      </c>
      <c r="B39" s="165">
        <v>20898</v>
      </c>
      <c r="C39" s="166">
        <v>117121.913</v>
      </c>
      <c r="D39" s="167">
        <v>0.977</v>
      </c>
      <c r="E39" s="168">
        <v>114428.109001</v>
      </c>
      <c r="F39" s="168">
        <v>116064.39211401645</v>
      </c>
      <c r="G39" s="168">
        <v>5553.85166590183</v>
      </c>
      <c r="H39" s="166">
        <v>716.4891379446835</v>
      </c>
      <c r="I39" s="168">
        <v>14973190</v>
      </c>
      <c r="J39" s="168">
        <v>0</v>
      </c>
    </row>
    <row r="40" spans="1:10" s="139" customFormat="1" ht="12.75">
      <c r="A40" s="139" t="s">
        <v>64</v>
      </c>
      <c r="B40" s="165">
        <v>219295</v>
      </c>
      <c r="C40" s="166">
        <v>1048642.969</v>
      </c>
      <c r="D40" s="167">
        <v>1.019</v>
      </c>
      <c r="E40" s="168">
        <v>1068567.185411</v>
      </c>
      <c r="F40" s="168">
        <v>1083847.333408519</v>
      </c>
      <c r="G40" s="168">
        <v>4942.416988114271</v>
      </c>
      <c r="H40" s="166">
        <v>105.0544601571246</v>
      </c>
      <c r="I40" s="168">
        <v>23037918</v>
      </c>
      <c r="J40" s="168">
        <v>0</v>
      </c>
    </row>
    <row r="41" spans="1:10" s="139" customFormat="1" ht="12.75">
      <c r="A41" s="139" t="s">
        <v>65</v>
      </c>
      <c r="B41" s="165">
        <v>9407</v>
      </c>
      <c r="C41" s="166">
        <v>31129.169</v>
      </c>
      <c r="D41" s="167">
        <v>0.907</v>
      </c>
      <c r="E41" s="168">
        <v>28234.156283000004</v>
      </c>
      <c r="F41" s="168">
        <v>28637.895133003512</v>
      </c>
      <c r="G41" s="168">
        <v>3044.3175436380902</v>
      </c>
      <c r="H41" s="166">
        <v>-1793.0449843190559</v>
      </c>
      <c r="I41" s="168">
        <v>0</v>
      </c>
      <c r="J41" s="168">
        <v>16867174</v>
      </c>
    </row>
    <row r="42" spans="1:10" s="139" customFormat="1" ht="12.75">
      <c r="A42" s="139" t="s">
        <v>66</v>
      </c>
      <c r="B42" s="165">
        <v>21954</v>
      </c>
      <c r="C42" s="166">
        <v>64940.439</v>
      </c>
      <c r="D42" s="167">
        <v>1.226</v>
      </c>
      <c r="E42" s="168">
        <v>79616.978214</v>
      </c>
      <c r="F42" s="168">
        <v>80755.47397433655</v>
      </c>
      <c r="G42" s="168">
        <v>3678.39455107664</v>
      </c>
      <c r="H42" s="166">
        <v>-1158.9679768805063</v>
      </c>
      <c r="I42" s="168">
        <v>0</v>
      </c>
      <c r="J42" s="168">
        <v>25443983</v>
      </c>
    </row>
    <row r="43" spans="1:10" s="139" customFormat="1" ht="27" customHeight="1">
      <c r="A43" s="164" t="s">
        <v>899</v>
      </c>
      <c r="B43" s="165">
        <v>104616</v>
      </c>
      <c r="C43" s="166">
        <v>529727.796</v>
      </c>
      <c r="D43" s="167">
        <v>0.981</v>
      </c>
      <c r="E43" s="168">
        <v>519662.967876</v>
      </c>
      <c r="F43" s="168">
        <v>527093.9719030618</v>
      </c>
      <c r="G43" s="168">
        <v>5038.368623375601</v>
      </c>
      <c r="H43" s="166">
        <v>201.0060954184546</v>
      </c>
      <c r="I43" s="168">
        <v>21028454</v>
      </c>
      <c r="J43" s="168">
        <v>0</v>
      </c>
    </row>
    <row r="44" spans="1:10" s="139" customFormat="1" ht="12.75">
      <c r="A44" s="139" t="s">
        <v>67</v>
      </c>
      <c r="B44" s="165">
        <v>16928</v>
      </c>
      <c r="C44" s="166">
        <v>80583.478</v>
      </c>
      <c r="D44" s="167">
        <v>1.145</v>
      </c>
      <c r="E44" s="168">
        <v>92268.08231</v>
      </c>
      <c r="F44" s="168">
        <v>93587.48456415195</v>
      </c>
      <c r="G44" s="168">
        <v>5528.561233704628</v>
      </c>
      <c r="H44" s="166">
        <v>691.1987057474817</v>
      </c>
      <c r="I44" s="168">
        <v>11700612</v>
      </c>
      <c r="J44" s="168">
        <v>0</v>
      </c>
    </row>
    <row r="45" spans="1:10" s="139" customFormat="1" ht="12.75">
      <c r="A45" s="139" t="s">
        <v>68</v>
      </c>
      <c r="B45" s="165">
        <v>10985</v>
      </c>
      <c r="C45" s="166">
        <v>51737.994</v>
      </c>
      <c r="D45" s="167">
        <v>0.975</v>
      </c>
      <c r="E45" s="168">
        <v>50444.544149999994</v>
      </c>
      <c r="F45" s="168">
        <v>51165.88400658835</v>
      </c>
      <c r="G45" s="168">
        <v>4657.795539971629</v>
      </c>
      <c r="H45" s="166">
        <v>-179.5669879855168</v>
      </c>
      <c r="I45" s="168">
        <v>0</v>
      </c>
      <c r="J45" s="168">
        <v>1972543</v>
      </c>
    </row>
    <row r="46" spans="1:10" s="139" customFormat="1" ht="12.75">
      <c r="A46" s="139" t="s">
        <v>69</v>
      </c>
      <c r="B46" s="165">
        <v>34073</v>
      </c>
      <c r="C46" s="166">
        <v>231283.95</v>
      </c>
      <c r="D46" s="167">
        <v>0.948</v>
      </c>
      <c r="E46" s="168">
        <v>219257.1846</v>
      </c>
      <c r="F46" s="168">
        <v>222392.4879070342</v>
      </c>
      <c r="G46" s="168">
        <v>6526.941798697919</v>
      </c>
      <c r="H46" s="166">
        <v>1689.5792707407727</v>
      </c>
      <c r="I46" s="168">
        <v>57569034</v>
      </c>
      <c r="J46" s="168">
        <v>0</v>
      </c>
    </row>
    <row r="47" spans="1:10" s="139" customFormat="1" ht="12.75">
      <c r="A47" s="139" t="s">
        <v>70</v>
      </c>
      <c r="B47" s="165">
        <v>55396</v>
      </c>
      <c r="C47" s="166">
        <v>278939.24199999997</v>
      </c>
      <c r="D47" s="167">
        <v>1.017</v>
      </c>
      <c r="E47" s="168">
        <v>283681.20911399997</v>
      </c>
      <c r="F47" s="168">
        <v>287737.7541011173</v>
      </c>
      <c r="G47" s="168">
        <v>5194.197308490096</v>
      </c>
      <c r="H47" s="166">
        <v>356.8347805329495</v>
      </c>
      <c r="I47" s="168">
        <v>19767220</v>
      </c>
      <c r="J47" s="168">
        <v>0</v>
      </c>
    </row>
    <row r="48" spans="1:10" s="139" customFormat="1" ht="12.75">
      <c r="A48" s="139" t="s">
        <v>71</v>
      </c>
      <c r="B48" s="165">
        <v>12013</v>
      </c>
      <c r="C48" s="166">
        <v>44037.196</v>
      </c>
      <c r="D48" s="167">
        <v>1.129</v>
      </c>
      <c r="E48" s="168">
        <v>49717.99428400001</v>
      </c>
      <c r="F48" s="168">
        <v>50428.94472415144</v>
      </c>
      <c r="G48" s="168">
        <v>4197.864373940851</v>
      </c>
      <c r="H48" s="166">
        <v>-639.4981540162953</v>
      </c>
      <c r="I48" s="168">
        <v>0</v>
      </c>
      <c r="J48" s="168">
        <v>7682291</v>
      </c>
    </row>
    <row r="49" spans="1:10" s="139" customFormat="1" ht="12.75">
      <c r="A49" s="139" t="s">
        <v>72</v>
      </c>
      <c r="B49" s="165">
        <v>34937</v>
      </c>
      <c r="C49" s="166">
        <v>117494.078</v>
      </c>
      <c r="D49" s="167">
        <v>1.137</v>
      </c>
      <c r="E49" s="168">
        <v>133590.766686</v>
      </c>
      <c r="F49" s="168">
        <v>135501.06929863262</v>
      </c>
      <c r="G49" s="168">
        <v>3878.4403153857693</v>
      </c>
      <c r="H49" s="166">
        <v>-958.9222125713768</v>
      </c>
      <c r="I49" s="168">
        <v>0</v>
      </c>
      <c r="J49" s="168">
        <v>33501865</v>
      </c>
    </row>
    <row r="50" spans="1:10" s="139" customFormat="1" ht="12.75">
      <c r="A50" s="139" t="s">
        <v>73</v>
      </c>
      <c r="B50" s="165">
        <v>12862</v>
      </c>
      <c r="C50" s="166">
        <v>45944.267</v>
      </c>
      <c r="D50" s="167">
        <v>1.132</v>
      </c>
      <c r="E50" s="168">
        <v>52008.91024399999</v>
      </c>
      <c r="F50" s="168">
        <v>52752.62000466641</v>
      </c>
      <c r="G50" s="168">
        <v>4101.432126004231</v>
      </c>
      <c r="H50" s="166">
        <v>-735.9304019529154</v>
      </c>
      <c r="I50" s="168">
        <v>0</v>
      </c>
      <c r="J50" s="168">
        <v>9465537</v>
      </c>
    </row>
    <row r="51" spans="1:10" s="139" customFormat="1" ht="12.75">
      <c r="A51" s="139" t="s">
        <v>74</v>
      </c>
      <c r="B51" s="165">
        <v>9187</v>
      </c>
      <c r="C51" s="166">
        <v>41645.635</v>
      </c>
      <c r="D51" s="167">
        <v>1.037</v>
      </c>
      <c r="E51" s="168">
        <v>43186.523495</v>
      </c>
      <c r="F51" s="168">
        <v>43804.07612015209</v>
      </c>
      <c r="G51" s="168">
        <v>4768.05008383064</v>
      </c>
      <c r="H51" s="166">
        <v>-69.3124441265063</v>
      </c>
      <c r="I51" s="168">
        <v>0</v>
      </c>
      <c r="J51" s="168">
        <v>636773</v>
      </c>
    </row>
    <row r="52" spans="1:10" s="139" customFormat="1" ht="27" customHeight="1">
      <c r="A52" s="164" t="s">
        <v>884</v>
      </c>
      <c r="B52" s="165">
        <v>5449</v>
      </c>
      <c r="C52" s="166">
        <v>29386.594</v>
      </c>
      <c r="D52" s="167">
        <v>1.012</v>
      </c>
      <c r="E52" s="168">
        <v>29739.233128</v>
      </c>
      <c r="F52" s="168">
        <v>30164.494065948213</v>
      </c>
      <c r="G52" s="168">
        <v>5535.785293805875</v>
      </c>
      <c r="H52" s="166">
        <v>698.4227658487289</v>
      </c>
      <c r="I52" s="168">
        <v>3805706</v>
      </c>
      <c r="J52" s="168">
        <v>0</v>
      </c>
    </row>
    <row r="53" spans="1:10" s="139" customFormat="1" ht="12.75">
      <c r="A53" s="139" t="s">
        <v>75</v>
      </c>
      <c r="B53" s="165">
        <v>21515</v>
      </c>
      <c r="C53" s="166">
        <v>116642.676</v>
      </c>
      <c r="D53" s="167">
        <v>0.916</v>
      </c>
      <c r="E53" s="168">
        <v>106844.691216</v>
      </c>
      <c r="F53" s="168">
        <v>108372.53402908599</v>
      </c>
      <c r="G53" s="168">
        <v>5037.068744089519</v>
      </c>
      <c r="H53" s="166">
        <v>199.7062161323729</v>
      </c>
      <c r="I53" s="168">
        <v>4296679</v>
      </c>
      <c r="J53" s="168">
        <v>0</v>
      </c>
    </row>
    <row r="54" spans="1:10" s="139" customFormat="1" ht="12.75">
      <c r="A54" s="139" t="s">
        <v>76</v>
      </c>
      <c r="B54" s="165">
        <v>9874</v>
      </c>
      <c r="C54" s="166">
        <v>54572.269</v>
      </c>
      <c r="D54" s="167">
        <v>0.895</v>
      </c>
      <c r="E54" s="168">
        <v>48842.180755</v>
      </c>
      <c r="F54" s="168">
        <v>49540.60735900518</v>
      </c>
      <c r="G54" s="168">
        <v>5017.278444298681</v>
      </c>
      <c r="H54" s="166">
        <v>179.9159163415352</v>
      </c>
      <c r="I54" s="168">
        <v>1776490</v>
      </c>
      <c r="J54" s="168">
        <v>0</v>
      </c>
    </row>
    <row r="55" spans="1:10" s="139" customFormat="1" ht="12.75">
      <c r="A55" s="139" t="s">
        <v>77</v>
      </c>
      <c r="B55" s="165">
        <v>158245</v>
      </c>
      <c r="C55" s="166">
        <v>803739.286</v>
      </c>
      <c r="D55" s="167">
        <v>0.917</v>
      </c>
      <c r="E55" s="168">
        <v>737028.925262</v>
      </c>
      <c r="F55" s="168">
        <v>747568.1886889638</v>
      </c>
      <c r="G55" s="168">
        <v>4724.11885803004</v>
      </c>
      <c r="H55" s="166">
        <v>-113.24366992710566</v>
      </c>
      <c r="I55" s="168">
        <v>0</v>
      </c>
      <c r="J55" s="168">
        <v>17920245</v>
      </c>
    </row>
    <row r="56" spans="1:10" s="139" customFormat="1" ht="12.75">
      <c r="A56" s="139" t="s">
        <v>78</v>
      </c>
      <c r="B56" s="165">
        <v>27015</v>
      </c>
      <c r="C56" s="166">
        <v>130661.447</v>
      </c>
      <c r="D56" s="167">
        <v>0.996</v>
      </c>
      <c r="E56" s="168">
        <v>130138.801212</v>
      </c>
      <c r="F56" s="168">
        <v>131999.74189021692</v>
      </c>
      <c r="G56" s="168">
        <v>4886.164793271031</v>
      </c>
      <c r="H56" s="166">
        <v>48.80226531388507</v>
      </c>
      <c r="I56" s="168">
        <v>1318393</v>
      </c>
      <c r="J56" s="168">
        <v>0</v>
      </c>
    </row>
    <row r="57" spans="1:10" s="139" customFormat="1" ht="12.75">
      <c r="A57" s="139" t="s">
        <v>79</v>
      </c>
      <c r="B57" s="165">
        <v>43498</v>
      </c>
      <c r="C57" s="166">
        <v>211541.689</v>
      </c>
      <c r="D57" s="167">
        <v>1.014</v>
      </c>
      <c r="E57" s="168">
        <v>214503.27264600003</v>
      </c>
      <c r="F57" s="168">
        <v>217570.59662593526</v>
      </c>
      <c r="G57" s="168">
        <v>5001.852881188452</v>
      </c>
      <c r="H57" s="166">
        <v>164.49035323130556</v>
      </c>
      <c r="I57" s="168">
        <v>7155001</v>
      </c>
      <c r="J57" s="168">
        <v>0</v>
      </c>
    </row>
    <row r="58" spans="1:10" s="139" customFormat="1" ht="12.75">
      <c r="A58" s="139" t="s">
        <v>80</v>
      </c>
      <c r="B58" s="165">
        <v>140851</v>
      </c>
      <c r="C58" s="166">
        <v>832059.305</v>
      </c>
      <c r="D58" s="167">
        <v>0.951</v>
      </c>
      <c r="E58" s="168">
        <v>791288.399055</v>
      </c>
      <c r="F58" s="168">
        <v>802603.5545373667</v>
      </c>
      <c r="G58" s="168">
        <v>5698.245341086445</v>
      </c>
      <c r="H58" s="166">
        <v>860.8828131292985</v>
      </c>
      <c r="I58" s="168">
        <v>121256205</v>
      </c>
      <c r="J58" s="168">
        <v>0</v>
      </c>
    </row>
    <row r="59" spans="1:10" s="139" customFormat="1" ht="12.75">
      <c r="A59" s="139" t="s">
        <v>81</v>
      </c>
      <c r="B59" s="165">
        <v>14544</v>
      </c>
      <c r="C59" s="166">
        <v>82807.081</v>
      </c>
      <c r="D59" s="167">
        <v>1.001</v>
      </c>
      <c r="E59" s="168">
        <v>82889.888081</v>
      </c>
      <c r="F59" s="168">
        <v>84075.1853413574</v>
      </c>
      <c r="G59" s="168">
        <v>5780.747066925013</v>
      </c>
      <c r="H59" s="166">
        <v>943.3845389678672</v>
      </c>
      <c r="I59" s="168">
        <v>13720585</v>
      </c>
      <c r="J59" s="168">
        <v>0</v>
      </c>
    </row>
    <row r="60" spans="1:10" s="139" customFormat="1" ht="12.75">
      <c r="A60" s="139" t="s">
        <v>82</v>
      </c>
      <c r="B60" s="165">
        <v>7413</v>
      </c>
      <c r="C60" s="166">
        <v>34533.801999999996</v>
      </c>
      <c r="D60" s="167">
        <v>1.093</v>
      </c>
      <c r="E60" s="168">
        <v>37745.445585999994</v>
      </c>
      <c r="F60" s="168">
        <v>38285.19264417355</v>
      </c>
      <c r="G60" s="168">
        <v>5164.601732655275</v>
      </c>
      <c r="H60" s="166">
        <v>327.23920469812856</v>
      </c>
      <c r="I60" s="168">
        <v>2425824</v>
      </c>
      <c r="J60" s="168">
        <v>0</v>
      </c>
    </row>
    <row r="61" spans="1:10" s="139" customFormat="1" ht="12.75">
      <c r="A61" s="139" t="s">
        <v>83</v>
      </c>
      <c r="B61" s="165">
        <v>7900</v>
      </c>
      <c r="C61" s="166">
        <v>51932.979</v>
      </c>
      <c r="D61" s="167">
        <v>1.012</v>
      </c>
      <c r="E61" s="168">
        <v>52556.174748</v>
      </c>
      <c r="F61" s="168">
        <v>53307.71020528997</v>
      </c>
      <c r="G61" s="168">
        <v>6747.811418391136</v>
      </c>
      <c r="H61" s="166">
        <v>1910.4488904339896</v>
      </c>
      <c r="I61" s="168">
        <v>15092546</v>
      </c>
      <c r="J61" s="168">
        <v>0</v>
      </c>
    </row>
    <row r="62" spans="1:10" s="139" customFormat="1" ht="12.75">
      <c r="A62" s="139" t="s">
        <v>84</v>
      </c>
      <c r="B62" s="165">
        <v>3739</v>
      </c>
      <c r="C62" s="166">
        <v>7816.237</v>
      </c>
      <c r="D62" s="167">
        <v>1.235</v>
      </c>
      <c r="E62" s="168">
        <v>9653.052695</v>
      </c>
      <c r="F62" s="168">
        <v>9791.088071550252</v>
      </c>
      <c r="G62" s="168">
        <v>2618.6381576759163</v>
      </c>
      <c r="H62" s="166">
        <v>-2218.7243702812298</v>
      </c>
      <c r="I62" s="168">
        <v>0</v>
      </c>
      <c r="J62" s="168">
        <v>8295810</v>
      </c>
    </row>
    <row r="63" spans="1:10" s="139" customFormat="1" ht="12.75">
      <c r="A63" s="139" t="s">
        <v>85</v>
      </c>
      <c r="B63" s="165">
        <v>11611</v>
      </c>
      <c r="C63" s="166">
        <v>49513.263</v>
      </c>
      <c r="D63" s="167">
        <v>1.062</v>
      </c>
      <c r="E63" s="168">
        <v>52583.085306</v>
      </c>
      <c r="F63" s="168">
        <v>53335.00557513386</v>
      </c>
      <c r="G63" s="168">
        <v>4593.489413068113</v>
      </c>
      <c r="H63" s="166">
        <v>-243.87311488903288</v>
      </c>
      <c r="I63" s="168">
        <v>0</v>
      </c>
      <c r="J63" s="168">
        <v>2831611</v>
      </c>
    </row>
    <row r="64" spans="1:10" s="139" customFormat="1" ht="12.75">
      <c r="A64" s="139" t="s">
        <v>86</v>
      </c>
      <c r="B64" s="165">
        <v>5366</v>
      </c>
      <c r="C64" s="166">
        <v>17737.921000000002</v>
      </c>
      <c r="D64" s="167">
        <v>1.059</v>
      </c>
      <c r="E64" s="168">
        <v>18784.458339</v>
      </c>
      <c r="F64" s="168">
        <v>19053.06971635832</v>
      </c>
      <c r="G64" s="168">
        <v>3550.7025188889907</v>
      </c>
      <c r="H64" s="166">
        <v>-1286.6600090681554</v>
      </c>
      <c r="I64" s="168">
        <v>0</v>
      </c>
      <c r="J64" s="168">
        <v>6904218</v>
      </c>
    </row>
    <row r="65" spans="1:10" s="139" customFormat="1" ht="27" customHeight="1">
      <c r="A65" s="164" t="s">
        <v>900</v>
      </c>
      <c r="B65" s="165">
        <v>6774</v>
      </c>
      <c r="C65" s="166">
        <v>36108.245</v>
      </c>
      <c r="D65" s="167">
        <v>0.843</v>
      </c>
      <c r="E65" s="168">
        <v>30439.250535000003</v>
      </c>
      <c r="F65" s="168">
        <v>30874.521484228586</v>
      </c>
      <c r="G65" s="168">
        <v>4557.797679986505</v>
      </c>
      <c r="H65" s="166">
        <v>-279.5648479706415</v>
      </c>
      <c r="I65" s="168">
        <v>0</v>
      </c>
      <c r="J65" s="168">
        <v>1893772</v>
      </c>
    </row>
    <row r="66" spans="1:10" s="139" customFormat="1" ht="12.75">
      <c r="A66" s="139" t="s">
        <v>87</v>
      </c>
      <c r="B66" s="165">
        <v>17434</v>
      </c>
      <c r="C66" s="166">
        <v>101660.351</v>
      </c>
      <c r="D66" s="167">
        <v>0.905</v>
      </c>
      <c r="E66" s="168">
        <v>92002.617655</v>
      </c>
      <c r="F66" s="168">
        <v>93318.22385470456</v>
      </c>
      <c r="G66" s="168">
        <v>5352.657098468771</v>
      </c>
      <c r="H66" s="166">
        <v>515.2945705116254</v>
      </c>
      <c r="I66" s="168">
        <v>8983646</v>
      </c>
      <c r="J66" s="168">
        <v>0</v>
      </c>
    </row>
    <row r="67" spans="1:10" s="139" customFormat="1" ht="12.75">
      <c r="A67" s="139" t="s">
        <v>88</v>
      </c>
      <c r="B67" s="165">
        <v>29620</v>
      </c>
      <c r="C67" s="166">
        <v>131324.88</v>
      </c>
      <c r="D67" s="167">
        <v>1.07</v>
      </c>
      <c r="E67" s="168">
        <v>140517.6216</v>
      </c>
      <c r="F67" s="168">
        <v>142526.9758863957</v>
      </c>
      <c r="G67" s="168">
        <v>4811.849287184189</v>
      </c>
      <c r="H67" s="166">
        <v>-25.513240772957033</v>
      </c>
      <c r="I67" s="168">
        <v>0</v>
      </c>
      <c r="J67" s="168">
        <v>755702</v>
      </c>
    </row>
    <row r="68" spans="1:10" s="139" customFormat="1" ht="12.75">
      <c r="A68" s="139" t="s">
        <v>89</v>
      </c>
      <c r="B68" s="165">
        <v>9701</v>
      </c>
      <c r="C68" s="166">
        <v>42087.511</v>
      </c>
      <c r="D68" s="167">
        <v>1.075</v>
      </c>
      <c r="E68" s="168">
        <v>45244.074324999994</v>
      </c>
      <c r="F68" s="168">
        <v>45891.04922853013</v>
      </c>
      <c r="G68" s="168">
        <v>4730.548317547689</v>
      </c>
      <c r="H68" s="166">
        <v>-106.81421040945679</v>
      </c>
      <c r="I68" s="168">
        <v>0</v>
      </c>
      <c r="J68" s="168">
        <v>1036205</v>
      </c>
    </row>
    <row r="69" spans="1:10" s="139" customFormat="1" ht="12.75">
      <c r="A69" s="139" t="s">
        <v>90</v>
      </c>
      <c r="B69" s="165">
        <v>11803</v>
      </c>
      <c r="C69" s="166">
        <v>21273.425</v>
      </c>
      <c r="D69" s="167">
        <v>1.122</v>
      </c>
      <c r="E69" s="168">
        <v>23868.782850000003</v>
      </c>
      <c r="F69" s="168">
        <v>24210.098341854984</v>
      </c>
      <c r="G69" s="168">
        <v>2051.1817624209934</v>
      </c>
      <c r="H69" s="166">
        <v>-2786.1807655361526</v>
      </c>
      <c r="I69" s="168">
        <v>0</v>
      </c>
      <c r="J69" s="168">
        <v>32885292</v>
      </c>
    </row>
    <row r="70" spans="1:10" s="139" customFormat="1" ht="12.75">
      <c r="A70" s="139" t="s">
        <v>91</v>
      </c>
      <c r="B70" s="165">
        <v>137171</v>
      </c>
      <c r="C70" s="166">
        <v>634371.531</v>
      </c>
      <c r="D70" s="167">
        <v>1.092</v>
      </c>
      <c r="E70" s="168">
        <v>692733.711852</v>
      </c>
      <c r="F70" s="168">
        <v>702639.5687644017</v>
      </c>
      <c r="G70" s="168">
        <v>5122.3623707955885</v>
      </c>
      <c r="H70" s="166">
        <v>284.9998428384424</v>
      </c>
      <c r="I70" s="168">
        <v>39093713</v>
      </c>
      <c r="J70" s="168">
        <v>0</v>
      </c>
    </row>
    <row r="71" spans="1:10" s="139" customFormat="1" ht="12.75">
      <c r="A71" s="139" t="s">
        <v>92</v>
      </c>
      <c r="B71" s="165">
        <v>7310</v>
      </c>
      <c r="C71" s="166">
        <v>29276.374</v>
      </c>
      <c r="D71" s="167">
        <v>1.026</v>
      </c>
      <c r="E71" s="168">
        <v>30037.559724</v>
      </c>
      <c r="F71" s="168">
        <v>30467.08663099603</v>
      </c>
      <c r="G71" s="168">
        <v>4167.864108207391</v>
      </c>
      <c r="H71" s="166">
        <v>-669.4984197497552</v>
      </c>
      <c r="I71" s="168">
        <v>0</v>
      </c>
      <c r="J71" s="168">
        <v>4894033</v>
      </c>
    </row>
    <row r="72" spans="1:10" s="139" customFormat="1" ht="12.75">
      <c r="A72" s="139" t="s">
        <v>93</v>
      </c>
      <c r="B72" s="165">
        <v>31131</v>
      </c>
      <c r="C72" s="166">
        <v>168501.042</v>
      </c>
      <c r="D72" s="167">
        <v>1.025</v>
      </c>
      <c r="E72" s="168">
        <v>172713.56804999997</v>
      </c>
      <c r="F72" s="168">
        <v>175183.3134408511</v>
      </c>
      <c r="G72" s="168">
        <v>5627.294768586012</v>
      </c>
      <c r="H72" s="166">
        <v>789.9322406288657</v>
      </c>
      <c r="I72" s="168">
        <v>24591381</v>
      </c>
      <c r="J72" s="168">
        <v>0</v>
      </c>
    </row>
    <row r="73" spans="1:10" s="139" customFormat="1" ht="12.75">
      <c r="A73" s="139" t="s">
        <v>94</v>
      </c>
      <c r="B73" s="165">
        <v>11462</v>
      </c>
      <c r="C73" s="166">
        <v>66102.962</v>
      </c>
      <c r="D73" s="167">
        <v>1.102</v>
      </c>
      <c r="E73" s="168">
        <v>72845.464124</v>
      </c>
      <c r="F73" s="168">
        <v>73887.12953162205</v>
      </c>
      <c r="G73" s="168">
        <v>6446.268498658354</v>
      </c>
      <c r="H73" s="166">
        <v>1608.9059707012075</v>
      </c>
      <c r="I73" s="168">
        <v>18441280</v>
      </c>
      <c r="J73" s="168">
        <v>0</v>
      </c>
    </row>
    <row r="74" spans="1:10" s="139" customFormat="1" ht="12.75">
      <c r="A74" s="139" t="s">
        <v>95</v>
      </c>
      <c r="B74" s="165">
        <v>18896</v>
      </c>
      <c r="C74" s="166">
        <v>110258.914</v>
      </c>
      <c r="D74" s="167">
        <v>0.892</v>
      </c>
      <c r="E74" s="168">
        <v>98350.95128800001</v>
      </c>
      <c r="F74" s="168">
        <v>99757.33650354396</v>
      </c>
      <c r="G74" s="168">
        <v>5279.283261195172</v>
      </c>
      <c r="H74" s="166">
        <v>441.9207332380256</v>
      </c>
      <c r="I74" s="168">
        <v>8350534</v>
      </c>
      <c r="J74" s="168">
        <v>0</v>
      </c>
    </row>
    <row r="75" spans="1:10" s="139" customFormat="1" ht="12.75">
      <c r="A75" s="139" t="s">
        <v>96</v>
      </c>
      <c r="B75" s="165">
        <v>13834</v>
      </c>
      <c r="C75" s="166">
        <v>68895.962</v>
      </c>
      <c r="D75" s="167">
        <v>0.927</v>
      </c>
      <c r="E75" s="168">
        <v>63866.556774000004</v>
      </c>
      <c r="F75" s="168">
        <v>64779.826854648534</v>
      </c>
      <c r="G75" s="168">
        <v>4682.653379691234</v>
      </c>
      <c r="H75" s="166">
        <v>-154.70914826591252</v>
      </c>
      <c r="I75" s="168">
        <v>0</v>
      </c>
      <c r="J75" s="168">
        <v>2140246</v>
      </c>
    </row>
    <row r="76" spans="1:10" s="139" customFormat="1" ht="12.75">
      <c r="A76" s="139" t="s">
        <v>97</v>
      </c>
      <c r="B76" s="165">
        <v>27381</v>
      </c>
      <c r="C76" s="166">
        <v>127547.605</v>
      </c>
      <c r="D76" s="167">
        <v>1.02</v>
      </c>
      <c r="E76" s="168">
        <v>130098.55709999999</v>
      </c>
      <c r="F76" s="168">
        <v>131958.92230107725</v>
      </c>
      <c r="G76" s="168">
        <v>4819.360954715944</v>
      </c>
      <c r="H76" s="166">
        <v>-18.001573241202095</v>
      </c>
      <c r="I76" s="168">
        <v>0</v>
      </c>
      <c r="J76" s="168">
        <v>492901</v>
      </c>
    </row>
    <row r="77" spans="1:10" s="139" customFormat="1" ht="12.75">
      <c r="A77" s="139" t="s">
        <v>98</v>
      </c>
      <c r="B77" s="165">
        <v>34123</v>
      </c>
      <c r="C77" s="166">
        <v>179163.826</v>
      </c>
      <c r="D77" s="167">
        <v>1</v>
      </c>
      <c r="E77" s="168">
        <v>179163.826</v>
      </c>
      <c r="F77" s="168">
        <v>181725.80788982267</v>
      </c>
      <c r="G77" s="168">
        <v>5325.610523395442</v>
      </c>
      <c r="H77" s="166">
        <v>488.24799543829613</v>
      </c>
      <c r="I77" s="168">
        <v>16660486</v>
      </c>
      <c r="J77" s="168">
        <v>0</v>
      </c>
    </row>
    <row r="78" spans="1:10" s="139" customFormat="1" ht="27" customHeight="1">
      <c r="A78" s="164" t="s">
        <v>901</v>
      </c>
      <c r="B78" s="165">
        <v>19982</v>
      </c>
      <c r="C78" s="166">
        <v>85474.182</v>
      </c>
      <c r="D78" s="167">
        <v>1.091</v>
      </c>
      <c r="E78" s="168">
        <v>93252.332562</v>
      </c>
      <c r="F78" s="168">
        <v>94585.80926062533</v>
      </c>
      <c r="G78" s="168">
        <v>4733.550658624028</v>
      </c>
      <c r="H78" s="166">
        <v>-103.81186933311801</v>
      </c>
      <c r="I78" s="168">
        <v>0</v>
      </c>
      <c r="J78" s="168">
        <v>2074369</v>
      </c>
    </row>
    <row r="79" spans="1:10" s="139" customFormat="1" ht="12.75">
      <c r="A79" s="139" t="s">
        <v>99</v>
      </c>
      <c r="B79" s="165">
        <v>8791</v>
      </c>
      <c r="C79" s="166">
        <v>26439.355</v>
      </c>
      <c r="D79" s="167">
        <v>1.04</v>
      </c>
      <c r="E79" s="168">
        <v>27496.9292</v>
      </c>
      <c r="F79" s="168">
        <v>27890.125952988157</v>
      </c>
      <c r="G79" s="168">
        <v>3172.5771758603296</v>
      </c>
      <c r="H79" s="166">
        <v>-1664.7853520968165</v>
      </c>
      <c r="I79" s="168">
        <v>0</v>
      </c>
      <c r="J79" s="168">
        <v>14635128</v>
      </c>
    </row>
    <row r="80" spans="1:10" s="139" customFormat="1" ht="12.75">
      <c r="A80" s="139" t="s">
        <v>100</v>
      </c>
      <c r="B80" s="165">
        <v>28243</v>
      </c>
      <c r="C80" s="166">
        <v>158878.641</v>
      </c>
      <c r="D80" s="167">
        <v>0.984</v>
      </c>
      <c r="E80" s="168">
        <v>156336.582744</v>
      </c>
      <c r="F80" s="168">
        <v>158572.14280458327</v>
      </c>
      <c r="G80" s="168">
        <v>5614.564416123758</v>
      </c>
      <c r="H80" s="166">
        <v>777.2018881666118</v>
      </c>
      <c r="I80" s="168">
        <v>21950513</v>
      </c>
      <c r="J80" s="168">
        <v>0</v>
      </c>
    </row>
    <row r="81" spans="1:10" s="139" customFormat="1" ht="12.75">
      <c r="A81" s="139" t="s">
        <v>101</v>
      </c>
      <c r="B81" s="165">
        <v>10155</v>
      </c>
      <c r="C81" s="166">
        <v>45278.552</v>
      </c>
      <c r="D81" s="167">
        <v>1.049</v>
      </c>
      <c r="E81" s="168">
        <v>47497.201048</v>
      </c>
      <c r="F81" s="168">
        <v>48176.3948987846</v>
      </c>
      <c r="G81" s="168">
        <v>4744.105849215618</v>
      </c>
      <c r="H81" s="166">
        <v>-93.25667874152805</v>
      </c>
      <c r="I81" s="168">
        <v>0</v>
      </c>
      <c r="J81" s="168">
        <v>947022</v>
      </c>
    </row>
    <row r="82" spans="1:10" s="139" customFormat="1" ht="12.75">
      <c r="A82" s="139" t="s">
        <v>102</v>
      </c>
      <c r="B82" s="165">
        <v>12413</v>
      </c>
      <c r="C82" s="166">
        <v>65363.302</v>
      </c>
      <c r="D82" s="167">
        <v>1.063</v>
      </c>
      <c r="E82" s="168">
        <v>69481.190026</v>
      </c>
      <c r="F82" s="168">
        <v>70474.74745611392</v>
      </c>
      <c r="G82" s="168">
        <v>5677.495162822357</v>
      </c>
      <c r="H82" s="166">
        <v>840.132634865211</v>
      </c>
      <c r="I82" s="168">
        <v>10428566</v>
      </c>
      <c r="J82" s="168">
        <v>0</v>
      </c>
    </row>
    <row r="83" spans="1:10" s="139" customFormat="1" ht="12.75">
      <c r="A83" s="139" t="s">
        <v>103</v>
      </c>
      <c r="B83" s="165">
        <v>9559</v>
      </c>
      <c r="C83" s="166">
        <v>37141.521</v>
      </c>
      <c r="D83" s="167">
        <v>1.053</v>
      </c>
      <c r="E83" s="168">
        <v>39110.021613</v>
      </c>
      <c r="F83" s="168">
        <v>39669.28164511763</v>
      </c>
      <c r="G83" s="168">
        <v>4149.940542433062</v>
      </c>
      <c r="H83" s="166">
        <v>-687.4219855240844</v>
      </c>
      <c r="I83" s="168">
        <v>0</v>
      </c>
      <c r="J83" s="168">
        <v>6571067</v>
      </c>
    </row>
    <row r="84" spans="1:10" s="139" customFormat="1" ht="12.75">
      <c r="A84" s="139" t="s">
        <v>104</v>
      </c>
      <c r="B84" s="165">
        <v>91056</v>
      </c>
      <c r="C84" s="166">
        <v>451977.954</v>
      </c>
      <c r="D84" s="167">
        <v>1.027</v>
      </c>
      <c r="E84" s="168">
        <v>464181.358758</v>
      </c>
      <c r="F84" s="168">
        <v>470818.99460939824</v>
      </c>
      <c r="G84" s="168">
        <v>5170.653165188436</v>
      </c>
      <c r="H84" s="166">
        <v>333.29063723129</v>
      </c>
      <c r="I84" s="168">
        <v>30348112</v>
      </c>
      <c r="J84" s="168">
        <v>0</v>
      </c>
    </row>
    <row r="85" spans="1:10" s="139" customFormat="1" ht="12.75">
      <c r="A85" s="139" t="s">
        <v>105</v>
      </c>
      <c r="B85" s="165">
        <v>17084</v>
      </c>
      <c r="C85" s="166">
        <v>62102.432</v>
      </c>
      <c r="D85" s="167">
        <v>0.954</v>
      </c>
      <c r="E85" s="168">
        <v>59245.720128</v>
      </c>
      <c r="F85" s="168">
        <v>60092.913813277955</v>
      </c>
      <c r="G85" s="168">
        <v>3517.496711149494</v>
      </c>
      <c r="H85" s="166">
        <v>-1319.8658168076522</v>
      </c>
      <c r="I85" s="168">
        <v>0</v>
      </c>
      <c r="J85" s="168">
        <v>22548588</v>
      </c>
    </row>
    <row r="86" spans="1:10" s="139" customFormat="1" ht="27" customHeight="1">
      <c r="A86" s="164" t="s">
        <v>885</v>
      </c>
      <c r="B86" s="165">
        <v>10859</v>
      </c>
      <c r="C86" s="166">
        <v>64634.603</v>
      </c>
      <c r="D86" s="167">
        <v>1.05</v>
      </c>
      <c r="E86" s="168">
        <v>67866.33315</v>
      </c>
      <c r="F86" s="168">
        <v>68836.79867499371</v>
      </c>
      <c r="G86" s="168">
        <v>6339.147129108915</v>
      </c>
      <c r="H86" s="166">
        <v>1501.7846011517686</v>
      </c>
      <c r="I86" s="168">
        <v>16307879</v>
      </c>
      <c r="J86" s="168">
        <v>0</v>
      </c>
    </row>
    <row r="87" spans="1:10" s="139" customFormat="1" ht="12.75">
      <c r="A87" s="139" t="s">
        <v>106</v>
      </c>
      <c r="B87" s="165">
        <v>9349</v>
      </c>
      <c r="C87" s="166">
        <v>53504.106</v>
      </c>
      <c r="D87" s="167">
        <v>1.013</v>
      </c>
      <c r="E87" s="168">
        <v>54199.659378</v>
      </c>
      <c r="F87" s="168">
        <v>54974.69610757393</v>
      </c>
      <c r="G87" s="168">
        <v>5880.275548997105</v>
      </c>
      <c r="H87" s="166">
        <v>1042.913021039959</v>
      </c>
      <c r="I87" s="168">
        <v>9750194</v>
      </c>
      <c r="J87" s="168">
        <v>0</v>
      </c>
    </row>
    <row r="88" spans="1:10" s="139" customFormat="1" ht="12.75">
      <c r="A88" s="139" t="s">
        <v>107</v>
      </c>
      <c r="B88" s="165">
        <v>14563</v>
      </c>
      <c r="C88" s="166">
        <v>97695.641</v>
      </c>
      <c r="D88" s="167">
        <v>0.988</v>
      </c>
      <c r="E88" s="168">
        <v>96523.29330800001</v>
      </c>
      <c r="F88" s="168">
        <v>97903.54363487758</v>
      </c>
      <c r="G88" s="168">
        <v>6722.759296496434</v>
      </c>
      <c r="H88" s="166">
        <v>1885.3967685392881</v>
      </c>
      <c r="I88" s="168">
        <v>27457033</v>
      </c>
      <c r="J88" s="168">
        <v>0</v>
      </c>
    </row>
    <row r="89" spans="1:10" s="139" customFormat="1" ht="12.75">
      <c r="A89" s="139" t="s">
        <v>108</v>
      </c>
      <c r="B89" s="165">
        <v>6135</v>
      </c>
      <c r="C89" s="166">
        <v>27585.79</v>
      </c>
      <c r="D89" s="167">
        <v>1.081</v>
      </c>
      <c r="E89" s="168">
        <v>29820.23899</v>
      </c>
      <c r="F89" s="168">
        <v>30246.658284275196</v>
      </c>
      <c r="G89" s="168">
        <v>4930.18064943361</v>
      </c>
      <c r="H89" s="166">
        <v>92.8181214764636</v>
      </c>
      <c r="I89" s="168">
        <v>569439</v>
      </c>
      <c r="J89" s="168">
        <v>0</v>
      </c>
    </row>
    <row r="90" spans="1:10" s="139" customFormat="1" ht="12.75">
      <c r="A90" s="139" t="s">
        <v>109</v>
      </c>
      <c r="B90" s="165">
        <v>67295</v>
      </c>
      <c r="C90" s="166">
        <v>461861.816</v>
      </c>
      <c r="D90" s="167">
        <v>0.998</v>
      </c>
      <c r="E90" s="168">
        <v>460938.092368</v>
      </c>
      <c r="F90" s="168">
        <v>467529.3506110352</v>
      </c>
      <c r="G90" s="168">
        <v>6947.460444476338</v>
      </c>
      <c r="H90" s="166">
        <v>2110.097916519192</v>
      </c>
      <c r="I90" s="168">
        <v>141999039</v>
      </c>
      <c r="J90" s="168">
        <v>0</v>
      </c>
    </row>
    <row r="91" spans="1:10" s="139" customFormat="1" ht="12.75">
      <c r="A91" s="139" t="s">
        <v>110</v>
      </c>
      <c r="B91" s="165">
        <v>13487</v>
      </c>
      <c r="C91" s="166">
        <v>76325.064</v>
      </c>
      <c r="D91" s="167">
        <v>1.032</v>
      </c>
      <c r="E91" s="168">
        <v>78767.466048</v>
      </c>
      <c r="F91" s="168">
        <v>79893.81407275247</v>
      </c>
      <c r="G91" s="168">
        <v>5923.764667661635</v>
      </c>
      <c r="H91" s="166">
        <v>1086.402139704489</v>
      </c>
      <c r="I91" s="168">
        <v>14652306</v>
      </c>
      <c r="J91" s="168">
        <v>0</v>
      </c>
    </row>
    <row r="92" spans="1:10" s="139" customFormat="1" ht="12.75">
      <c r="A92" s="139" t="s">
        <v>111</v>
      </c>
      <c r="B92" s="165">
        <v>14975</v>
      </c>
      <c r="C92" s="166">
        <v>85851.124</v>
      </c>
      <c r="D92" s="167">
        <v>0.946</v>
      </c>
      <c r="E92" s="168">
        <v>81215.16330399999</v>
      </c>
      <c r="F92" s="168">
        <v>82376.51256857664</v>
      </c>
      <c r="G92" s="168">
        <v>5500.935730789759</v>
      </c>
      <c r="H92" s="166">
        <v>663.5732028326129</v>
      </c>
      <c r="I92" s="168">
        <v>9937009</v>
      </c>
      <c r="J92" s="168">
        <v>0</v>
      </c>
    </row>
    <row r="93" spans="1:10" s="139" customFormat="1" ht="12.75">
      <c r="A93" s="139" t="s">
        <v>112</v>
      </c>
      <c r="B93" s="165">
        <v>20355</v>
      </c>
      <c r="C93" s="166">
        <v>123634.905</v>
      </c>
      <c r="D93" s="167">
        <v>1.07</v>
      </c>
      <c r="E93" s="168">
        <v>132289.34835000001</v>
      </c>
      <c r="F93" s="168">
        <v>134181.04112222928</v>
      </c>
      <c r="G93" s="168">
        <v>6592.043287753833</v>
      </c>
      <c r="H93" s="166">
        <v>1754.6807597966872</v>
      </c>
      <c r="I93" s="168">
        <v>35716527</v>
      </c>
      <c r="J93" s="168">
        <v>0</v>
      </c>
    </row>
    <row r="94" spans="1:10" s="139" customFormat="1" ht="12.75">
      <c r="A94" s="139" t="s">
        <v>113</v>
      </c>
      <c r="B94" s="165">
        <v>26913</v>
      </c>
      <c r="C94" s="166">
        <v>124149.941</v>
      </c>
      <c r="D94" s="167">
        <v>0.973</v>
      </c>
      <c r="E94" s="168">
        <v>120797.892593</v>
      </c>
      <c r="F94" s="168">
        <v>122525.26144898776</v>
      </c>
      <c r="G94" s="168">
        <v>4552.642271355396</v>
      </c>
      <c r="H94" s="166">
        <v>-284.7202566017504</v>
      </c>
      <c r="I94" s="168">
        <v>0</v>
      </c>
      <c r="J94" s="168">
        <v>7662676</v>
      </c>
    </row>
    <row r="95" spans="1:10" s="139" customFormat="1" ht="12.75">
      <c r="A95" s="139" t="s">
        <v>114</v>
      </c>
      <c r="B95" s="165">
        <v>7090</v>
      </c>
      <c r="C95" s="166">
        <v>28751.552</v>
      </c>
      <c r="D95" s="167">
        <v>1.023</v>
      </c>
      <c r="E95" s="168">
        <v>29412.837696</v>
      </c>
      <c r="F95" s="168">
        <v>29833.431290074313</v>
      </c>
      <c r="G95" s="168">
        <v>4207.8182355535</v>
      </c>
      <c r="H95" s="166">
        <v>-629.5442924036461</v>
      </c>
      <c r="I95" s="168">
        <v>0</v>
      </c>
      <c r="J95" s="168">
        <v>4463469</v>
      </c>
    </row>
    <row r="96" spans="1:10" s="139" customFormat="1" ht="12.75">
      <c r="A96" s="139" t="s">
        <v>115</v>
      </c>
      <c r="B96" s="165">
        <v>15722</v>
      </c>
      <c r="C96" s="166">
        <v>83658.481</v>
      </c>
      <c r="D96" s="167">
        <v>1.052</v>
      </c>
      <c r="E96" s="168">
        <v>88008.722012</v>
      </c>
      <c r="F96" s="168">
        <v>89267.2168598449</v>
      </c>
      <c r="G96" s="168">
        <v>5677.853762870176</v>
      </c>
      <c r="H96" s="166">
        <v>840.49123491303</v>
      </c>
      <c r="I96" s="168">
        <v>13214203</v>
      </c>
      <c r="J96" s="168">
        <v>0</v>
      </c>
    </row>
    <row r="97" spans="1:10" s="139" customFormat="1" ht="12.75">
      <c r="A97" s="139" t="s">
        <v>116</v>
      </c>
      <c r="B97" s="165">
        <v>36547</v>
      </c>
      <c r="C97" s="166">
        <v>235844.555</v>
      </c>
      <c r="D97" s="167">
        <v>0.931</v>
      </c>
      <c r="E97" s="168">
        <v>219571.280705</v>
      </c>
      <c r="F97" s="168">
        <v>222711.07547970736</v>
      </c>
      <c r="G97" s="168">
        <v>6093.826455788638</v>
      </c>
      <c r="H97" s="166">
        <v>1256.4639278314917</v>
      </c>
      <c r="I97" s="168">
        <v>45919987</v>
      </c>
      <c r="J97" s="168">
        <v>0</v>
      </c>
    </row>
    <row r="98" spans="1:10" s="139" customFormat="1" ht="27" customHeight="1">
      <c r="A98" s="164" t="s">
        <v>902</v>
      </c>
      <c r="B98" s="165">
        <v>58492</v>
      </c>
      <c r="C98" s="166">
        <v>307918.344</v>
      </c>
      <c r="D98" s="167">
        <v>0.899</v>
      </c>
      <c r="E98" s="168">
        <v>276818.591256</v>
      </c>
      <c r="F98" s="168">
        <v>280777.00313744805</v>
      </c>
      <c r="G98" s="168">
        <v>4800.263337506805</v>
      </c>
      <c r="H98" s="166">
        <v>-37.09919045034076</v>
      </c>
      <c r="I98" s="168">
        <v>0</v>
      </c>
      <c r="J98" s="168">
        <v>2170006</v>
      </c>
    </row>
    <row r="99" spans="1:10" s="139" customFormat="1" ht="27" customHeight="1">
      <c r="A99" s="164" t="s">
        <v>886</v>
      </c>
      <c r="B99" s="165">
        <v>32215</v>
      </c>
      <c r="C99" s="166">
        <v>180918.087</v>
      </c>
      <c r="D99" s="167">
        <v>1.166</v>
      </c>
      <c r="E99" s="168">
        <v>210950.489442</v>
      </c>
      <c r="F99" s="168">
        <v>213967.00982820583</v>
      </c>
      <c r="G99" s="168">
        <v>6641.844166636841</v>
      </c>
      <c r="H99" s="166">
        <v>1804.4816386796947</v>
      </c>
      <c r="I99" s="168">
        <v>58131376</v>
      </c>
      <c r="J99" s="168">
        <v>0</v>
      </c>
    </row>
    <row r="100" spans="1:10" s="139" customFormat="1" ht="12.75">
      <c r="A100" s="139" t="s">
        <v>117</v>
      </c>
      <c r="B100" s="165">
        <v>66611</v>
      </c>
      <c r="C100" s="166">
        <v>330039.411</v>
      </c>
      <c r="D100" s="167">
        <v>1.073</v>
      </c>
      <c r="E100" s="168">
        <v>354132.288003</v>
      </c>
      <c r="F100" s="168">
        <v>359196.25950171734</v>
      </c>
      <c r="G100" s="168">
        <v>5392.446585424589</v>
      </c>
      <c r="H100" s="166">
        <v>555.084057467443</v>
      </c>
      <c r="I100" s="168">
        <v>36974704</v>
      </c>
      <c r="J100" s="168">
        <v>0</v>
      </c>
    </row>
    <row r="101" spans="1:10" s="139" customFormat="1" ht="12.75">
      <c r="A101" s="139" t="s">
        <v>118</v>
      </c>
      <c r="B101" s="165">
        <v>13476</v>
      </c>
      <c r="C101" s="166">
        <v>65837.706</v>
      </c>
      <c r="D101" s="167">
        <v>1.056</v>
      </c>
      <c r="E101" s="168">
        <v>69524.617536</v>
      </c>
      <c r="F101" s="168">
        <v>70518.7959647643</v>
      </c>
      <c r="G101" s="168">
        <v>5232.91748031792</v>
      </c>
      <c r="H101" s="166">
        <v>395.5549523607742</v>
      </c>
      <c r="I101" s="168">
        <v>5330499</v>
      </c>
      <c r="J101" s="168">
        <v>0</v>
      </c>
    </row>
    <row r="102" spans="1:10" s="139" customFormat="1" ht="12.75">
      <c r="A102" s="139" t="s">
        <v>119</v>
      </c>
      <c r="B102" s="165">
        <v>29564</v>
      </c>
      <c r="C102" s="166">
        <v>139072.90899999999</v>
      </c>
      <c r="D102" s="167">
        <v>1.02</v>
      </c>
      <c r="E102" s="168">
        <v>141854.36718</v>
      </c>
      <c r="F102" s="168">
        <v>143882.83647439547</v>
      </c>
      <c r="G102" s="168">
        <v>4866.825750047202</v>
      </c>
      <c r="H102" s="166">
        <v>29.46322209005575</v>
      </c>
      <c r="I102" s="168">
        <v>871051</v>
      </c>
      <c r="J102" s="168">
        <v>0</v>
      </c>
    </row>
    <row r="103" spans="1:10" s="139" customFormat="1" ht="12.75">
      <c r="A103" s="139" t="s">
        <v>120</v>
      </c>
      <c r="B103" s="165">
        <v>17486</v>
      </c>
      <c r="C103" s="166">
        <v>93197.348</v>
      </c>
      <c r="D103" s="167">
        <v>0.934</v>
      </c>
      <c r="E103" s="168">
        <v>87046.323032</v>
      </c>
      <c r="F103" s="168">
        <v>88291.0559011431</v>
      </c>
      <c r="G103" s="168">
        <v>5049.242588421772</v>
      </c>
      <c r="H103" s="166">
        <v>211.88006046462579</v>
      </c>
      <c r="I103" s="168">
        <v>3704935</v>
      </c>
      <c r="J103" s="168">
        <v>0</v>
      </c>
    </row>
    <row r="104" spans="1:10" s="139" customFormat="1" ht="27" customHeight="1">
      <c r="A104" s="164" t="s">
        <v>121</v>
      </c>
      <c r="B104" s="165">
        <v>15376</v>
      </c>
      <c r="C104" s="166">
        <v>48860.689</v>
      </c>
      <c r="D104" s="167">
        <v>1.036</v>
      </c>
      <c r="E104" s="168">
        <v>50619.673804</v>
      </c>
      <c r="F104" s="168">
        <v>51343.51795518807</v>
      </c>
      <c r="G104" s="168">
        <v>3339.1986183134804</v>
      </c>
      <c r="H104" s="166">
        <v>-1498.1639096436656</v>
      </c>
      <c r="I104" s="168">
        <v>0</v>
      </c>
      <c r="J104" s="168">
        <v>23035768</v>
      </c>
    </row>
    <row r="105" spans="1:10" s="139" customFormat="1" ht="12.75">
      <c r="A105" s="139" t="s">
        <v>122</v>
      </c>
      <c r="B105" s="165">
        <v>12695</v>
      </c>
      <c r="C105" s="166">
        <v>49446.072</v>
      </c>
      <c r="D105" s="167">
        <v>0.95</v>
      </c>
      <c r="E105" s="168">
        <v>46973.7684</v>
      </c>
      <c r="F105" s="168">
        <v>47645.477341611484</v>
      </c>
      <c r="G105" s="168">
        <v>3753.0899835849928</v>
      </c>
      <c r="H105" s="166">
        <v>-1084.2725443721533</v>
      </c>
      <c r="I105" s="168">
        <v>0</v>
      </c>
      <c r="J105" s="168">
        <v>13764840</v>
      </c>
    </row>
    <row r="106" spans="1:10" s="139" customFormat="1" ht="12.75">
      <c r="A106" s="139" t="s">
        <v>123</v>
      </c>
      <c r="B106" s="165">
        <v>17968</v>
      </c>
      <c r="C106" s="166">
        <v>60416.017</v>
      </c>
      <c r="D106" s="167">
        <v>0.926</v>
      </c>
      <c r="E106" s="168">
        <v>55945.231742</v>
      </c>
      <c r="F106" s="168">
        <v>56745.229563797664</v>
      </c>
      <c r="G106" s="168">
        <v>3158.127201903254</v>
      </c>
      <c r="H106" s="166">
        <v>-1679.235326053892</v>
      </c>
      <c r="I106" s="168">
        <v>0</v>
      </c>
      <c r="J106" s="168">
        <v>30172500</v>
      </c>
    </row>
    <row r="107" spans="1:10" s="139" customFormat="1" ht="12.75">
      <c r="A107" s="139" t="s">
        <v>124</v>
      </c>
      <c r="B107" s="165">
        <v>14756</v>
      </c>
      <c r="C107" s="166">
        <v>37187.116</v>
      </c>
      <c r="D107" s="167">
        <v>1.086</v>
      </c>
      <c r="E107" s="168">
        <v>40385.207976000005</v>
      </c>
      <c r="F107" s="168">
        <v>40962.70274021225</v>
      </c>
      <c r="G107" s="168">
        <v>2776.0031675394584</v>
      </c>
      <c r="H107" s="166">
        <v>-2061.3593604176876</v>
      </c>
      <c r="I107" s="168">
        <v>0</v>
      </c>
      <c r="J107" s="168">
        <v>30417419</v>
      </c>
    </row>
    <row r="108" spans="1:10" s="139" customFormat="1" ht="12.75">
      <c r="A108" s="139" t="s">
        <v>125</v>
      </c>
      <c r="B108" s="165">
        <v>33118</v>
      </c>
      <c r="C108" s="166">
        <v>243619.282</v>
      </c>
      <c r="D108" s="167">
        <v>0.859</v>
      </c>
      <c r="E108" s="168">
        <v>209268.963238</v>
      </c>
      <c r="F108" s="168">
        <v>212261.4383703279</v>
      </c>
      <c r="G108" s="168">
        <v>6409.246885993353</v>
      </c>
      <c r="H108" s="166">
        <v>1571.8843580362072</v>
      </c>
      <c r="I108" s="168">
        <v>52057666</v>
      </c>
      <c r="J108" s="168">
        <v>0</v>
      </c>
    </row>
    <row r="109" spans="1:10" s="139" customFormat="1" ht="12.75">
      <c r="A109" s="139" t="s">
        <v>126</v>
      </c>
      <c r="B109" s="165">
        <v>143089</v>
      </c>
      <c r="C109" s="166">
        <v>521413.14</v>
      </c>
      <c r="D109" s="167">
        <v>0.955</v>
      </c>
      <c r="E109" s="168">
        <v>497949.5487</v>
      </c>
      <c r="F109" s="168">
        <v>505070.0582040489</v>
      </c>
      <c r="G109" s="168">
        <v>3529.761604344491</v>
      </c>
      <c r="H109" s="166">
        <v>-1307.6009236126552</v>
      </c>
      <c r="I109" s="168">
        <v>0</v>
      </c>
      <c r="J109" s="168">
        <v>187103309</v>
      </c>
    </row>
    <row r="110" spans="1:10" s="139" customFormat="1" ht="12.75">
      <c r="A110" s="139" t="s">
        <v>127</v>
      </c>
      <c r="B110" s="165">
        <v>51962</v>
      </c>
      <c r="C110" s="166">
        <v>340165.534</v>
      </c>
      <c r="D110" s="167">
        <v>0.915</v>
      </c>
      <c r="E110" s="168">
        <v>311251.46361</v>
      </c>
      <c r="F110" s="168">
        <v>315702.25387694605</v>
      </c>
      <c r="G110" s="168">
        <v>6075.6370785756135</v>
      </c>
      <c r="H110" s="166">
        <v>1238.2745506184674</v>
      </c>
      <c r="I110" s="168">
        <v>64343222</v>
      </c>
      <c r="J110" s="168">
        <v>0</v>
      </c>
    </row>
    <row r="111" spans="1:10" s="139" customFormat="1" ht="12.75">
      <c r="A111" s="139" t="s">
        <v>128</v>
      </c>
      <c r="B111" s="165">
        <v>26087</v>
      </c>
      <c r="C111" s="166">
        <v>113119.421</v>
      </c>
      <c r="D111" s="167">
        <v>0.923</v>
      </c>
      <c r="E111" s="168">
        <v>104409.225583</v>
      </c>
      <c r="F111" s="168">
        <v>105902.24206431837</v>
      </c>
      <c r="G111" s="168">
        <v>4059.5791798335713</v>
      </c>
      <c r="H111" s="166">
        <v>-777.7833481235748</v>
      </c>
      <c r="I111" s="168">
        <v>0</v>
      </c>
      <c r="J111" s="168">
        <v>20290034</v>
      </c>
    </row>
    <row r="112" spans="1:10" s="139" customFormat="1" ht="12.75">
      <c r="A112" s="139" t="s">
        <v>129</v>
      </c>
      <c r="B112" s="165">
        <v>15538</v>
      </c>
      <c r="C112" s="166">
        <v>61193.089</v>
      </c>
      <c r="D112" s="167">
        <v>1.019</v>
      </c>
      <c r="E112" s="168">
        <v>62355.75769099999</v>
      </c>
      <c r="F112" s="168">
        <v>63247.423857642985</v>
      </c>
      <c r="G112" s="168">
        <v>4070.4996690464013</v>
      </c>
      <c r="H112" s="166">
        <v>-766.8628589107448</v>
      </c>
      <c r="I112" s="168">
        <v>0</v>
      </c>
      <c r="J112" s="168">
        <v>11915515</v>
      </c>
    </row>
    <row r="113" spans="1:10" s="139" customFormat="1" ht="12.75">
      <c r="A113" s="139" t="s">
        <v>130</v>
      </c>
      <c r="B113" s="165">
        <v>16460</v>
      </c>
      <c r="C113" s="166">
        <v>53165.401</v>
      </c>
      <c r="D113" s="167">
        <v>1.094</v>
      </c>
      <c r="E113" s="168">
        <v>58162.948694</v>
      </c>
      <c r="F113" s="168">
        <v>58994.659115347626</v>
      </c>
      <c r="G113" s="168">
        <v>3584.122668004108</v>
      </c>
      <c r="H113" s="166">
        <v>-1253.239859953038</v>
      </c>
      <c r="I113" s="168">
        <v>0</v>
      </c>
      <c r="J113" s="168">
        <v>20628328</v>
      </c>
    </row>
    <row r="114" spans="1:10" s="139" customFormat="1" ht="12.75">
      <c r="A114" s="139" t="s">
        <v>131</v>
      </c>
      <c r="B114" s="165">
        <v>17403</v>
      </c>
      <c r="C114" s="166">
        <v>88303.963</v>
      </c>
      <c r="D114" s="167">
        <v>1.03</v>
      </c>
      <c r="E114" s="168">
        <v>90953.08189</v>
      </c>
      <c r="F114" s="168">
        <v>92253.68008455819</v>
      </c>
      <c r="G114" s="168">
        <v>5301.021667790506</v>
      </c>
      <c r="H114" s="166">
        <v>463.6591398333603</v>
      </c>
      <c r="I114" s="168">
        <v>8069060</v>
      </c>
      <c r="J114" s="168">
        <v>0</v>
      </c>
    </row>
    <row r="115" spans="1:10" s="139" customFormat="1" ht="12.75">
      <c r="A115" s="139" t="s">
        <v>132</v>
      </c>
      <c r="B115" s="165">
        <v>84096</v>
      </c>
      <c r="C115" s="166">
        <v>474661.419</v>
      </c>
      <c r="D115" s="167">
        <v>0.99</v>
      </c>
      <c r="E115" s="168">
        <v>469914.80481</v>
      </c>
      <c r="F115" s="168">
        <v>476634.4269935695</v>
      </c>
      <c r="G115" s="168">
        <v>5667.741949600094</v>
      </c>
      <c r="H115" s="166">
        <v>830.3794216429478</v>
      </c>
      <c r="I115" s="168">
        <v>69831588</v>
      </c>
      <c r="J115" s="168">
        <v>0</v>
      </c>
    </row>
    <row r="116" spans="1:10" s="139" customFormat="1" ht="12.75">
      <c r="A116" s="139" t="s">
        <v>133</v>
      </c>
      <c r="B116" s="165">
        <v>30854</v>
      </c>
      <c r="C116" s="166">
        <v>103662.413</v>
      </c>
      <c r="D116" s="167">
        <v>1</v>
      </c>
      <c r="E116" s="168">
        <v>103662.413</v>
      </c>
      <c r="F116" s="168">
        <v>105144.75031490707</v>
      </c>
      <c r="G116" s="168">
        <v>3407.8158525606755</v>
      </c>
      <c r="H116" s="166">
        <v>-1429.5466753964706</v>
      </c>
      <c r="I116" s="168">
        <v>0</v>
      </c>
      <c r="J116" s="168">
        <v>44107233</v>
      </c>
    </row>
    <row r="117" spans="1:10" s="139" customFormat="1" ht="12.75">
      <c r="A117" s="139" t="s">
        <v>134</v>
      </c>
      <c r="B117" s="165">
        <v>45225</v>
      </c>
      <c r="C117" s="166">
        <v>191809.529</v>
      </c>
      <c r="D117" s="167">
        <v>1.037</v>
      </c>
      <c r="E117" s="168">
        <v>198906.481573</v>
      </c>
      <c r="F117" s="168">
        <v>201750.77673534135</v>
      </c>
      <c r="G117" s="168">
        <v>4461.045367282285</v>
      </c>
      <c r="H117" s="166">
        <v>-376.31716067486104</v>
      </c>
      <c r="I117" s="168">
        <v>0</v>
      </c>
      <c r="J117" s="168">
        <v>17018944</v>
      </c>
    </row>
    <row r="118" spans="1:10" s="139" customFormat="1" ht="12.75">
      <c r="A118" s="139" t="s">
        <v>135</v>
      </c>
      <c r="B118" s="165">
        <v>24213</v>
      </c>
      <c r="C118" s="166">
        <v>66250.821</v>
      </c>
      <c r="D118" s="167">
        <v>0.866</v>
      </c>
      <c r="E118" s="168">
        <v>57373.210986</v>
      </c>
      <c r="F118" s="168">
        <v>58193.628426220916</v>
      </c>
      <c r="G118" s="168">
        <v>2403.404304556268</v>
      </c>
      <c r="H118" s="166">
        <v>-2433.958223400878</v>
      </c>
      <c r="I118" s="168">
        <v>0</v>
      </c>
      <c r="J118" s="168">
        <v>58933430</v>
      </c>
    </row>
    <row r="119" spans="1:10" s="139" customFormat="1" ht="12.75">
      <c r="A119" s="139" t="s">
        <v>136</v>
      </c>
      <c r="B119" s="165">
        <v>121164</v>
      </c>
      <c r="C119" s="166">
        <v>554888.539</v>
      </c>
      <c r="D119" s="167">
        <v>1.033</v>
      </c>
      <c r="E119" s="168">
        <v>573199.8607869999</v>
      </c>
      <c r="F119" s="168">
        <v>581396.4242081515</v>
      </c>
      <c r="G119" s="168">
        <v>4798.425474630679</v>
      </c>
      <c r="H119" s="166">
        <v>-38.93705332646732</v>
      </c>
      <c r="I119" s="168">
        <v>0</v>
      </c>
      <c r="J119" s="168">
        <v>4717769</v>
      </c>
    </row>
    <row r="120" spans="1:10" s="139" customFormat="1" ht="12.75">
      <c r="A120" s="139" t="s">
        <v>137</v>
      </c>
      <c r="B120" s="165">
        <v>332855</v>
      </c>
      <c r="C120" s="166">
        <v>1376153.979</v>
      </c>
      <c r="D120" s="167">
        <v>1.003</v>
      </c>
      <c r="E120" s="168">
        <v>1380282.4409369999</v>
      </c>
      <c r="F120" s="168">
        <v>1400020.0112684171</v>
      </c>
      <c r="G120" s="168">
        <v>4206.095781251347</v>
      </c>
      <c r="H120" s="166">
        <v>-631.266746705799</v>
      </c>
      <c r="I120" s="168">
        <v>0</v>
      </c>
      <c r="J120" s="168">
        <v>210120293</v>
      </c>
    </row>
    <row r="121" spans="1:10" s="139" customFormat="1" ht="12.75">
      <c r="A121" s="139" t="s">
        <v>138</v>
      </c>
      <c r="B121" s="165">
        <v>13162</v>
      </c>
      <c r="C121" s="166">
        <v>55111.333</v>
      </c>
      <c r="D121" s="167">
        <v>0.871</v>
      </c>
      <c r="E121" s="168">
        <v>48001.971043</v>
      </c>
      <c r="F121" s="168">
        <v>48688.38293335535</v>
      </c>
      <c r="G121" s="168">
        <v>3699.1629640902106</v>
      </c>
      <c r="H121" s="166">
        <v>-1138.1995638669355</v>
      </c>
      <c r="I121" s="168">
        <v>0</v>
      </c>
      <c r="J121" s="168">
        <v>14980983</v>
      </c>
    </row>
    <row r="122" spans="1:10" s="139" customFormat="1" ht="12.75">
      <c r="A122" s="139" t="s">
        <v>139</v>
      </c>
      <c r="B122" s="165">
        <v>7365</v>
      </c>
      <c r="C122" s="166">
        <v>22383.484</v>
      </c>
      <c r="D122" s="167">
        <v>0.909</v>
      </c>
      <c r="E122" s="168">
        <v>20346.586956000003</v>
      </c>
      <c r="F122" s="168">
        <v>20637.536242274866</v>
      </c>
      <c r="G122" s="168">
        <v>2802.1094694195335</v>
      </c>
      <c r="H122" s="166">
        <v>-2035.2530585376126</v>
      </c>
      <c r="I122" s="168">
        <v>0</v>
      </c>
      <c r="J122" s="168">
        <v>14989639</v>
      </c>
    </row>
    <row r="123" spans="1:10" s="139" customFormat="1" ht="12.75">
      <c r="A123" s="139" t="s">
        <v>140</v>
      </c>
      <c r="B123" s="165">
        <v>19354</v>
      </c>
      <c r="C123" s="166">
        <v>93671.481</v>
      </c>
      <c r="D123" s="167">
        <v>0.982</v>
      </c>
      <c r="E123" s="168">
        <v>91985.394342</v>
      </c>
      <c r="F123" s="168">
        <v>93300.75425417557</v>
      </c>
      <c r="G123" s="168">
        <v>4820.747868873389</v>
      </c>
      <c r="H123" s="166">
        <v>-16.614659083757033</v>
      </c>
      <c r="I123" s="168">
        <v>0</v>
      </c>
      <c r="J123" s="168">
        <v>321560</v>
      </c>
    </row>
    <row r="124" spans="1:10" s="139" customFormat="1" ht="12.75">
      <c r="A124" s="139" t="s">
        <v>141</v>
      </c>
      <c r="B124" s="165">
        <v>19019</v>
      </c>
      <c r="C124" s="166">
        <v>79440.125</v>
      </c>
      <c r="D124" s="167">
        <v>1.022</v>
      </c>
      <c r="E124" s="168">
        <v>81187.80775</v>
      </c>
      <c r="F124" s="168">
        <v>82348.76583944102</v>
      </c>
      <c r="G124" s="168">
        <v>4329.815754742154</v>
      </c>
      <c r="H124" s="166">
        <v>-507.54677321499184</v>
      </c>
      <c r="I124" s="168">
        <v>0</v>
      </c>
      <c r="J124" s="168">
        <v>9653032</v>
      </c>
    </row>
    <row r="125" spans="1:10" s="139" customFormat="1" ht="12.75">
      <c r="A125" s="139" t="s">
        <v>142</v>
      </c>
      <c r="B125" s="165">
        <v>15587</v>
      </c>
      <c r="C125" s="166">
        <v>48625.91</v>
      </c>
      <c r="D125" s="167">
        <v>0.957</v>
      </c>
      <c r="E125" s="168">
        <v>46534.99587</v>
      </c>
      <c r="F125" s="168">
        <v>47200.43051338562</v>
      </c>
      <c r="G125" s="168">
        <v>3028.1921160829934</v>
      </c>
      <c r="H125" s="166">
        <v>-1809.1704118741527</v>
      </c>
      <c r="I125" s="168">
        <v>0</v>
      </c>
      <c r="J125" s="168">
        <v>28199539</v>
      </c>
    </row>
    <row r="126" spans="1:10" s="139" customFormat="1" ht="12.75">
      <c r="A126" s="139" t="s">
        <v>143</v>
      </c>
      <c r="B126" s="165">
        <v>24168</v>
      </c>
      <c r="C126" s="166">
        <v>72228.531</v>
      </c>
      <c r="D126" s="167">
        <v>1.018</v>
      </c>
      <c r="E126" s="168">
        <v>73528.644558</v>
      </c>
      <c r="F126" s="168">
        <v>74580.07921390428</v>
      </c>
      <c r="G126" s="168">
        <v>3085.901986672636</v>
      </c>
      <c r="H126" s="166">
        <v>-1751.4605412845099</v>
      </c>
      <c r="I126" s="168">
        <v>0</v>
      </c>
      <c r="J126" s="168">
        <v>42329298</v>
      </c>
    </row>
    <row r="127" spans="1:10" s="139" customFormat="1" ht="12.75">
      <c r="A127" s="139" t="s">
        <v>144</v>
      </c>
      <c r="B127" s="165">
        <v>14010</v>
      </c>
      <c r="C127" s="166">
        <v>57894.214</v>
      </c>
      <c r="D127" s="167">
        <v>1.193</v>
      </c>
      <c r="E127" s="168">
        <v>69067.797302</v>
      </c>
      <c r="F127" s="168">
        <v>70055.44335649801</v>
      </c>
      <c r="G127" s="168">
        <v>5000.388533654391</v>
      </c>
      <c r="H127" s="166">
        <v>163.02600569724473</v>
      </c>
      <c r="I127" s="168">
        <v>2283994</v>
      </c>
      <c r="J127" s="168">
        <v>0</v>
      </c>
    </row>
    <row r="128" spans="1:10" s="139" customFormat="1" ht="12.75">
      <c r="A128" s="139" t="s">
        <v>145</v>
      </c>
      <c r="B128" s="165">
        <v>21048</v>
      </c>
      <c r="C128" s="166">
        <v>65350.397</v>
      </c>
      <c r="D128" s="167">
        <v>0.965</v>
      </c>
      <c r="E128" s="168">
        <v>63063.13310499999</v>
      </c>
      <c r="F128" s="168">
        <v>63964.91449992559</v>
      </c>
      <c r="G128" s="168">
        <v>3039.0020191906874</v>
      </c>
      <c r="H128" s="166">
        <v>-1798.3605087664587</v>
      </c>
      <c r="I128" s="168">
        <v>0</v>
      </c>
      <c r="J128" s="168">
        <v>37851892</v>
      </c>
    </row>
    <row r="129" spans="1:10" s="139" customFormat="1" ht="12.75">
      <c r="A129" s="139" t="s">
        <v>146</v>
      </c>
      <c r="B129" s="165">
        <v>13384</v>
      </c>
      <c r="C129" s="166">
        <v>64976.106</v>
      </c>
      <c r="D129" s="167">
        <v>0.9</v>
      </c>
      <c r="E129" s="168">
        <v>58478.4954</v>
      </c>
      <c r="F129" s="168">
        <v>59314.71803212262</v>
      </c>
      <c r="G129" s="168">
        <v>4431.763152429962</v>
      </c>
      <c r="H129" s="166">
        <v>-405.59937552718384</v>
      </c>
      <c r="I129" s="168">
        <v>0</v>
      </c>
      <c r="J129" s="168">
        <v>5428542</v>
      </c>
    </row>
    <row r="130" spans="1:10" s="139" customFormat="1" ht="12.75">
      <c r="A130" s="139" t="s">
        <v>147</v>
      </c>
      <c r="B130" s="165">
        <v>44543</v>
      </c>
      <c r="C130" s="166">
        <v>212519.94</v>
      </c>
      <c r="D130" s="167">
        <v>0.894</v>
      </c>
      <c r="E130" s="168">
        <v>189992.82636</v>
      </c>
      <c r="F130" s="168">
        <v>192709.65927877536</v>
      </c>
      <c r="G130" s="168">
        <v>4326.37360031375</v>
      </c>
      <c r="H130" s="166">
        <v>-510.988927643396</v>
      </c>
      <c r="I130" s="168">
        <v>0</v>
      </c>
      <c r="J130" s="168">
        <v>22760980</v>
      </c>
    </row>
    <row r="131" spans="1:10" s="139" customFormat="1" ht="12.75">
      <c r="A131" s="139" t="s">
        <v>148</v>
      </c>
      <c r="B131" s="165">
        <v>35688</v>
      </c>
      <c r="C131" s="166">
        <v>87939.309</v>
      </c>
      <c r="D131" s="167">
        <v>0.951</v>
      </c>
      <c r="E131" s="168">
        <v>83630.28285899998</v>
      </c>
      <c r="F131" s="168">
        <v>84826.16751333587</v>
      </c>
      <c r="G131" s="168">
        <v>2376.882075581032</v>
      </c>
      <c r="H131" s="166">
        <v>-2460.480452376114</v>
      </c>
      <c r="I131" s="168">
        <v>0</v>
      </c>
      <c r="J131" s="168">
        <v>87809626</v>
      </c>
    </row>
    <row r="132" spans="1:10" s="139" customFormat="1" ht="12.75">
      <c r="A132" s="139" t="s">
        <v>149</v>
      </c>
      <c r="B132" s="165">
        <v>29783</v>
      </c>
      <c r="C132" s="166">
        <v>135971.685</v>
      </c>
      <c r="D132" s="167">
        <v>0.946</v>
      </c>
      <c r="E132" s="168">
        <v>128629.21401</v>
      </c>
      <c r="F132" s="168">
        <v>130468.56810369826</v>
      </c>
      <c r="G132" s="168">
        <v>4380.63889143801</v>
      </c>
      <c r="H132" s="166">
        <v>-456.72363651913565</v>
      </c>
      <c r="I132" s="168">
        <v>0</v>
      </c>
      <c r="J132" s="168">
        <v>13602600</v>
      </c>
    </row>
    <row r="133" spans="1:10" s="139" customFormat="1" ht="12.75">
      <c r="A133" s="139" t="s">
        <v>150</v>
      </c>
      <c r="B133" s="165">
        <v>15757</v>
      </c>
      <c r="C133" s="166">
        <v>62939.6</v>
      </c>
      <c r="D133" s="167">
        <v>0.92</v>
      </c>
      <c r="E133" s="168">
        <v>57904.432</v>
      </c>
      <c r="F133" s="168">
        <v>58732.44572038387</v>
      </c>
      <c r="G133" s="168">
        <v>3727.387556031216</v>
      </c>
      <c r="H133" s="166">
        <v>-1109.9749719259303</v>
      </c>
      <c r="I133" s="168">
        <v>0</v>
      </c>
      <c r="J133" s="168">
        <v>17489876</v>
      </c>
    </row>
    <row r="134" spans="1:10" s="139" customFormat="1" ht="12.75">
      <c r="A134" s="139" t="s">
        <v>151</v>
      </c>
      <c r="B134" s="165">
        <v>41782</v>
      </c>
      <c r="C134" s="166">
        <v>191652.024</v>
      </c>
      <c r="D134" s="167">
        <v>0.983</v>
      </c>
      <c r="E134" s="168">
        <v>188393.939592</v>
      </c>
      <c r="F134" s="168">
        <v>191087.90897277807</v>
      </c>
      <c r="G134" s="168">
        <v>4573.450504350631</v>
      </c>
      <c r="H134" s="166">
        <v>-263.9120236065155</v>
      </c>
      <c r="I134" s="168">
        <v>0</v>
      </c>
      <c r="J134" s="168">
        <v>11026772</v>
      </c>
    </row>
    <row r="135" spans="1:10" s="139" customFormat="1" ht="12.75">
      <c r="A135" s="139" t="s">
        <v>152</v>
      </c>
      <c r="B135" s="165">
        <v>10024</v>
      </c>
      <c r="C135" s="166">
        <v>40941.798</v>
      </c>
      <c r="D135" s="167">
        <v>0.997</v>
      </c>
      <c r="E135" s="168">
        <v>40818.972606</v>
      </c>
      <c r="F135" s="168">
        <v>41402.67005716819</v>
      </c>
      <c r="G135" s="168">
        <v>4130.354155743035</v>
      </c>
      <c r="H135" s="166">
        <v>-707.0083722141108</v>
      </c>
      <c r="I135" s="168">
        <v>0</v>
      </c>
      <c r="J135" s="168">
        <v>7087052</v>
      </c>
    </row>
    <row r="136" spans="1:10" s="139" customFormat="1" ht="12.75">
      <c r="A136" s="139" t="s">
        <v>153</v>
      </c>
      <c r="B136" s="165">
        <v>14647</v>
      </c>
      <c r="C136" s="166">
        <v>78558.616</v>
      </c>
      <c r="D136" s="167">
        <v>0.998</v>
      </c>
      <c r="E136" s="168">
        <v>78401.49876799999</v>
      </c>
      <c r="F136" s="168">
        <v>79522.6135848859</v>
      </c>
      <c r="G136" s="168">
        <v>5429.276547066696</v>
      </c>
      <c r="H136" s="166">
        <v>591.9140191095503</v>
      </c>
      <c r="I136" s="168">
        <v>8669765</v>
      </c>
      <c r="J136" s="168">
        <v>0</v>
      </c>
    </row>
    <row r="137" spans="1:10" s="139" customFormat="1" ht="27" customHeight="1">
      <c r="A137" s="164" t="s">
        <v>887</v>
      </c>
      <c r="B137" s="165">
        <v>44123</v>
      </c>
      <c r="C137" s="166">
        <v>219518.671</v>
      </c>
      <c r="D137" s="167">
        <v>1.021</v>
      </c>
      <c r="E137" s="168">
        <v>224128.563091</v>
      </c>
      <c r="F137" s="168">
        <v>227333.52545673514</v>
      </c>
      <c r="G137" s="168">
        <v>5152.268101822975</v>
      </c>
      <c r="H137" s="166">
        <v>314.90557386582896</v>
      </c>
      <c r="I137" s="168">
        <v>13894579</v>
      </c>
      <c r="J137" s="168">
        <v>0</v>
      </c>
    </row>
    <row r="138" spans="1:10" s="139" customFormat="1" ht="12.75">
      <c r="A138" s="139" t="s">
        <v>154</v>
      </c>
      <c r="B138" s="165">
        <v>99533</v>
      </c>
      <c r="C138" s="166">
        <v>446904.457</v>
      </c>
      <c r="D138" s="167">
        <v>1.08</v>
      </c>
      <c r="E138" s="168">
        <v>482656.81356000004</v>
      </c>
      <c r="F138" s="168">
        <v>489558.642143077</v>
      </c>
      <c r="G138" s="168">
        <v>4918.556078316507</v>
      </c>
      <c r="H138" s="166">
        <v>81.19355035936132</v>
      </c>
      <c r="I138" s="168">
        <v>8081438</v>
      </c>
      <c r="J138" s="168">
        <v>0</v>
      </c>
    </row>
    <row r="139" spans="1:10" s="139" customFormat="1" ht="12.75">
      <c r="A139" s="139" t="s">
        <v>155</v>
      </c>
      <c r="B139" s="165">
        <v>10994</v>
      </c>
      <c r="C139" s="166">
        <v>39183.415</v>
      </c>
      <c r="D139" s="167">
        <v>1.085</v>
      </c>
      <c r="E139" s="168">
        <v>42514.005275</v>
      </c>
      <c r="F139" s="168">
        <v>43121.94111791048</v>
      </c>
      <c r="G139" s="168">
        <v>3922.3159103065746</v>
      </c>
      <c r="H139" s="166">
        <v>-915.0466176505715</v>
      </c>
      <c r="I139" s="168">
        <v>0</v>
      </c>
      <c r="J139" s="168">
        <v>10060023</v>
      </c>
    </row>
    <row r="140" spans="1:10" s="139" customFormat="1" ht="12.75">
      <c r="A140" s="139" t="s">
        <v>156</v>
      </c>
      <c r="B140" s="165">
        <v>81683</v>
      </c>
      <c r="C140" s="166">
        <v>306555.708</v>
      </c>
      <c r="D140" s="167">
        <v>1.181</v>
      </c>
      <c r="E140" s="168">
        <v>362042.291148</v>
      </c>
      <c r="F140" s="168">
        <v>367219.3730064276</v>
      </c>
      <c r="G140" s="168">
        <v>4495.664618175479</v>
      </c>
      <c r="H140" s="166">
        <v>-341.6979097816675</v>
      </c>
      <c r="I140" s="168">
        <v>0</v>
      </c>
      <c r="J140" s="168">
        <v>27910910</v>
      </c>
    </row>
    <row r="141" spans="1:10" s="139" customFormat="1" ht="12.75">
      <c r="A141" s="139" t="s">
        <v>157</v>
      </c>
      <c r="B141" s="165">
        <v>25101</v>
      </c>
      <c r="C141" s="166">
        <v>116467.432</v>
      </c>
      <c r="D141" s="167">
        <v>1.055</v>
      </c>
      <c r="E141" s="168">
        <v>122873.14076</v>
      </c>
      <c r="F141" s="168">
        <v>124630.18496027705</v>
      </c>
      <c r="G141" s="168">
        <v>4965.148199684358</v>
      </c>
      <c r="H141" s="166">
        <v>127.7856717272116</v>
      </c>
      <c r="I141" s="168">
        <v>3207548</v>
      </c>
      <c r="J141" s="168">
        <v>0</v>
      </c>
    </row>
    <row r="142" spans="1:10" s="139" customFormat="1" ht="12.75">
      <c r="A142" s="139" t="s">
        <v>158</v>
      </c>
      <c r="B142" s="165">
        <v>62651</v>
      </c>
      <c r="C142" s="166">
        <v>234665.035</v>
      </c>
      <c r="D142" s="167">
        <v>1.001</v>
      </c>
      <c r="E142" s="168">
        <v>234899.700035</v>
      </c>
      <c r="F142" s="168">
        <v>238258.6860024823</v>
      </c>
      <c r="G142" s="168">
        <v>3802.9510463118277</v>
      </c>
      <c r="H142" s="166">
        <v>-1034.4114816453184</v>
      </c>
      <c r="I142" s="168">
        <v>0</v>
      </c>
      <c r="J142" s="168">
        <v>64806914</v>
      </c>
    </row>
    <row r="143" spans="1:10" s="139" customFormat="1" ht="27" customHeight="1">
      <c r="A143" s="164" t="s">
        <v>159</v>
      </c>
      <c r="B143" s="165">
        <v>30022</v>
      </c>
      <c r="C143" s="166">
        <v>136086.46000000002</v>
      </c>
      <c r="D143" s="167">
        <v>1.119</v>
      </c>
      <c r="E143" s="168">
        <v>152280.74874</v>
      </c>
      <c r="F143" s="168">
        <v>154458.31175118795</v>
      </c>
      <c r="G143" s="168">
        <v>5144.837510864964</v>
      </c>
      <c r="H143" s="166">
        <v>307.47498290781823</v>
      </c>
      <c r="I143" s="168">
        <v>9231014</v>
      </c>
      <c r="J143" s="168">
        <v>0</v>
      </c>
    </row>
    <row r="144" spans="1:10" s="139" customFormat="1" ht="12.75">
      <c r="A144" s="139" t="s">
        <v>160</v>
      </c>
      <c r="B144" s="165">
        <v>40337</v>
      </c>
      <c r="C144" s="166">
        <v>232151.541</v>
      </c>
      <c r="D144" s="167">
        <v>0.971</v>
      </c>
      <c r="E144" s="168">
        <v>225419.146311</v>
      </c>
      <c r="F144" s="168">
        <v>228642.56357865795</v>
      </c>
      <c r="G144" s="168">
        <v>5668.308589599077</v>
      </c>
      <c r="H144" s="166">
        <v>830.946061641931</v>
      </c>
      <c r="I144" s="168">
        <v>33517871</v>
      </c>
      <c r="J144" s="168">
        <v>0</v>
      </c>
    </row>
    <row r="145" spans="1:10" s="139" customFormat="1" ht="12.75">
      <c r="A145" s="139" t="s">
        <v>161</v>
      </c>
      <c r="B145" s="165">
        <v>9951</v>
      </c>
      <c r="C145" s="166">
        <v>44525.009</v>
      </c>
      <c r="D145" s="167">
        <v>0.939</v>
      </c>
      <c r="E145" s="168">
        <v>41808.98345099999</v>
      </c>
      <c r="F145" s="168">
        <v>42406.83772116587</v>
      </c>
      <c r="G145" s="168">
        <v>4261.56544278624</v>
      </c>
      <c r="H145" s="166">
        <v>-575.797085170906</v>
      </c>
      <c r="I145" s="168">
        <v>0</v>
      </c>
      <c r="J145" s="168">
        <v>5729757</v>
      </c>
    </row>
    <row r="146" spans="1:10" s="139" customFormat="1" ht="12.75">
      <c r="A146" s="139" t="s">
        <v>162</v>
      </c>
      <c r="B146" s="165">
        <v>9241</v>
      </c>
      <c r="C146" s="166">
        <v>37428.514</v>
      </c>
      <c r="D146" s="167">
        <v>1.039</v>
      </c>
      <c r="E146" s="168">
        <v>38888.226046</v>
      </c>
      <c r="F146" s="168">
        <v>39444.314476804015</v>
      </c>
      <c r="G146" s="168">
        <v>4268.403254713128</v>
      </c>
      <c r="H146" s="166">
        <v>-568.9592732440178</v>
      </c>
      <c r="I146" s="168">
        <v>0</v>
      </c>
      <c r="J146" s="168">
        <v>5257753</v>
      </c>
    </row>
    <row r="147" spans="1:10" s="139" customFormat="1" ht="12.75">
      <c r="A147" s="139" t="s">
        <v>163</v>
      </c>
      <c r="B147" s="165">
        <v>110816</v>
      </c>
      <c r="C147" s="166">
        <v>543775.291</v>
      </c>
      <c r="D147" s="167">
        <v>0.96</v>
      </c>
      <c r="E147" s="168">
        <v>522024.2793599999</v>
      </c>
      <c r="F147" s="168">
        <v>529489.0493396723</v>
      </c>
      <c r="G147" s="168">
        <v>4778.092056559272</v>
      </c>
      <c r="H147" s="166">
        <v>-59.270471397873735</v>
      </c>
      <c r="I147" s="168">
        <v>0</v>
      </c>
      <c r="J147" s="168">
        <v>6568117</v>
      </c>
    </row>
    <row r="148" spans="1:10" s="139" customFormat="1" ht="12.75">
      <c r="A148" s="139" t="s">
        <v>164</v>
      </c>
      <c r="B148" s="165">
        <v>4767</v>
      </c>
      <c r="C148" s="166">
        <v>38709.283</v>
      </c>
      <c r="D148" s="167">
        <v>0.857</v>
      </c>
      <c r="E148" s="168">
        <v>33173.855531</v>
      </c>
      <c r="F148" s="168">
        <v>33648.2304033362</v>
      </c>
      <c r="G148" s="168">
        <v>7058.575708692302</v>
      </c>
      <c r="H148" s="166">
        <v>2221.213180735156</v>
      </c>
      <c r="I148" s="168">
        <v>10588523</v>
      </c>
      <c r="J148" s="168">
        <v>0</v>
      </c>
    </row>
    <row r="149" spans="1:10" s="139" customFormat="1" ht="12.75">
      <c r="A149" s="139" t="s">
        <v>165</v>
      </c>
      <c r="B149" s="165">
        <v>5634</v>
      </c>
      <c r="C149" s="166">
        <v>34458.130000000005</v>
      </c>
      <c r="D149" s="167">
        <v>0.859</v>
      </c>
      <c r="E149" s="168">
        <v>29599.533670000004</v>
      </c>
      <c r="F149" s="168">
        <v>30022.79695312355</v>
      </c>
      <c r="G149" s="168">
        <v>5328.859949081212</v>
      </c>
      <c r="H149" s="166">
        <v>491.497421124066</v>
      </c>
      <c r="I149" s="168">
        <v>2769096</v>
      </c>
      <c r="J149" s="168">
        <v>0</v>
      </c>
    </row>
    <row r="150" spans="1:10" s="139" customFormat="1" ht="12.75">
      <c r="A150" s="139" t="s">
        <v>166</v>
      </c>
      <c r="B150" s="165">
        <v>32947</v>
      </c>
      <c r="C150" s="166">
        <v>176522.476</v>
      </c>
      <c r="D150" s="167">
        <v>0.952</v>
      </c>
      <c r="E150" s="168">
        <v>168049.397152</v>
      </c>
      <c r="F150" s="168">
        <v>170452.44648238792</v>
      </c>
      <c r="G150" s="168">
        <v>5173.534661194886</v>
      </c>
      <c r="H150" s="166">
        <v>336.1721332377401</v>
      </c>
      <c r="I150" s="168">
        <v>11075863</v>
      </c>
      <c r="J150" s="168">
        <v>0</v>
      </c>
    </row>
    <row r="151" spans="1:10" s="139" customFormat="1" ht="12.75">
      <c r="A151" s="139" t="s">
        <v>167</v>
      </c>
      <c r="B151" s="165">
        <v>6602</v>
      </c>
      <c r="C151" s="166">
        <v>24626.783</v>
      </c>
      <c r="D151" s="167">
        <v>0.973</v>
      </c>
      <c r="E151" s="168">
        <v>23961.859859</v>
      </c>
      <c r="F151" s="168">
        <v>24304.506320486184</v>
      </c>
      <c r="G151" s="168">
        <v>3681.385386320234</v>
      </c>
      <c r="H151" s="166">
        <v>-1155.9771416369122</v>
      </c>
      <c r="I151" s="168">
        <v>0</v>
      </c>
      <c r="J151" s="168">
        <v>7631761</v>
      </c>
    </row>
    <row r="152" spans="1:10" s="139" customFormat="1" ht="12.75">
      <c r="A152" s="139" t="s">
        <v>168</v>
      </c>
      <c r="B152" s="165">
        <v>5738</v>
      </c>
      <c r="C152" s="166">
        <v>39064.505</v>
      </c>
      <c r="D152" s="167">
        <v>0.902</v>
      </c>
      <c r="E152" s="168">
        <v>35236.183509999995</v>
      </c>
      <c r="F152" s="168">
        <v>35740.048972323224</v>
      </c>
      <c r="G152" s="168">
        <v>6228.659632680939</v>
      </c>
      <c r="H152" s="166">
        <v>1391.2971047237925</v>
      </c>
      <c r="I152" s="168">
        <v>7983263</v>
      </c>
      <c r="J152" s="168">
        <v>0</v>
      </c>
    </row>
    <row r="153" spans="1:10" s="139" customFormat="1" ht="12.75">
      <c r="A153" s="139" t="s">
        <v>169</v>
      </c>
      <c r="B153" s="165">
        <v>5274</v>
      </c>
      <c r="C153" s="166">
        <v>32163.807</v>
      </c>
      <c r="D153" s="167">
        <v>0.884</v>
      </c>
      <c r="E153" s="168">
        <v>28432.805388</v>
      </c>
      <c r="F153" s="168">
        <v>28839.38485276823</v>
      </c>
      <c r="G153" s="168">
        <v>5468.218591727006</v>
      </c>
      <c r="H153" s="166">
        <v>630.8560637698602</v>
      </c>
      <c r="I153" s="168">
        <v>3327135</v>
      </c>
      <c r="J153" s="168">
        <v>0</v>
      </c>
    </row>
    <row r="154" spans="1:10" s="139" customFormat="1" ht="12.75">
      <c r="A154" s="139" t="s">
        <v>170</v>
      </c>
      <c r="B154" s="165">
        <v>563439</v>
      </c>
      <c r="C154" s="166">
        <v>2507499.763</v>
      </c>
      <c r="D154" s="167">
        <v>1.131</v>
      </c>
      <c r="E154" s="168">
        <v>2835982.2319529997</v>
      </c>
      <c r="F154" s="168">
        <v>2876535.815119517</v>
      </c>
      <c r="G154" s="168">
        <v>5105.318969967498</v>
      </c>
      <c r="H154" s="166">
        <v>267.95644201035157</v>
      </c>
      <c r="I154" s="168">
        <v>150977110</v>
      </c>
      <c r="J154" s="168">
        <v>0</v>
      </c>
    </row>
    <row r="155" spans="1:10" s="139" customFormat="1" ht="12.75">
      <c r="A155" s="139" t="s">
        <v>171</v>
      </c>
      <c r="B155" s="165">
        <v>13217</v>
      </c>
      <c r="C155" s="166">
        <v>57425.794</v>
      </c>
      <c r="D155" s="167">
        <v>1.056</v>
      </c>
      <c r="E155" s="168">
        <v>60641.638464</v>
      </c>
      <c r="F155" s="168">
        <v>61508.793307600754</v>
      </c>
      <c r="G155" s="168">
        <v>4653.763585352255</v>
      </c>
      <c r="H155" s="166">
        <v>-183.5989426048909</v>
      </c>
      <c r="I155" s="168">
        <v>0</v>
      </c>
      <c r="J155" s="168">
        <v>2426627</v>
      </c>
    </row>
    <row r="156" spans="1:10" s="139" customFormat="1" ht="12.75">
      <c r="A156" s="139" t="s">
        <v>172</v>
      </c>
      <c r="B156" s="165">
        <v>9497</v>
      </c>
      <c r="C156" s="166">
        <v>32427.736</v>
      </c>
      <c r="D156" s="167">
        <v>1.016</v>
      </c>
      <c r="E156" s="168">
        <v>32946.579776</v>
      </c>
      <c r="F156" s="168">
        <v>33417.70468219456</v>
      </c>
      <c r="G156" s="168">
        <v>3518.764313172008</v>
      </c>
      <c r="H156" s="166">
        <v>-1318.5982147851382</v>
      </c>
      <c r="I156" s="168">
        <v>0</v>
      </c>
      <c r="J156" s="168">
        <v>12522727</v>
      </c>
    </row>
    <row r="157" spans="1:10" s="139" customFormat="1" ht="12.75">
      <c r="A157" s="139" t="s">
        <v>173</v>
      </c>
      <c r="B157" s="165">
        <v>9067</v>
      </c>
      <c r="C157" s="166">
        <v>48895.708</v>
      </c>
      <c r="D157" s="167">
        <v>0.927</v>
      </c>
      <c r="E157" s="168">
        <v>45326.321316</v>
      </c>
      <c r="F157" s="168">
        <v>45974.472323580485</v>
      </c>
      <c r="G157" s="168">
        <v>5070.527442768334</v>
      </c>
      <c r="H157" s="166">
        <v>233.16491481118828</v>
      </c>
      <c r="I157" s="168">
        <v>2114106</v>
      </c>
      <c r="J157" s="168">
        <v>0</v>
      </c>
    </row>
    <row r="158" spans="1:10" s="139" customFormat="1" ht="12.75">
      <c r="A158" s="139" t="s">
        <v>174</v>
      </c>
      <c r="B158" s="165">
        <v>37356</v>
      </c>
      <c r="C158" s="166">
        <v>156193.722</v>
      </c>
      <c r="D158" s="167">
        <v>1.101</v>
      </c>
      <c r="E158" s="168">
        <v>171969.28792200002</v>
      </c>
      <c r="F158" s="168">
        <v>174428.39035968663</v>
      </c>
      <c r="G158" s="168">
        <v>4669.3540625250735</v>
      </c>
      <c r="H158" s="166">
        <v>-168.00846543207263</v>
      </c>
      <c r="I158" s="168">
        <v>0</v>
      </c>
      <c r="J158" s="168">
        <v>6276124</v>
      </c>
    </row>
    <row r="159" spans="1:10" s="139" customFormat="1" ht="12.75">
      <c r="A159" s="139" t="s">
        <v>175</v>
      </c>
      <c r="B159" s="165">
        <v>6946</v>
      </c>
      <c r="C159" s="166">
        <v>23072.212</v>
      </c>
      <c r="D159" s="167">
        <v>1.179</v>
      </c>
      <c r="E159" s="168">
        <v>27202.137948</v>
      </c>
      <c r="F159" s="168">
        <v>27591.119286159374</v>
      </c>
      <c r="G159" s="168">
        <v>3972.231397373938</v>
      </c>
      <c r="H159" s="166">
        <v>-865.1311305832082</v>
      </c>
      <c r="I159" s="168">
        <v>0</v>
      </c>
      <c r="J159" s="168">
        <v>6009201</v>
      </c>
    </row>
    <row r="160" spans="1:10" s="139" customFormat="1" ht="12.75">
      <c r="A160" s="139" t="s">
        <v>176</v>
      </c>
      <c r="B160" s="165">
        <v>43944</v>
      </c>
      <c r="C160" s="166">
        <v>204748.443</v>
      </c>
      <c r="D160" s="167">
        <v>1.1</v>
      </c>
      <c r="E160" s="168">
        <v>225223.28730000003</v>
      </c>
      <c r="F160" s="168">
        <v>228443.9038502903</v>
      </c>
      <c r="G160" s="168">
        <v>5198.523207953083</v>
      </c>
      <c r="H160" s="166">
        <v>361.16067999593724</v>
      </c>
      <c r="I160" s="168">
        <v>15870845</v>
      </c>
      <c r="J160" s="168">
        <v>0</v>
      </c>
    </row>
    <row r="161" spans="1:10" s="139" customFormat="1" ht="12.75">
      <c r="A161" s="139" t="s">
        <v>177</v>
      </c>
      <c r="B161" s="165">
        <v>41356</v>
      </c>
      <c r="C161" s="166">
        <v>175271.858</v>
      </c>
      <c r="D161" s="167">
        <v>0.988</v>
      </c>
      <c r="E161" s="168">
        <v>173168.595704</v>
      </c>
      <c r="F161" s="168">
        <v>175644.84783583196</v>
      </c>
      <c r="G161" s="168">
        <v>4247.1430466155325</v>
      </c>
      <c r="H161" s="166">
        <v>-590.2194813416136</v>
      </c>
      <c r="I161" s="168">
        <v>0</v>
      </c>
      <c r="J161" s="168">
        <v>24409117</v>
      </c>
    </row>
    <row r="162" spans="1:10" s="139" customFormat="1" ht="12.75">
      <c r="A162" s="139" t="s">
        <v>178</v>
      </c>
      <c r="B162" s="165">
        <v>39515</v>
      </c>
      <c r="C162" s="166">
        <v>198390.969</v>
      </c>
      <c r="D162" s="167">
        <v>1.059</v>
      </c>
      <c r="E162" s="168">
        <v>210096.036171</v>
      </c>
      <c r="F162" s="168">
        <v>213100.33816549764</v>
      </c>
      <c r="G162" s="168">
        <v>5392.897334316022</v>
      </c>
      <c r="H162" s="166">
        <v>555.5348063588763</v>
      </c>
      <c r="I162" s="168">
        <v>21951958</v>
      </c>
      <c r="J162" s="168">
        <v>0</v>
      </c>
    </row>
    <row r="163" spans="1:10" s="139" customFormat="1" ht="12.75">
      <c r="A163" s="139" t="s">
        <v>179</v>
      </c>
      <c r="B163" s="165">
        <v>13909</v>
      </c>
      <c r="C163" s="166">
        <v>57196.536</v>
      </c>
      <c r="D163" s="167">
        <v>1.102</v>
      </c>
      <c r="E163" s="168">
        <v>63030.582672000004</v>
      </c>
      <c r="F163" s="168">
        <v>63931.89860678382</v>
      </c>
      <c r="G163" s="168">
        <v>4596.441053043628</v>
      </c>
      <c r="H163" s="166">
        <v>-240.92147491351807</v>
      </c>
      <c r="I163" s="168">
        <v>0</v>
      </c>
      <c r="J163" s="168">
        <v>3350977</v>
      </c>
    </row>
    <row r="164" spans="1:10" s="139" customFormat="1" ht="12.75">
      <c r="A164" s="139" t="s">
        <v>180</v>
      </c>
      <c r="B164" s="165">
        <v>14633</v>
      </c>
      <c r="C164" s="166">
        <v>82516.346</v>
      </c>
      <c r="D164" s="167">
        <v>1.093</v>
      </c>
      <c r="E164" s="168">
        <v>90190.366178</v>
      </c>
      <c r="F164" s="168">
        <v>91480.05779680095</v>
      </c>
      <c r="G164" s="168">
        <v>6251.62699356256</v>
      </c>
      <c r="H164" s="166">
        <v>1414.2644656054135</v>
      </c>
      <c r="I164" s="168">
        <v>20694932</v>
      </c>
      <c r="J164" s="168">
        <v>0</v>
      </c>
    </row>
    <row r="165" spans="1:10" s="139" customFormat="1" ht="12.75">
      <c r="A165" s="139" t="s">
        <v>181</v>
      </c>
      <c r="B165" s="165">
        <v>24285</v>
      </c>
      <c r="C165" s="166">
        <v>137099.43</v>
      </c>
      <c r="D165" s="167">
        <v>0.923</v>
      </c>
      <c r="E165" s="168">
        <v>126542.77389</v>
      </c>
      <c r="F165" s="168">
        <v>128352.29259828044</v>
      </c>
      <c r="G165" s="168">
        <v>5285.249849630654</v>
      </c>
      <c r="H165" s="166">
        <v>447.88732167350827</v>
      </c>
      <c r="I165" s="168">
        <v>10876944</v>
      </c>
      <c r="J165" s="168">
        <v>0</v>
      </c>
    </row>
    <row r="166" spans="1:10" s="139" customFormat="1" ht="12.75">
      <c r="A166" s="139" t="s">
        <v>182</v>
      </c>
      <c r="B166" s="165">
        <v>34450</v>
      </c>
      <c r="C166" s="166">
        <v>190031.257</v>
      </c>
      <c r="D166" s="167">
        <v>1.058</v>
      </c>
      <c r="E166" s="168">
        <v>201053.06990600002</v>
      </c>
      <c r="F166" s="168">
        <v>203928.06055278616</v>
      </c>
      <c r="G166" s="168">
        <v>5919.537316481456</v>
      </c>
      <c r="H166" s="166">
        <v>1082.1747885243103</v>
      </c>
      <c r="I166" s="168">
        <v>37280921</v>
      </c>
      <c r="J166" s="168">
        <v>0</v>
      </c>
    </row>
    <row r="167" spans="1:10" s="139" customFormat="1" ht="12.75">
      <c r="A167" s="139" t="s">
        <v>183</v>
      </c>
      <c r="B167" s="165">
        <v>9332</v>
      </c>
      <c r="C167" s="166">
        <v>74783.076</v>
      </c>
      <c r="D167" s="167">
        <v>0.925</v>
      </c>
      <c r="E167" s="168">
        <v>69174.3453</v>
      </c>
      <c r="F167" s="168">
        <v>70163.51495469883</v>
      </c>
      <c r="G167" s="168">
        <v>7518.59354422405</v>
      </c>
      <c r="H167" s="166">
        <v>2681.2310162669037</v>
      </c>
      <c r="I167" s="168">
        <v>25021248</v>
      </c>
      <c r="J167" s="168">
        <v>0</v>
      </c>
    </row>
    <row r="168" spans="1:10" s="139" customFormat="1" ht="12.75">
      <c r="A168" s="139" t="s">
        <v>184</v>
      </c>
      <c r="B168" s="165">
        <v>10371</v>
      </c>
      <c r="C168" s="166">
        <v>46752.905</v>
      </c>
      <c r="D168" s="167">
        <v>1.057</v>
      </c>
      <c r="E168" s="168">
        <v>49417.820584999994</v>
      </c>
      <c r="F168" s="168">
        <v>50124.47864315775</v>
      </c>
      <c r="G168" s="168">
        <v>4833.138428614188</v>
      </c>
      <c r="H168" s="166">
        <v>-4.224099342957743</v>
      </c>
      <c r="I168" s="168">
        <v>0</v>
      </c>
      <c r="J168" s="168">
        <v>43808</v>
      </c>
    </row>
    <row r="169" spans="1:10" s="139" customFormat="1" ht="12.75">
      <c r="A169" s="139" t="s">
        <v>185</v>
      </c>
      <c r="B169" s="165">
        <v>65779</v>
      </c>
      <c r="C169" s="166">
        <v>322990.412</v>
      </c>
      <c r="D169" s="167">
        <v>1.008</v>
      </c>
      <c r="E169" s="168">
        <v>325574.335296</v>
      </c>
      <c r="F169" s="168">
        <v>330229.937765772</v>
      </c>
      <c r="G169" s="168">
        <v>5020.294284889888</v>
      </c>
      <c r="H169" s="166">
        <v>182.93175693274225</v>
      </c>
      <c r="I169" s="168">
        <v>12033068</v>
      </c>
      <c r="J169" s="168">
        <v>0</v>
      </c>
    </row>
    <row r="170" spans="1:10" s="139" customFormat="1" ht="12.75">
      <c r="A170" s="139" t="s">
        <v>186</v>
      </c>
      <c r="B170" s="165">
        <v>15068</v>
      </c>
      <c r="C170" s="166">
        <v>64739.865</v>
      </c>
      <c r="D170" s="167">
        <v>1.128</v>
      </c>
      <c r="E170" s="168">
        <v>73026.56771999999</v>
      </c>
      <c r="F170" s="168">
        <v>74070.82284756434</v>
      </c>
      <c r="G170" s="168">
        <v>4915.770032357602</v>
      </c>
      <c r="H170" s="166">
        <v>78.40750440045576</v>
      </c>
      <c r="I170" s="168">
        <v>1181444</v>
      </c>
      <c r="J170" s="168">
        <v>0</v>
      </c>
    </row>
    <row r="171" spans="1:10" s="139" customFormat="1" ht="12.75">
      <c r="A171" s="139" t="s">
        <v>187</v>
      </c>
      <c r="B171" s="165">
        <v>37826</v>
      </c>
      <c r="C171" s="166">
        <v>168182.607</v>
      </c>
      <c r="D171" s="167">
        <v>1.129</v>
      </c>
      <c r="E171" s="168">
        <v>189878.16330299998</v>
      </c>
      <c r="F171" s="168">
        <v>192593.3565789857</v>
      </c>
      <c r="G171" s="168">
        <v>5091.560211996661</v>
      </c>
      <c r="H171" s="166">
        <v>254.19768403951457</v>
      </c>
      <c r="I171" s="168">
        <v>9615282</v>
      </c>
      <c r="J171" s="168">
        <v>0</v>
      </c>
    </row>
    <row r="172" spans="1:10" s="139" customFormat="1" ht="12.75">
      <c r="A172" s="139" t="s">
        <v>188</v>
      </c>
      <c r="B172" s="165">
        <v>18822</v>
      </c>
      <c r="C172" s="166">
        <v>83060.495</v>
      </c>
      <c r="D172" s="167">
        <v>1.034</v>
      </c>
      <c r="E172" s="168">
        <v>85884.55183</v>
      </c>
      <c r="F172" s="168">
        <v>87112.67176534898</v>
      </c>
      <c r="G172" s="168">
        <v>4628.23673176862</v>
      </c>
      <c r="H172" s="166">
        <v>-209.12579618852578</v>
      </c>
      <c r="I172" s="168">
        <v>0</v>
      </c>
      <c r="J172" s="168">
        <v>3936166</v>
      </c>
    </row>
    <row r="173" spans="1:10" s="139" customFormat="1" ht="12.75">
      <c r="A173" s="139" t="s">
        <v>189</v>
      </c>
      <c r="B173" s="165">
        <v>54848</v>
      </c>
      <c r="C173" s="166">
        <v>325777.698</v>
      </c>
      <c r="D173" s="167">
        <v>0.93</v>
      </c>
      <c r="E173" s="168">
        <v>302973.25914</v>
      </c>
      <c r="F173" s="168">
        <v>307305.6738932841</v>
      </c>
      <c r="G173" s="168">
        <v>5602.860157039165</v>
      </c>
      <c r="H173" s="166">
        <v>765.4976290820186</v>
      </c>
      <c r="I173" s="168">
        <v>41986014</v>
      </c>
      <c r="J173" s="168">
        <v>0</v>
      </c>
    </row>
    <row r="174" spans="1:10" s="139" customFormat="1" ht="12.75">
      <c r="A174" s="139" t="s">
        <v>190</v>
      </c>
      <c r="B174" s="165">
        <v>9104</v>
      </c>
      <c r="C174" s="166">
        <v>31396.394</v>
      </c>
      <c r="D174" s="167">
        <v>1.112</v>
      </c>
      <c r="E174" s="168">
        <v>34912.790128</v>
      </c>
      <c r="F174" s="168">
        <v>35412.0311747452</v>
      </c>
      <c r="G174" s="168">
        <v>3889.7222292119072</v>
      </c>
      <c r="H174" s="166">
        <v>-947.6402987452389</v>
      </c>
      <c r="I174" s="168">
        <v>0</v>
      </c>
      <c r="J174" s="168">
        <v>8627317</v>
      </c>
    </row>
    <row r="175" spans="1:10" s="139" customFormat="1" ht="12.75">
      <c r="A175" s="139" t="s">
        <v>191</v>
      </c>
      <c r="B175" s="165">
        <v>26180</v>
      </c>
      <c r="C175" s="166">
        <v>125772.083</v>
      </c>
      <c r="D175" s="167">
        <v>1.084</v>
      </c>
      <c r="E175" s="168">
        <v>136336.937972</v>
      </c>
      <c r="F175" s="168">
        <v>138286.50990176076</v>
      </c>
      <c r="G175" s="168">
        <v>5282.143235361374</v>
      </c>
      <c r="H175" s="166">
        <v>444.78070740422754</v>
      </c>
      <c r="I175" s="168">
        <v>11644359</v>
      </c>
      <c r="J175" s="168">
        <v>0</v>
      </c>
    </row>
    <row r="176" spans="1:10" s="139" customFormat="1" ht="12.75">
      <c r="A176" s="139" t="s">
        <v>192</v>
      </c>
      <c r="B176" s="165">
        <v>13171</v>
      </c>
      <c r="C176" s="166">
        <v>56350.06</v>
      </c>
      <c r="D176" s="167">
        <v>0.965</v>
      </c>
      <c r="E176" s="168">
        <v>54377.80789999999</v>
      </c>
      <c r="F176" s="168">
        <v>55155.39209296122</v>
      </c>
      <c r="G176" s="168">
        <v>4187.638910709986</v>
      </c>
      <c r="H176" s="166">
        <v>-649.7236172471603</v>
      </c>
      <c r="I176" s="168">
        <v>0</v>
      </c>
      <c r="J176" s="168">
        <v>8557510</v>
      </c>
    </row>
    <row r="177" spans="1:10" s="139" customFormat="1" ht="12.75">
      <c r="A177" s="139" t="s">
        <v>193</v>
      </c>
      <c r="B177" s="165">
        <v>10668</v>
      </c>
      <c r="C177" s="166">
        <v>44135.376</v>
      </c>
      <c r="D177" s="167">
        <v>1.068</v>
      </c>
      <c r="E177" s="168">
        <v>47136.581568</v>
      </c>
      <c r="F177" s="168">
        <v>47810.61868264258</v>
      </c>
      <c r="G177" s="168">
        <v>4481.685290836387</v>
      </c>
      <c r="H177" s="166">
        <v>-355.67723712075895</v>
      </c>
      <c r="I177" s="168">
        <v>0</v>
      </c>
      <c r="J177" s="168">
        <v>3794365</v>
      </c>
    </row>
    <row r="178" spans="1:10" s="139" customFormat="1" ht="12.75">
      <c r="A178" s="139" t="s">
        <v>194</v>
      </c>
      <c r="B178" s="165">
        <v>12738</v>
      </c>
      <c r="C178" s="166">
        <v>46350.067</v>
      </c>
      <c r="D178" s="167">
        <v>1.271</v>
      </c>
      <c r="E178" s="168">
        <v>58910.935157</v>
      </c>
      <c r="F178" s="168">
        <v>59753.34153084441</v>
      </c>
      <c r="G178" s="168">
        <v>4690.95160392875</v>
      </c>
      <c r="H178" s="166">
        <v>-146.41092402839604</v>
      </c>
      <c r="I178" s="168">
        <v>0</v>
      </c>
      <c r="J178" s="168">
        <v>1864982</v>
      </c>
    </row>
    <row r="179" spans="1:10" s="139" customFormat="1" ht="12.75">
      <c r="A179" s="139" t="s">
        <v>195</v>
      </c>
      <c r="B179" s="165">
        <v>11118</v>
      </c>
      <c r="C179" s="166">
        <v>71178.742</v>
      </c>
      <c r="D179" s="167">
        <v>0.77</v>
      </c>
      <c r="E179" s="168">
        <v>54807.63134</v>
      </c>
      <c r="F179" s="168">
        <v>55591.361862238104</v>
      </c>
      <c r="G179" s="168">
        <v>5000.1224916566025</v>
      </c>
      <c r="H179" s="166">
        <v>162.75996369945642</v>
      </c>
      <c r="I179" s="168">
        <v>1809565</v>
      </c>
      <c r="J179" s="168">
        <v>0</v>
      </c>
    </row>
    <row r="180" spans="1:10" s="139" customFormat="1" ht="12.75">
      <c r="A180" s="139" t="s">
        <v>196</v>
      </c>
      <c r="B180" s="165">
        <v>12822</v>
      </c>
      <c r="C180" s="166">
        <v>64333.445</v>
      </c>
      <c r="D180" s="167">
        <v>0.939</v>
      </c>
      <c r="E180" s="168">
        <v>60409.104855</v>
      </c>
      <c r="F180" s="168">
        <v>61272.934546931836</v>
      </c>
      <c r="G180" s="168">
        <v>4778.734561451554</v>
      </c>
      <c r="H180" s="166">
        <v>-58.62796650559176</v>
      </c>
      <c r="I180" s="168">
        <v>0</v>
      </c>
      <c r="J180" s="168">
        <v>751728</v>
      </c>
    </row>
    <row r="181" spans="1:10" s="139" customFormat="1" ht="12.75">
      <c r="A181" s="139" t="s">
        <v>197</v>
      </c>
      <c r="B181" s="165">
        <v>15761</v>
      </c>
      <c r="C181" s="166">
        <v>70343.29000000001</v>
      </c>
      <c r="D181" s="167">
        <v>1.06</v>
      </c>
      <c r="E181" s="168">
        <v>74563.8874</v>
      </c>
      <c r="F181" s="168">
        <v>75630.12567710386</v>
      </c>
      <c r="G181" s="168">
        <v>4798.561365211844</v>
      </c>
      <c r="H181" s="166">
        <v>-38.80116274530246</v>
      </c>
      <c r="I181" s="168">
        <v>0</v>
      </c>
      <c r="J181" s="168">
        <v>611545</v>
      </c>
    </row>
    <row r="182" spans="1:10" s="139" customFormat="1" ht="12.75">
      <c r="A182" s="139" t="s">
        <v>198</v>
      </c>
      <c r="B182" s="165">
        <v>11818</v>
      </c>
      <c r="C182" s="166">
        <v>59243.167</v>
      </c>
      <c r="D182" s="167">
        <v>1.065</v>
      </c>
      <c r="E182" s="168">
        <v>63093.972855</v>
      </c>
      <c r="F182" s="168">
        <v>63996.19524788121</v>
      </c>
      <c r="G182" s="168">
        <v>5415.145984758945</v>
      </c>
      <c r="H182" s="166">
        <v>577.7834568017988</v>
      </c>
      <c r="I182" s="168">
        <v>6828245</v>
      </c>
      <c r="J182" s="168">
        <v>0</v>
      </c>
    </row>
    <row r="183" spans="1:10" s="139" customFormat="1" ht="12.75">
      <c r="A183" s="139" t="s">
        <v>199</v>
      </c>
      <c r="B183" s="165">
        <v>58111</v>
      </c>
      <c r="C183" s="166">
        <v>272587.586</v>
      </c>
      <c r="D183" s="167">
        <v>1.038</v>
      </c>
      <c r="E183" s="168">
        <v>282945.914268</v>
      </c>
      <c r="F183" s="168">
        <v>286991.9447884351</v>
      </c>
      <c r="G183" s="168">
        <v>4938.685357134365</v>
      </c>
      <c r="H183" s="166">
        <v>101.32282917721932</v>
      </c>
      <c r="I183" s="168">
        <v>5887971</v>
      </c>
      <c r="J183" s="168">
        <v>0</v>
      </c>
    </row>
    <row r="184" spans="1:10" s="139" customFormat="1" ht="12.75">
      <c r="A184" s="139" t="s">
        <v>200</v>
      </c>
      <c r="B184" s="165">
        <v>9427</v>
      </c>
      <c r="C184" s="166">
        <v>75115.267</v>
      </c>
      <c r="D184" s="167">
        <v>1.017</v>
      </c>
      <c r="E184" s="168">
        <v>76392.226539</v>
      </c>
      <c r="F184" s="168">
        <v>77484.60944511268</v>
      </c>
      <c r="G184" s="168">
        <v>8219.434543875324</v>
      </c>
      <c r="H184" s="166">
        <v>3382.0720159181783</v>
      </c>
      <c r="I184" s="168">
        <v>31882793</v>
      </c>
      <c r="J184" s="168">
        <v>0</v>
      </c>
    </row>
    <row r="185" spans="1:10" s="139" customFormat="1" ht="12.75">
      <c r="A185" s="139" t="s">
        <v>201</v>
      </c>
      <c r="B185" s="165">
        <v>55654</v>
      </c>
      <c r="C185" s="166">
        <v>327916.647</v>
      </c>
      <c r="D185" s="167">
        <v>0.993</v>
      </c>
      <c r="E185" s="168">
        <v>325621.230471</v>
      </c>
      <c r="F185" s="168">
        <v>330277.50352585467</v>
      </c>
      <c r="G185" s="168">
        <v>5934.479166382554</v>
      </c>
      <c r="H185" s="166">
        <v>1097.1166384254075</v>
      </c>
      <c r="I185" s="168">
        <v>61058929</v>
      </c>
      <c r="J185" s="168">
        <v>0</v>
      </c>
    </row>
    <row r="186" spans="1:10" s="139" customFormat="1" ht="12.75">
      <c r="A186" s="139" t="s">
        <v>202</v>
      </c>
      <c r="B186" s="165">
        <v>24221</v>
      </c>
      <c r="C186" s="166">
        <v>124191.34</v>
      </c>
      <c r="D186" s="167">
        <v>1.036</v>
      </c>
      <c r="E186" s="168">
        <v>128662.22824</v>
      </c>
      <c r="F186" s="168">
        <v>130502.05442597969</v>
      </c>
      <c r="G186" s="168">
        <v>5387.971364765273</v>
      </c>
      <c r="H186" s="166">
        <v>550.6088368081273</v>
      </c>
      <c r="I186" s="168">
        <v>13336297</v>
      </c>
      <c r="J186" s="168">
        <v>0</v>
      </c>
    </row>
    <row r="187" spans="1:10" s="139" customFormat="1" ht="12.75">
      <c r="A187" s="139" t="s">
        <v>203</v>
      </c>
      <c r="B187" s="165">
        <v>15954</v>
      </c>
      <c r="C187" s="166">
        <v>75772.684</v>
      </c>
      <c r="D187" s="167">
        <v>0.952</v>
      </c>
      <c r="E187" s="168">
        <v>72135.59516799999</v>
      </c>
      <c r="F187" s="168">
        <v>73167.10969053532</v>
      </c>
      <c r="G187" s="168">
        <v>4586.1294779074415</v>
      </c>
      <c r="H187" s="166">
        <v>-251.23305004970462</v>
      </c>
      <c r="I187" s="168">
        <v>0</v>
      </c>
      <c r="J187" s="168">
        <v>4008172</v>
      </c>
    </row>
    <row r="188" spans="1:10" s="139" customFormat="1" ht="12.75">
      <c r="A188" s="139" t="s">
        <v>204</v>
      </c>
      <c r="B188" s="165">
        <v>11459</v>
      </c>
      <c r="C188" s="166">
        <v>46043.505</v>
      </c>
      <c r="D188" s="167">
        <v>1.049</v>
      </c>
      <c r="E188" s="168">
        <v>48299.636744999996</v>
      </c>
      <c r="F188" s="168">
        <v>48990.30515384333</v>
      </c>
      <c r="G188" s="168">
        <v>4275.268797787183</v>
      </c>
      <c r="H188" s="166">
        <v>-562.0937301699632</v>
      </c>
      <c r="I188" s="168">
        <v>0</v>
      </c>
      <c r="J188" s="168">
        <v>6441032</v>
      </c>
    </row>
    <row r="189" spans="1:10" s="139" customFormat="1" ht="12.75">
      <c r="A189" s="139" t="s">
        <v>205</v>
      </c>
      <c r="B189" s="165">
        <v>39055</v>
      </c>
      <c r="C189" s="166">
        <v>225547.217</v>
      </c>
      <c r="D189" s="167">
        <v>1.07</v>
      </c>
      <c r="E189" s="168">
        <v>241335.52219000002</v>
      </c>
      <c r="F189" s="168">
        <v>244786.53822948597</v>
      </c>
      <c r="G189" s="168">
        <v>6267.73878452147</v>
      </c>
      <c r="H189" s="166">
        <v>1430.3762565643237</v>
      </c>
      <c r="I189" s="168">
        <v>55863345</v>
      </c>
      <c r="J189" s="168">
        <v>0</v>
      </c>
    </row>
    <row r="190" spans="1:10" s="139" customFormat="1" ht="12.75">
      <c r="A190" s="139" t="s">
        <v>206</v>
      </c>
      <c r="B190" s="165">
        <v>12706</v>
      </c>
      <c r="C190" s="166">
        <v>92493.399</v>
      </c>
      <c r="D190" s="167">
        <v>0.964</v>
      </c>
      <c r="E190" s="168">
        <v>89163.636636</v>
      </c>
      <c r="F190" s="168">
        <v>90438.64637090129</v>
      </c>
      <c r="G190" s="168">
        <v>7117.790521871658</v>
      </c>
      <c r="H190" s="166">
        <v>2280.4279939145117</v>
      </c>
      <c r="I190" s="168">
        <v>28975118</v>
      </c>
      <c r="J190" s="168">
        <v>0</v>
      </c>
    </row>
    <row r="191" spans="1:10" s="139" customFormat="1" ht="12.75">
      <c r="A191" s="139" t="s">
        <v>207</v>
      </c>
      <c r="B191" s="165">
        <v>12903</v>
      </c>
      <c r="C191" s="166">
        <v>52154.527</v>
      </c>
      <c r="D191" s="167">
        <v>1.263</v>
      </c>
      <c r="E191" s="168">
        <v>65871.167601</v>
      </c>
      <c r="F191" s="168">
        <v>66813.10293595558</v>
      </c>
      <c r="G191" s="168">
        <v>5178.10609439321</v>
      </c>
      <c r="H191" s="166">
        <v>340.7435664360637</v>
      </c>
      <c r="I191" s="168">
        <v>4396614</v>
      </c>
      <c r="J191" s="168">
        <v>0</v>
      </c>
    </row>
    <row r="192" spans="1:10" s="139" customFormat="1" ht="27" customHeight="1">
      <c r="A192" s="164" t="s">
        <v>888</v>
      </c>
      <c r="B192" s="165">
        <v>26040</v>
      </c>
      <c r="C192" s="166">
        <v>121219.173</v>
      </c>
      <c r="D192" s="167">
        <v>1.011</v>
      </c>
      <c r="E192" s="168">
        <v>122552.58390299998</v>
      </c>
      <c r="F192" s="168">
        <v>124305.0442490436</v>
      </c>
      <c r="G192" s="168">
        <v>4773.6192107927645</v>
      </c>
      <c r="H192" s="166">
        <v>-63.74331716438155</v>
      </c>
      <c r="I192" s="168">
        <v>0</v>
      </c>
      <c r="J192" s="168">
        <v>1659876</v>
      </c>
    </row>
    <row r="193" spans="1:10" s="139" customFormat="1" ht="12.75">
      <c r="A193" s="139" t="s">
        <v>208</v>
      </c>
      <c r="B193" s="165">
        <v>8621</v>
      </c>
      <c r="C193" s="166">
        <v>37648.541</v>
      </c>
      <c r="D193" s="167">
        <v>0.897</v>
      </c>
      <c r="E193" s="168">
        <v>33770.741277</v>
      </c>
      <c r="F193" s="168">
        <v>34253.651412875086</v>
      </c>
      <c r="G193" s="168">
        <v>3973.2805257945815</v>
      </c>
      <c r="H193" s="166">
        <v>-864.0820021625645</v>
      </c>
      <c r="I193" s="168">
        <v>0</v>
      </c>
      <c r="J193" s="168">
        <v>7449251</v>
      </c>
    </row>
    <row r="194" spans="1:10" s="139" customFormat="1" ht="12.75">
      <c r="A194" s="139" t="s">
        <v>209</v>
      </c>
      <c r="B194" s="165">
        <v>10789</v>
      </c>
      <c r="C194" s="166">
        <v>54254.62</v>
      </c>
      <c r="D194" s="167">
        <v>1.007</v>
      </c>
      <c r="E194" s="168">
        <v>54634.40234</v>
      </c>
      <c r="F194" s="168">
        <v>55415.65574634535</v>
      </c>
      <c r="G194" s="168">
        <v>5136.310663300153</v>
      </c>
      <c r="H194" s="166">
        <v>298.94813534300647</v>
      </c>
      <c r="I194" s="168">
        <v>3225351</v>
      </c>
      <c r="J194" s="168">
        <v>0</v>
      </c>
    </row>
    <row r="195" spans="1:10" s="139" customFormat="1" ht="12.75">
      <c r="A195" s="139" t="s">
        <v>210</v>
      </c>
      <c r="B195" s="165">
        <v>11492</v>
      </c>
      <c r="C195" s="166">
        <v>56375.942</v>
      </c>
      <c r="D195" s="167">
        <v>1.098</v>
      </c>
      <c r="E195" s="168">
        <v>61900.784316000005</v>
      </c>
      <c r="F195" s="168">
        <v>62785.94451783344</v>
      </c>
      <c r="G195" s="168">
        <v>5463.448008861246</v>
      </c>
      <c r="H195" s="166">
        <v>626.0854809041002</v>
      </c>
      <c r="I195" s="168">
        <v>7194974</v>
      </c>
      <c r="J195" s="168">
        <v>0</v>
      </c>
    </row>
    <row r="196" spans="1:10" s="139" customFormat="1" ht="12.75">
      <c r="A196" s="139" t="s">
        <v>211</v>
      </c>
      <c r="B196" s="165">
        <v>8985</v>
      </c>
      <c r="C196" s="166">
        <v>47040.061</v>
      </c>
      <c r="D196" s="167">
        <v>0.927</v>
      </c>
      <c r="E196" s="168">
        <v>43606.136547</v>
      </c>
      <c r="F196" s="168">
        <v>44229.68949634675</v>
      </c>
      <c r="G196" s="168">
        <v>4922.614301207206</v>
      </c>
      <c r="H196" s="166">
        <v>85.25177325006007</v>
      </c>
      <c r="I196" s="168">
        <v>765987</v>
      </c>
      <c r="J196" s="168">
        <v>0</v>
      </c>
    </row>
    <row r="197" spans="1:10" s="139" customFormat="1" ht="12.75">
      <c r="A197" s="139" t="s">
        <v>212</v>
      </c>
      <c r="B197" s="165">
        <v>11778</v>
      </c>
      <c r="C197" s="166">
        <v>61130.76</v>
      </c>
      <c r="D197" s="167">
        <v>0.982</v>
      </c>
      <c r="E197" s="168">
        <v>60030.40632</v>
      </c>
      <c r="F197" s="168">
        <v>60888.82075144073</v>
      </c>
      <c r="G197" s="168">
        <v>5169.707993839424</v>
      </c>
      <c r="H197" s="166">
        <v>332.3454658822775</v>
      </c>
      <c r="I197" s="168">
        <v>3914365</v>
      </c>
      <c r="J197" s="168">
        <v>0</v>
      </c>
    </row>
    <row r="198" spans="1:10" s="139" customFormat="1" ht="12.75">
      <c r="A198" s="139" t="s">
        <v>213</v>
      </c>
      <c r="B198" s="165">
        <v>16142</v>
      </c>
      <c r="C198" s="166">
        <v>68771.59599999999</v>
      </c>
      <c r="D198" s="167">
        <v>1.076</v>
      </c>
      <c r="E198" s="168">
        <v>73998.23729599999</v>
      </c>
      <c r="F198" s="168">
        <v>75056.38696864179</v>
      </c>
      <c r="G198" s="168">
        <v>4649.757586955879</v>
      </c>
      <c r="H198" s="166">
        <v>-187.60494100126743</v>
      </c>
      <c r="I198" s="168">
        <v>0</v>
      </c>
      <c r="J198" s="168">
        <v>3028319</v>
      </c>
    </row>
    <row r="199" spans="1:10" s="139" customFormat="1" ht="12.75">
      <c r="A199" s="139" t="s">
        <v>214</v>
      </c>
      <c r="B199" s="165">
        <v>91050</v>
      </c>
      <c r="C199" s="166">
        <v>411786.795</v>
      </c>
      <c r="D199" s="167">
        <v>0.939</v>
      </c>
      <c r="E199" s="168">
        <v>386667.80050499993</v>
      </c>
      <c r="F199" s="168">
        <v>392197.0187874415</v>
      </c>
      <c r="G199" s="168">
        <v>4307.490596237688</v>
      </c>
      <c r="H199" s="166">
        <v>-529.8719317194582</v>
      </c>
      <c r="I199" s="168">
        <v>0</v>
      </c>
      <c r="J199" s="168">
        <v>48244839</v>
      </c>
    </row>
    <row r="200" spans="1:10" s="139" customFormat="1" ht="12.75">
      <c r="A200" s="139" t="s">
        <v>215</v>
      </c>
      <c r="B200" s="165">
        <v>11908</v>
      </c>
      <c r="C200" s="166">
        <v>59717.01</v>
      </c>
      <c r="D200" s="167">
        <v>0.921</v>
      </c>
      <c r="E200" s="168">
        <v>54999.36621000001</v>
      </c>
      <c r="F200" s="168">
        <v>55785.838475789555</v>
      </c>
      <c r="G200" s="168">
        <v>4684.73618372435</v>
      </c>
      <c r="H200" s="166">
        <v>-152.62634423279633</v>
      </c>
      <c r="I200" s="168">
        <v>0</v>
      </c>
      <c r="J200" s="168">
        <v>1817475</v>
      </c>
    </row>
    <row r="201" spans="1:10" s="139" customFormat="1" ht="12.75">
      <c r="A201" s="139" t="s">
        <v>216</v>
      </c>
      <c r="B201" s="165">
        <v>24625</v>
      </c>
      <c r="C201" s="166">
        <v>113470.202</v>
      </c>
      <c r="D201" s="167">
        <v>0.979</v>
      </c>
      <c r="E201" s="168">
        <v>111087.327758</v>
      </c>
      <c r="F201" s="168">
        <v>112675.83883335955</v>
      </c>
      <c r="G201" s="168">
        <v>4575.668582065363</v>
      </c>
      <c r="H201" s="166">
        <v>-261.6939458917832</v>
      </c>
      <c r="I201" s="168">
        <v>0</v>
      </c>
      <c r="J201" s="168">
        <v>6444213</v>
      </c>
    </row>
    <row r="202" spans="1:10" s="139" customFormat="1" ht="12.75">
      <c r="A202" s="139" t="s">
        <v>217</v>
      </c>
      <c r="B202" s="165">
        <v>3741</v>
      </c>
      <c r="C202" s="166">
        <v>17966.949</v>
      </c>
      <c r="D202" s="167">
        <v>1.063</v>
      </c>
      <c r="E202" s="168">
        <v>19098.866787</v>
      </c>
      <c r="F202" s="168">
        <v>19371.974098430317</v>
      </c>
      <c r="G202" s="168">
        <v>5178.287649941277</v>
      </c>
      <c r="H202" s="166">
        <v>340.9251219841308</v>
      </c>
      <c r="I202" s="168">
        <v>1275401</v>
      </c>
      <c r="J202" s="168">
        <v>0</v>
      </c>
    </row>
    <row r="203" spans="1:10" s="139" customFormat="1" ht="12.75">
      <c r="A203" s="139" t="s">
        <v>218</v>
      </c>
      <c r="B203" s="165">
        <v>4090</v>
      </c>
      <c r="C203" s="166">
        <v>10183.629</v>
      </c>
      <c r="D203" s="167">
        <v>1.639</v>
      </c>
      <c r="E203" s="168">
        <v>16690.967931000003</v>
      </c>
      <c r="F203" s="168">
        <v>16929.643106215524</v>
      </c>
      <c r="G203" s="168">
        <v>4139.27704308448</v>
      </c>
      <c r="H203" s="166">
        <v>-698.0854848726658</v>
      </c>
      <c r="I203" s="168">
        <v>0</v>
      </c>
      <c r="J203" s="168">
        <v>2855170</v>
      </c>
    </row>
    <row r="204" spans="1:10" s="139" customFormat="1" ht="12.75">
      <c r="A204" s="139" t="s">
        <v>219</v>
      </c>
      <c r="B204" s="165">
        <v>13345</v>
      </c>
      <c r="C204" s="166">
        <v>80903.764</v>
      </c>
      <c r="D204" s="167">
        <v>0.86</v>
      </c>
      <c r="E204" s="168">
        <v>69577.23703999999</v>
      </c>
      <c r="F204" s="168">
        <v>70572.16790980838</v>
      </c>
      <c r="G204" s="168">
        <v>5288.285343560014</v>
      </c>
      <c r="H204" s="166">
        <v>450.92281560286756</v>
      </c>
      <c r="I204" s="168">
        <v>6017565</v>
      </c>
      <c r="J204" s="168">
        <v>0</v>
      </c>
    </row>
    <row r="205" spans="1:10" s="139" customFormat="1" ht="12.75">
      <c r="A205" s="139" t="s">
        <v>220</v>
      </c>
      <c r="B205" s="165">
        <v>15697</v>
      </c>
      <c r="C205" s="166">
        <v>90292.141</v>
      </c>
      <c r="D205" s="167">
        <v>0.946</v>
      </c>
      <c r="E205" s="168">
        <v>85416.365386</v>
      </c>
      <c r="F205" s="168">
        <v>86637.79041413826</v>
      </c>
      <c r="G205" s="168">
        <v>5519.385259230316</v>
      </c>
      <c r="H205" s="166">
        <v>682.0227312731695</v>
      </c>
      <c r="I205" s="168">
        <v>10705711</v>
      </c>
      <c r="J205" s="168">
        <v>0</v>
      </c>
    </row>
    <row r="206" spans="1:10" s="139" customFormat="1" ht="12.75">
      <c r="A206" s="139" t="s">
        <v>221</v>
      </c>
      <c r="B206" s="165">
        <v>11876</v>
      </c>
      <c r="C206" s="166">
        <v>68249.89</v>
      </c>
      <c r="D206" s="167">
        <v>1.082</v>
      </c>
      <c r="E206" s="168">
        <v>73846.38098</v>
      </c>
      <c r="F206" s="168">
        <v>74902.35915887471</v>
      </c>
      <c r="G206" s="168">
        <v>6307.035968244754</v>
      </c>
      <c r="H206" s="166">
        <v>1469.6734402876082</v>
      </c>
      <c r="I206" s="168">
        <v>17453842</v>
      </c>
      <c r="J206" s="168">
        <v>0</v>
      </c>
    </row>
    <row r="207" spans="1:10" s="139" customFormat="1" ht="12.75">
      <c r="A207" s="139" t="s">
        <v>222</v>
      </c>
      <c r="B207" s="165">
        <v>9943</v>
      </c>
      <c r="C207" s="166">
        <v>42070.463</v>
      </c>
      <c r="D207" s="167">
        <v>1.017</v>
      </c>
      <c r="E207" s="168">
        <v>42785.660871</v>
      </c>
      <c r="F207" s="168">
        <v>43397.481296712474</v>
      </c>
      <c r="G207" s="168">
        <v>4364.626500725382</v>
      </c>
      <c r="H207" s="166">
        <v>-472.7360272317637</v>
      </c>
      <c r="I207" s="168">
        <v>0</v>
      </c>
      <c r="J207" s="168">
        <v>4700414</v>
      </c>
    </row>
    <row r="208" spans="1:10" s="139" customFormat="1" ht="27" customHeight="1">
      <c r="A208" s="164" t="s">
        <v>889</v>
      </c>
      <c r="B208" s="165">
        <v>11188</v>
      </c>
      <c r="C208" s="166">
        <v>55763.611</v>
      </c>
      <c r="D208" s="167">
        <v>1.096</v>
      </c>
      <c r="E208" s="168">
        <v>61116.917656000005</v>
      </c>
      <c r="F208" s="168">
        <v>61990.868830700056</v>
      </c>
      <c r="G208" s="168">
        <v>5540.835612325711</v>
      </c>
      <c r="H208" s="166">
        <v>703.4730843685647</v>
      </c>
      <c r="I208" s="168">
        <v>7870457</v>
      </c>
      <c r="J208" s="168">
        <v>0</v>
      </c>
    </row>
    <row r="209" spans="1:10" s="139" customFormat="1" ht="12.75">
      <c r="A209" s="139" t="s">
        <v>223</v>
      </c>
      <c r="B209" s="165">
        <v>9621</v>
      </c>
      <c r="C209" s="166">
        <v>45875.054</v>
      </c>
      <c r="D209" s="167">
        <v>0.979</v>
      </c>
      <c r="E209" s="168">
        <v>44911.677866</v>
      </c>
      <c r="F209" s="168">
        <v>45553.89961300735</v>
      </c>
      <c r="G209" s="168">
        <v>4734.840412951601</v>
      </c>
      <c r="H209" s="166">
        <v>-102.52211500554495</v>
      </c>
      <c r="I209" s="168">
        <v>0</v>
      </c>
      <c r="J209" s="168">
        <v>986365</v>
      </c>
    </row>
    <row r="210" spans="1:10" s="139" customFormat="1" ht="12.75">
      <c r="A210" s="139" t="s">
        <v>224</v>
      </c>
      <c r="B210" s="165">
        <v>15927</v>
      </c>
      <c r="C210" s="166">
        <v>68063.109</v>
      </c>
      <c r="D210" s="167">
        <v>0.993</v>
      </c>
      <c r="E210" s="168">
        <v>67586.667237</v>
      </c>
      <c r="F210" s="168">
        <v>68553.13363437791</v>
      </c>
      <c r="G210" s="168">
        <v>4304.208804820613</v>
      </c>
      <c r="H210" s="166">
        <v>-533.1537231365328</v>
      </c>
      <c r="I210" s="168">
        <v>0</v>
      </c>
      <c r="J210" s="168">
        <v>8491539</v>
      </c>
    </row>
    <row r="211" spans="1:10" s="139" customFormat="1" ht="12.75">
      <c r="A211" s="139" t="s">
        <v>225</v>
      </c>
      <c r="B211" s="165">
        <v>7098</v>
      </c>
      <c r="C211" s="166">
        <v>33889.009</v>
      </c>
      <c r="D211" s="167">
        <v>1</v>
      </c>
      <c r="E211" s="168">
        <v>33889.009</v>
      </c>
      <c r="F211" s="168">
        <v>34373.61032416483</v>
      </c>
      <c r="G211" s="168">
        <v>4842.71771261832</v>
      </c>
      <c r="H211" s="166">
        <v>5.355184661173553</v>
      </c>
      <c r="I211" s="168">
        <v>38011</v>
      </c>
      <c r="J211" s="168">
        <v>0</v>
      </c>
    </row>
    <row r="212" spans="1:12" s="139" customFormat="1" ht="12.75">
      <c r="A212" s="139" t="s">
        <v>226</v>
      </c>
      <c r="B212" s="165">
        <v>30448</v>
      </c>
      <c r="C212" s="166">
        <v>127040.131</v>
      </c>
      <c r="D212" s="167">
        <v>0.982</v>
      </c>
      <c r="E212" s="168">
        <v>124753.408642</v>
      </c>
      <c r="F212" s="168">
        <v>126537.3400346822</v>
      </c>
      <c r="G212" s="168">
        <v>4155.850631722353</v>
      </c>
      <c r="H212" s="166">
        <v>-681.5118962347933</v>
      </c>
      <c r="I212" s="168">
        <v>0</v>
      </c>
      <c r="J212" s="168">
        <v>20750674</v>
      </c>
      <c r="L212" s="168"/>
    </row>
    <row r="213" spans="1:10" s="139" customFormat="1" ht="12.75">
      <c r="A213" s="139" t="s">
        <v>227</v>
      </c>
      <c r="B213" s="165">
        <v>21481</v>
      </c>
      <c r="C213" s="166">
        <v>130114.234</v>
      </c>
      <c r="D213" s="167">
        <v>0.967</v>
      </c>
      <c r="E213" s="168">
        <v>125820.464278</v>
      </c>
      <c r="F213" s="168">
        <v>127619.65420403627</v>
      </c>
      <c r="G213" s="168">
        <v>5941.048098507345</v>
      </c>
      <c r="H213" s="166">
        <v>1103.6855705501985</v>
      </c>
      <c r="I213" s="168">
        <v>23708270</v>
      </c>
      <c r="J213" s="168">
        <v>0</v>
      </c>
    </row>
    <row r="214" spans="1:10" s="139" customFormat="1" ht="12.75">
      <c r="A214" s="139" t="s">
        <v>228</v>
      </c>
      <c r="B214" s="165">
        <v>5646</v>
      </c>
      <c r="C214" s="166">
        <v>32069.628</v>
      </c>
      <c r="D214" s="167">
        <v>1.053</v>
      </c>
      <c r="E214" s="168">
        <v>33769.318284</v>
      </c>
      <c r="F214" s="168">
        <v>34252.20807155826</v>
      </c>
      <c r="G214" s="168">
        <v>6066.632672964624</v>
      </c>
      <c r="H214" s="166">
        <v>1229.2701450074783</v>
      </c>
      <c r="I214" s="168">
        <v>6940459</v>
      </c>
      <c r="J214" s="168">
        <v>0</v>
      </c>
    </row>
    <row r="215" spans="1:10" s="139" customFormat="1" ht="12.75">
      <c r="A215" s="139" t="s">
        <v>229</v>
      </c>
      <c r="B215" s="165">
        <v>7867</v>
      </c>
      <c r="C215" s="166">
        <v>38583.932</v>
      </c>
      <c r="D215" s="167">
        <v>1.052</v>
      </c>
      <c r="E215" s="168">
        <v>40590.296464</v>
      </c>
      <c r="F215" s="168">
        <v>41170.723923967846</v>
      </c>
      <c r="G215" s="168">
        <v>5233.344848604022</v>
      </c>
      <c r="H215" s="166">
        <v>395.98232064687636</v>
      </c>
      <c r="I215" s="168">
        <v>3115193</v>
      </c>
      <c r="J215" s="168">
        <v>0</v>
      </c>
    </row>
    <row r="216" spans="1:10" s="139" customFormat="1" ht="12.75">
      <c r="A216" s="139" t="s">
        <v>230</v>
      </c>
      <c r="B216" s="165">
        <v>23661</v>
      </c>
      <c r="C216" s="166">
        <v>161222.894</v>
      </c>
      <c r="D216" s="167">
        <v>0.96</v>
      </c>
      <c r="E216" s="168">
        <v>154773.97824</v>
      </c>
      <c r="F216" s="168">
        <v>156987.19358664416</v>
      </c>
      <c r="G216" s="168">
        <v>6634.850326978749</v>
      </c>
      <c r="H216" s="166">
        <v>1797.4877990216028</v>
      </c>
      <c r="I216" s="168">
        <v>42530359</v>
      </c>
      <c r="J216" s="168">
        <v>0</v>
      </c>
    </row>
    <row r="217" spans="1:10" s="139" customFormat="1" ht="12.75">
      <c r="A217" s="139" t="s">
        <v>231</v>
      </c>
      <c r="B217" s="165">
        <v>4952</v>
      </c>
      <c r="C217" s="166">
        <v>27311.032</v>
      </c>
      <c r="D217" s="167">
        <v>0.928</v>
      </c>
      <c r="E217" s="168">
        <v>25344.637696</v>
      </c>
      <c r="F217" s="168">
        <v>25707.057411134178</v>
      </c>
      <c r="G217" s="168">
        <v>5191.247457821925</v>
      </c>
      <c r="H217" s="166">
        <v>353.8849298647792</v>
      </c>
      <c r="I217" s="168">
        <v>1752438</v>
      </c>
      <c r="J217" s="168">
        <v>0</v>
      </c>
    </row>
    <row r="218" spans="1:10" s="139" customFormat="1" ht="12.75">
      <c r="A218" s="139" t="s">
        <v>232</v>
      </c>
      <c r="B218" s="165">
        <v>10739</v>
      </c>
      <c r="C218" s="166">
        <v>67082.958</v>
      </c>
      <c r="D218" s="167">
        <v>0.936</v>
      </c>
      <c r="E218" s="168">
        <v>62789.648688</v>
      </c>
      <c r="F218" s="168">
        <v>63687.519348604124</v>
      </c>
      <c r="G218" s="168">
        <v>5930.488811677449</v>
      </c>
      <c r="H218" s="166">
        <v>1093.126283720303</v>
      </c>
      <c r="I218" s="168">
        <v>11739083</v>
      </c>
      <c r="J218" s="168">
        <v>0</v>
      </c>
    </row>
    <row r="219" spans="1:10" s="139" customFormat="1" ht="12.75">
      <c r="A219" s="139" t="s">
        <v>233</v>
      </c>
      <c r="B219" s="165">
        <v>149793</v>
      </c>
      <c r="C219" s="166">
        <v>834181.1</v>
      </c>
      <c r="D219" s="167">
        <v>1.06</v>
      </c>
      <c r="E219" s="168">
        <v>884231.966</v>
      </c>
      <c r="F219" s="168">
        <v>896876.1829374876</v>
      </c>
      <c r="G219" s="168">
        <v>5987.437216275043</v>
      </c>
      <c r="H219" s="166">
        <v>1150.0746883178972</v>
      </c>
      <c r="I219" s="168">
        <v>172273138</v>
      </c>
      <c r="J219" s="168">
        <v>0</v>
      </c>
    </row>
    <row r="220" spans="1:10" s="139" customFormat="1" ht="27" customHeight="1">
      <c r="A220" s="164" t="s">
        <v>890</v>
      </c>
      <c r="B220" s="165">
        <v>13884</v>
      </c>
      <c r="C220" s="166">
        <v>67697.437</v>
      </c>
      <c r="D220" s="167">
        <v>0.912</v>
      </c>
      <c r="E220" s="168">
        <v>61740.06254400001</v>
      </c>
      <c r="F220" s="168">
        <v>62622.92447905517</v>
      </c>
      <c r="G220" s="168">
        <v>4510.438236751308</v>
      </c>
      <c r="H220" s="166">
        <v>-326.924291205838</v>
      </c>
      <c r="I220" s="168">
        <v>0</v>
      </c>
      <c r="J220" s="168">
        <v>4539017</v>
      </c>
    </row>
    <row r="221" spans="1:10" s="139" customFormat="1" ht="12.75">
      <c r="A221" s="139" t="s">
        <v>234</v>
      </c>
      <c r="B221" s="165">
        <v>13391</v>
      </c>
      <c r="C221" s="166">
        <v>74065.951</v>
      </c>
      <c r="D221" s="167">
        <v>0.833</v>
      </c>
      <c r="E221" s="168">
        <v>61696.937182999995</v>
      </c>
      <c r="F221" s="168">
        <v>62579.18244003292</v>
      </c>
      <c r="G221" s="168">
        <v>4673.226976329843</v>
      </c>
      <c r="H221" s="166">
        <v>-164.13555162730336</v>
      </c>
      <c r="I221" s="168">
        <v>0</v>
      </c>
      <c r="J221" s="168">
        <v>2197939</v>
      </c>
    </row>
    <row r="222" spans="1:10" s="139" customFormat="1" ht="12.75">
      <c r="A222" s="139" t="s">
        <v>235</v>
      </c>
      <c r="B222" s="165">
        <v>15925</v>
      </c>
      <c r="C222" s="166">
        <v>124668.423</v>
      </c>
      <c r="D222" s="167">
        <v>0.915</v>
      </c>
      <c r="E222" s="168">
        <v>114071.607045</v>
      </c>
      <c r="F222" s="168">
        <v>115702.79230106981</v>
      </c>
      <c r="G222" s="168">
        <v>7265.481463175498</v>
      </c>
      <c r="H222" s="166">
        <v>2428.118935218352</v>
      </c>
      <c r="I222" s="168">
        <v>38667794</v>
      </c>
      <c r="J222" s="168">
        <v>0</v>
      </c>
    </row>
    <row r="223" spans="1:10" s="139" customFormat="1" ht="12.75">
      <c r="A223" s="139" t="s">
        <v>236</v>
      </c>
      <c r="B223" s="165">
        <v>8574</v>
      </c>
      <c r="C223" s="166">
        <v>67660.55799999999</v>
      </c>
      <c r="D223" s="167">
        <v>1.023</v>
      </c>
      <c r="E223" s="168">
        <v>69216.75083399998</v>
      </c>
      <c r="F223" s="168">
        <v>70206.5268734393</v>
      </c>
      <c r="G223" s="168">
        <v>8188.304977074796</v>
      </c>
      <c r="H223" s="166">
        <v>3350.9424491176496</v>
      </c>
      <c r="I223" s="168">
        <v>28730981</v>
      </c>
      <c r="J223" s="168">
        <v>0</v>
      </c>
    </row>
    <row r="224" spans="1:10" s="139" customFormat="1" ht="12.75">
      <c r="A224" s="139" t="s">
        <v>237</v>
      </c>
      <c r="B224" s="165">
        <v>26128</v>
      </c>
      <c r="C224" s="166">
        <v>140693.87</v>
      </c>
      <c r="D224" s="167">
        <v>1.101</v>
      </c>
      <c r="E224" s="168">
        <v>154903.95087</v>
      </c>
      <c r="F224" s="168">
        <v>157119.0247811305</v>
      </c>
      <c r="G224" s="168">
        <v>6013.434812504995</v>
      </c>
      <c r="H224" s="166">
        <v>1176.0722845478485</v>
      </c>
      <c r="I224" s="168">
        <v>30728417</v>
      </c>
      <c r="J224" s="168">
        <v>0</v>
      </c>
    </row>
    <row r="225" spans="1:10" s="139" customFormat="1" ht="12.75">
      <c r="A225" s="139" t="s">
        <v>238</v>
      </c>
      <c r="B225" s="165">
        <v>5793</v>
      </c>
      <c r="C225" s="166">
        <v>22786.397</v>
      </c>
      <c r="D225" s="167">
        <v>1.018</v>
      </c>
      <c r="E225" s="168">
        <v>23196.552146</v>
      </c>
      <c r="F225" s="168">
        <v>23528.254966994566</v>
      </c>
      <c r="G225" s="168">
        <v>4061.497491281644</v>
      </c>
      <c r="H225" s="166">
        <v>-775.8650366755019</v>
      </c>
      <c r="I225" s="168">
        <v>0</v>
      </c>
      <c r="J225" s="168">
        <v>4494586</v>
      </c>
    </row>
    <row r="226" spans="1:10" s="139" customFormat="1" ht="12.75">
      <c r="A226" s="139" t="s">
        <v>239</v>
      </c>
      <c r="B226" s="165">
        <v>22636</v>
      </c>
      <c r="C226" s="166">
        <v>124853.486</v>
      </c>
      <c r="D226" s="167">
        <v>0.896</v>
      </c>
      <c r="E226" s="168">
        <v>111868.723456</v>
      </c>
      <c r="F226" s="168">
        <v>113468.40822457516</v>
      </c>
      <c r="G226" s="168">
        <v>5012.741130260433</v>
      </c>
      <c r="H226" s="166">
        <v>175.37860230328715</v>
      </c>
      <c r="I226" s="168">
        <v>3969870</v>
      </c>
      <c r="J226" s="168">
        <v>0</v>
      </c>
    </row>
    <row r="227" spans="1:10" s="139" customFormat="1" ht="12.75">
      <c r="A227" s="139" t="s">
        <v>240</v>
      </c>
      <c r="B227" s="165">
        <v>4422</v>
      </c>
      <c r="C227" s="166">
        <v>13302.239</v>
      </c>
      <c r="D227" s="167">
        <v>1.144</v>
      </c>
      <c r="E227" s="168">
        <v>15217.761415999998</v>
      </c>
      <c r="F227" s="168">
        <v>15435.370238170575</v>
      </c>
      <c r="G227" s="168">
        <v>3490.585761684888</v>
      </c>
      <c r="H227" s="166">
        <v>-1346.776766272258</v>
      </c>
      <c r="I227" s="168">
        <v>0</v>
      </c>
      <c r="J227" s="168">
        <v>5955447</v>
      </c>
    </row>
    <row r="228" spans="1:10" s="139" customFormat="1" ht="12.75">
      <c r="A228" s="139" t="s">
        <v>241</v>
      </c>
      <c r="B228" s="165">
        <v>10033</v>
      </c>
      <c r="C228" s="166">
        <v>39239.205</v>
      </c>
      <c r="D228" s="167">
        <v>1.079</v>
      </c>
      <c r="E228" s="168">
        <v>42339.102195</v>
      </c>
      <c r="F228" s="168">
        <v>42944.536983242026</v>
      </c>
      <c r="G228" s="168">
        <v>4280.3286138983385</v>
      </c>
      <c r="H228" s="166">
        <v>-557.0339140588076</v>
      </c>
      <c r="I228" s="168">
        <v>0</v>
      </c>
      <c r="J228" s="168">
        <v>5588721</v>
      </c>
    </row>
    <row r="229" spans="1:10" s="139" customFormat="1" ht="12.75">
      <c r="A229" s="139" t="s">
        <v>242</v>
      </c>
      <c r="B229" s="165">
        <v>149898</v>
      </c>
      <c r="C229" s="166">
        <v>681294.228</v>
      </c>
      <c r="D229" s="167">
        <v>0.915</v>
      </c>
      <c r="E229" s="168">
        <v>623384.21862</v>
      </c>
      <c r="F229" s="168">
        <v>632298.4013217341</v>
      </c>
      <c r="G229" s="168">
        <v>4218.191045389091</v>
      </c>
      <c r="H229" s="166">
        <v>-619.1714825680547</v>
      </c>
      <c r="I229" s="168">
        <v>0</v>
      </c>
      <c r="J229" s="168">
        <v>92812567</v>
      </c>
    </row>
    <row r="230" spans="1:10" s="139" customFormat="1" ht="27" customHeight="1">
      <c r="A230" s="164" t="s">
        <v>891</v>
      </c>
      <c r="B230" s="165">
        <v>23172</v>
      </c>
      <c r="C230" s="166">
        <v>83041.699</v>
      </c>
      <c r="D230" s="167">
        <v>1.074</v>
      </c>
      <c r="E230" s="168">
        <v>89186.784726</v>
      </c>
      <c r="F230" s="168">
        <v>90462.12547073005</v>
      </c>
      <c r="G230" s="168">
        <v>3903.941199323755</v>
      </c>
      <c r="H230" s="166">
        <v>-933.4213286333911</v>
      </c>
      <c r="I230" s="168">
        <v>0</v>
      </c>
      <c r="J230" s="168">
        <v>21629239</v>
      </c>
    </row>
    <row r="231" spans="1:10" s="139" customFormat="1" ht="12.75">
      <c r="A231" s="139" t="s">
        <v>243</v>
      </c>
      <c r="B231" s="165">
        <v>51883</v>
      </c>
      <c r="C231" s="166">
        <v>294312.13899999997</v>
      </c>
      <c r="D231" s="167">
        <v>1.11</v>
      </c>
      <c r="E231" s="168">
        <v>326686.47429</v>
      </c>
      <c r="F231" s="168">
        <v>331357.97996984073</v>
      </c>
      <c r="G231" s="168">
        <v>6386.638782835239</v>
      </c>
      <c r="H231" s="166">
        <v>1549.276254878093</v>
      </c>
      <c r="I231" s="168">
        <v>80381100</v>
      </c>
      <c r="J231" s="168">
        <v>0</v>
      </c>
    </row>
    <row r="232" spans="1:10" s="139" customFormat="1" ht="12.75">
      <c r="A232" s="139" t="s">
        <v>244</v>
      </c>
      <c r="B232" s="165">
        <v>58248</v>
      </c>
      <c r="C232" s="166">
        <v>288270.343</v>
      </c>
      <c r="D232" s="167">
        <v>0.96</v>
      </c>
      <c r="E232" s="168">
        <v>276739.52927999996</v>
      </c>
      <c r="F232" s="168">
        <v>280696.81060203095</v>
      </c>
      <c r="G232" s="168">
        <v>4818.994825608277</v>
      </c>
      <c r="H232" s="166">
        <v>-18.36770234886899</v>
      </c>
      <c r="I232" s="168">
        <v>0</v>
      </c>
      <c r="J232" s="168">
        <v>1069882</v>
      </c>
    </row>
    <row r="233" spans="1:10" s="139" customFormat="1" ht="12.75">
      <c r="A233" s="139" t="s">
        <v>245</v>
      </c>
      <c r="B233" s="165">
        <v>10253</v>
      </c>
      <c r="C233" s="166">
        <v>51527.028</v>
      </c>
      <c r="D233" s="167">
        <v>0.969</v>
      </c>
      <c r="E233" s="168">
        <v>49929.690131999996</v>
      </c>
      <c r="F233" s="168">
        <v>50643.66775091198</v>
      </c>
      <c r="G233" s="168">
        <v>4939.399956199354</v>
      </c>
      <c r="H233" s="166">
        <v>102.03742824220808</v>
      </c>
      <c r="I233" s="168">
        <v>1046190</v>
      </c>
      <c r="J233" s="168">
        <v>0</v>
      </c>
    </row>
    <row r="234" spans="1:10" s="139" customFormat="1" ht="12.75">
      <c r="A234" s="139" t="s">
        <v>246</v>
      </c>
      <c r="B234" s="165">
        <v>15526</v>
      </c>
      <c r="C234" s="166">
        <v>97825.91</v>
      </c>
      <c r="D234" s="167">
        <v>1.023</v>
      </c>
      <c r="E234" s="168">
        <v>100075.90593</v>
      </c>
      <c r="F234" s="168">
        <v>101506.9574113423</v>
      </c>
      <c r="G234" s="168">
        <v>6537.86921366368</v>
      </c>
      <c r="H234" s="166">
        <v>1700.506685706534</v>
      </c>
      <c r="I234" s="168">
        <v>26402067</v>
      </c>
      <c r="J234" s="168">
        <v>0</v>
      </c>
    </row>
    <row r="235" spans="1:10" s="139" customFormat="1" ht="12.75">
      <c r="A235" s="139" t="s">
        <v>247</v>
      </c>
      <c r="B235" s="165">
        <v>15591</v>
      </c>
      <c r="C235" s="166">
        <v>43378.942</v>
      </c>
      <c r="D235" s="167">
        <v>1.189</v>
      </c>
      <c r="E235" s="168">
        <v>51577.562038000004</v>
      </c>
      <c r="F235" s="168">
        <v>52315.10366575337</v>
      </c>
      <c r="G235" s="168">
        <v>3355.468133266203</v>
      </c>
      <c r="H235" s="166">
        <v>-1481.894394690943</v>
      </c>
      <c r="I235" s="168">
        <v>0</v>
      </c>
      <c r="J235" s="168">
        <v>23104216</v>
      </c>
    </row>
    <row r="236" spans="1:10" s="139" customFormat="1" ht="12.75">
      <c r="A236" s="139" t="s">
        <v>248</v>
      </c>
      <c r="B236" s="165">
        <v>26964</v>
      </c>
      <c r="C236" s="166">
        <v>119770.689</v>
      </c>
      <c r="D236" s="167">
        <v>1.084</v>
      </c>
      <c r="E236" s="168">
        <v>129831.42687600001</v>
      </c>
      <c r="F236" s="168">
        <v>131687.9722055586</v>
      </c>
      <c r="G236" s="168">
        <v>4883.844096037627</v>
      </c>
      <c r="H236" s="166">
        <v>46.48156808048134</v>
      </c>
      <c r="I236" s="168">
        <v>1253329</v>
      </c>
      <c r="J236" s="168">
        <v>0</v>
      </c>
    </row>
    <row r="237" spans="1:10" s="139" customFormat="1" ht="12.75">
      <c r="A237" s="139" t="s">
        <v>249</v>
      </c>
      <c r="B237" s="165">
        <v>10091</v>
      </c>
      <c r="C237" s="166">
        <v>42429.382</v>
      </c>
      <c r="D237" s="167">
        <v>1.23</v>
      </c>
      <c r="E237" s="168">
        <v>52188.139859999996</v>
      </c>
      <c r="F237" s="168">
        <v>52934.4125433309</v>
      </c>
      <c r="G237" s="168">
        <v>5245.705335777515</v>
      </c>
      <c r="H237" s="166">
        <v>408.34280782036876</v>
      </c>
      <c r="I237" s="168">
        <v>4120587</v>
      </c>
      <c r="J237" s="168">
        <v>0</v>
      </c>
    </row>
    <row r="238" spans="1:10" s="139" customFormat="1" ht="12.75">
      <c r="A238" s="139" t="s">
        <v>250</v>
      </c>
      <c r="B238" s="165">
        <v>20351</v>
      </c>
      <c r="C238" s="166">
        <v>121286.616</v>
      </c>
      <c r="D238" s="167">
        <v>0.938</v>
      </c>
      <c r="E238" s="168">
        <v>113766.84580799998</v>
      </c>
      <c r="F238" s="168">
        <v>115393.67308184008</v>
      </c>
      <c r="G238" s="168">
        <v>5670.172133155132</v>
      </c>
      <c r="H238" s="166">
        <v>832.8096051979855</v>
      </c>
      <c r="I238" s="168">
        <v>16948508</v>
      </c>
      <c r="J238" s="168">
        <v>0</v>
      </c>
    </row>
    <row r="239" spans="1:10" s="139" customFormat="1" ht="12.75">
      <c r="A239" s="139" t="s">
        <v>251</v>
      </c>
      <c r="B239" s="165">
        <v>6879</v>
      </c>
      <c r="C239" s="166">
        <v>36893.229</v>
      </c>
      <c r="D239" s="167">
        <v>0.818</v>
      </c>
      <c r="E239" s="168">
        <v>30178.661321999996</v>
      </c>
      <c r="F239" s="168">
        <v>30610.205933946694</v>
      </c>
      <c r="G239" s="168">
        <v>4449.80461316277</v>
      </c>
      <c r="H239" s="166">
        <v>-387.5579147943763</v>
      </c>
      <c r="I239" s="168">
        <v>0</v>
      </c>
      <c r="J239" s="168">
        <v>2666011</v>
      </c>
    </row>
    <row r="240" spans="1:10" s="139" customFormat="1" ht="12.75">
      <c r="A240" s="139" t="s">
        <v>252</v>
      </c>
      <c r="B240" s="165">
        <v>10814</v>
      </c>
      <c r="C240" s="166">
        <v>59070.66</v>
      </c>
      <c r="D240" s="167">
        <v>0.94</v>
      </c>
      <c r="E240" s="168">
        <v>55526.4204</v>
      </c>
      <c r="F240" s="168">
        <v>56320.42936178384</v>
      </c>
      <c r="G240" s="168">
        <v>5208.103325483988</v>
      </c>
      <c r="H240" s="166">
        <v>370.74079752684156</v>
      </c>
      <c r="I240" s="168">
        <v>4009191</v>
      </c>
      <c r="J240" s="168">
        <v>0</v>
      </c>
    </row>
    <row r="241" spans="1:10" s="139" customFormat="1" ht="12.75">
      <c r="A241" s="139" t="s">
        <v>253</v>
      </c>
      <c r="B241" s="165">
        <v>10869</v>
      </c>
      <c r="C241" s="166">
        <v>33203.841</v>
      </c>
      <c r="D241" s="167">
        <v>1.104</v>
      </c>
      <c r="E241" s="168">
        <v>36657.040464000005</v>
      </c>
      <c r="F241" s="168">
        <v>37181.223698417336</v>
      </c>
      <c r="G241" s="168">
        <v>3420.8504644785476</v>
      </c>
      <c r="H241" s="166">
        <v>-1416.5120634785985</v>
      </c>
      <c r="I241" s="168">
        <v>0</v>
      </c>
      <c r="J241" s="168">
        <v>15396070</v>
      </c>
    </row>
    <row r="242" spans="1:10" s="139" customFormat="1" ht="12.75">
      <c r="A242" s="139" t="s">
        <v>254</v>
      </c>
      <c r="B242" s="165">
        <v>11176</v>
      </c>
      <c r="C242" s="166">
        <v>48432.303</v>
      </c>
      <c r="D242" s="167">
        <v>1.021</v>
      </c>
      <c r="E242" s="168">
        <v>49449.38136299999</v>
      </c>
      <c r="F242" s="168">
        <v>50156.490729569006</v>
      </c>
      <c r="G242" s="168">
        <v>4487.874975802523</v>
      </c>
      <c r="H242" s="166">
        <v>-349.4875521546228</v>
      </c>
      <c r="I242" s="168">
        <v>0</v>
      </c>
      <c r="J242" s="168">
        <v>3905873</v>
      </c>
    </row>
    <row r="243" spans="1:10" s="139" customFormat="1" ht="12.75">
      <c r="A243" s="139" t="s">
        <v>255</v>
      </c>
      <c r="B243" s="165">
        <v>6810</v>
      </c>
      <c r="C243" s="166">
        <v>22832.559</v>
      </c>
      <c r="D243" s="167">
        <v>0.943</v>
      </c>
      <c r="E243" s="168">
        <v>21531.103137</v>
      </c>
      <c r="F243" s="168">
        <v>21838.990602547303</v>
      </c>
      <c r="G243" s="168">
        <v>3206.9002353226583</v>
      </c>
      <c r="H243" s="166">
        <v>-1630.4622926344878</v>
      </c>
      <c r="I243" s="168">
        <v>0</v>
      </c>
      <c r="J243" s="168">
        <v>11103448</v>
      </c>
    </row>
    <row r="244" spans="1:10" s="139" customFormat="1" ht="12.75">
      <c r="A244" s="139" t="s">
        <v>256</v>
      </c>
      <c r="B244" s="165">
        <v>7070</v>
      </c>
      <c r="C244" s="166">
        <v>27100.899</v>
      </c>
      <c r="D244" s="167">
        <v>0.934</v>
      </c>
      <c r="E244" s="168">
        <v>25312.239666</v>
      </c>
      <c r="F244" s="168">
        <v>25674.19610030356</v>
      </c>
      <c r="G244" s="168">
        <v>3631.4280198449164</v>
      </c>
      <c r="H244" s="166">
        <v>-1205.9345081122297</v>
      </c>
      <c r="I244" s="168">
        <v>0</v>
      </c>
      <c r="J244" s="168">
        <v>8525957</v>
      </c>
    </row>
    <row r="245" spans="1:10" s="139" customFormat="1" ht="27" customHeight="1">
      <c r="A245" s="164" t="s">
        <v>892</v>
      </c>
      <c r="B245" s="165">
        <v>26848</v>
      </c>
      <c r="C245" s="166">
        <v>167191.198</v>
      </c>
      <c r="D245" s="167">
        <v>0.864</v>
      </c>
      <c r="E245" s="168">
        <v>144453.195072</v>
      </c>
      <c r="F245" s="168">
        <v>146518.8267230091</v>
      </c>
      <c r="G245" s="168">
        <v>5457.346048979778</v>
      </c>
      <c r="H245" s="166">
        <v>619.983521022632</v>
      </c>
      <c r="I245" s="168">
        <v>16645318</v>
      </c>
      <c r="J245" s="168">
        <v>0</v>
      </c>
    </row>
    <row r="246" spans="1:10" s="139" customFormat="1" ht="12.75">
      <c r="A246" s="139" t="s">
        <v>257</v>
      </c>
      <c r="B246" s="165">
        <v>100550</v>
      </c>
      <c r="C246" s="166">
        <v>476521.679</v>
      </c>
      <c r="D246" s="167">
        <v>1.025</v>
      </c>
      <c r="E246" s="168">
        <v>488434.72097499995</v>
      </c>
      <c r="F246" s="168">
        <v>495419.17167264543</v>
      </c>
      <c r="G246" s="168">
        <v>4927.092706838841</v>
      </c>
      <c r="H246" s="166">
        <v>89.73017888169488</v>
      </c>
      <c r="I246" s="168">
        <v>9022369</v>
      </c>
      <c r="J246" s="168">
        <v>0</v>
      </c>
    </row>
    <row r="247" spans="1:10" s="139" customFormat="1" ht="12.75">
      <c r="A247" s="139" t="s">
        <v>258</v>
      </c>
      <c r="B247" s="165">
        <v>9617</v>
      </c>
      <c r="C247" s="166">
        <v>55982.143</v>
      </c>
      <c r="D247" s="167">
        <v>1.019</v>
      </c>
      <c r="E247" s="168">
        <v>57045.80371699999</v>
      </c>
      <c r="F247" s="168">
        <v>57861.53934442141</v>
      </c>
      <c r="G247" s="168">
        <v>6016.589304816618</v>
      </c>
      <c r="H247" s="166">
        <v>1179.226776859472</v>
      </c>
      <c r="I247" s="168">
        <v>11340624</v>
      </c>
      <c r="J247" s="168">
        <v>0</v>
      </c>
    </row>
    <row r="248" spans="1:10" s="139" customFormat="1" ht="12.75">
      <c r="A248" s="139" t="s">
        <v>259</v>
      </c>
      <c r="B248" s="165">
        <v>37397</v>
      </c>
      <c r="C248" s="166">
        <v>225526.646</v>
      </c>
      <c r="D248" s="167">
        <v>1.067</v>
      </c>
      <c r="E248" s="168">
        <v>240636.931282</v>
      </c>
      <c r="F248" s="168">
        <v>244077.95770865705</v>
      </c>
      <c r="G248" s="168">
        <v>6526.672131685886</v>
      </c>
      <c r="H248" s="166">
        <v>1689.3096037287396</v>
      </c>
      <c r="I248" s="168">
        <v>63175111</v>
      </c>
      <c r="J248" s="168">
        <v>0</v>
      </c>
    </row>
    <row r="249" spans="1:10" s="139" customFormat="1" ht="12.75">
      <c r="A249" s="139" t="s">
        <v>260</v>
      </c>
      <c r="B249" s="165">
        <v>19020</v>
      </c>
      <c r="C249" s="166">
        <v>111058.247</v>
      </c>
      <c r="D249" s="167">
        <v>0.906</v>
      </c>
      <c r="E249" s="168">
        <v>100618.77178200001</v>
      </c>
      <c r="F249" s="168">
        <v>102057.58606073551</v>
      </c>
      <c r="G249" s="168">
        <v>5365.803683529733</v>
      </c>
      <c r="H249" s="166">
        <v>528.4411555725865</v>
      </c>
      <c r="I249" s="168">
        <v>10050951</v>
      </c>
      <c r="J249" s="168">
        <v>0</v>
      </c>
    </row>
    <row r="250" spans="1:10" s="139" customFormat="1" ht="12.75">
      <c r="A250" s="139" t="s">
        <v>261</v>
      </c>
      <c r="B250" s="165">
        <v>9463</v>
      </c>
      <c r="C250" s="166">
        <v>37659.119</v>
      </c>
      <c r="D250" s="167">
        <v>1.119</v>
      </c>
      <c r="E250" s="168">
        <v>42140.554161</v>
      </c>
      <c r="F250" s="168">
        <v>42743.14977975829</v>
      </c>
      <c r="G250" s="168">
        <v>4516.870947876814</v>
      </c>
      <c r="H250" s="166">
        <v>-320.4915800803319</v>
      </c>
      <c r="I250" s="168">
        <v>0</v>
      </c>
      <c r="J250" s="168">
        <v>3032812</v>
      </c>
    </row>
    <row r="251" spans="1:10" s="139" customFormat="1" ht="12.75">
      <c r="A251" s="139" t="s">
        <v>262</v>
      </c>
      <c r="B251" s="165">
        <v>5896</v>
      </c>
      <c r="C251" s="166">
        <v>36802.526</v>
      </c>
      <c r="D251" s="167">
        <v>0.924</v>
      </c>
      <c r="E251" s="168">
        <v>34005.534024</v>
      </c>
      <c r="F251" s="168">
        <v>34491.80161645048</v>
      </c>
      <c r="G251" s="168">
        <v>5850.034195463108</v>
      </c>
      <c r="H251" s="166">
        <v>1012.6716675059615</v>
      </c>
      <c r="I251" s="168">
        <v>5970712</v>
      </c>
      <c r="J251" s="168">
        <v>0</v>
      </c>
    </row>
    <row r="252" spans="1:10" s="139" customFormat="1" ht="12.75">
      <c r="A252" s="139" t="s">
        <v>263</v>
      </c>
      <c r="B252" s="165">
        <v>11602</v>
      </c>
      <c r="C252" s="166">
        <v>59374.09</v>
      </c>
      <c r="D252" s="167">
        <v>0.937</v>
      </c>
      <c r="E252" s="168">
        <v>55633.52233</v>
      </c>
      <c r="F252" s="168">
        <v>56429.062813024204</v>
      </c>
      <c r="G252" s="168">
        <v>4863.735805294277</v>
      </c>
      <c r="H252" s="166">
        <v>26.373277337131185</v>
      </c>
      <c r="I252" s="168">
        <v>305983</v>
      </c>
      <c r="J252" s="168">
        <v>0</v>
      </c>
    </row>
    <row r="253" spans="1:10" s="139" customFormat="1" ht="12.75">
      <c r="A253" s="139" t="s">
        <v>264</v>
      </c>
      <c r="B253" s="165">
        <v>39238</v>
      </c>
      <c r="C253" s="166">
        <v>174427.036</v>
      </c>
      <c r="D253" s="167">
        <v>0.986</v>
      </c>
      <c r="E253" s="168">
        <v>171985.057496</v>
      </c>
      <c r="F253" s="168">
        <v>174444.3854332414</v>
      </c>
      <c r="G253" s="168">
        <v>4445.802167114567</v>
      </c>
      <c r="H253" s="166">
        <v>-391.56036084257903</v>
      </c>
      <c r="I253" s="168">
        <v>0</v>
      </c>
      <c r="J253" s="168">
        <v>15364045</v>
      </c>
    </row>
    <row r="254" spans="1:10" s="139" customFormat="1" ht="12.75">
      <c r="A254" s="139" t="s">
        <v>265</v>
      </c>
      <c r="B254" s="165">
        <v>25756</v>
      </c>
      <c r="C254" s="166">
        <v>170669.167</v>
      </c>
      <c r="D254" s="167">
        <v>0.965</v>
      </c>
      <c r="E254" s="168">
        <v>164695.74615499997</v>
      </c>
      <c r="F254" s="168">
        <v>167050.8394146178</v>
      </c>
      <c r="G254" s="168">
        <v>6485.899961741645</v>
      </c>
      <c r="H254" s="166">
        <v>1648.5374337844987</v>
      </c>
      <c r="I254" s="168">
        <v>42459730</v>
      </c>
      <c r="J254" s="168">
        <v>0</v>
      </c>
    </row>
    <row r="255" spans="1:10" s="139" customFormat="1" ht="27" customHeight="1">
      <c r="A255" s="164" t="s">
        <v>893</v>
      </c>
      <c r="B255" s="165">
        <v>25225</v>
      </c>
      <c r="C255" s="166">
        <v>191130.171</v>
      </c>
      <c r="D255" s="167">
        <v>0.907</v>
      </c>
      <c r="E255" s="168">
        <v>173355.065097</v>
      </c>
      <c r="F255" s="168">
        <v>175833.9836778498</v>
      </c>
      <c r="G255" s="168">
        <v>6970.623733512381</v>
      </c>
      <c r="H255" s="166">
        <v>2133.2612055552345</v>
      </c>
      <c r="I255" s="168">
        <v>53811514</v>
      </c>
      <c r="J255" s="168">
        <v>0</v>
      </c>
    </row>
    <row r="256" spans="1:10" s="139" customFormat="1" ht="12.75">
      <c r="A256" s="139" t="s">
        <v>266</v>
      </c>
      <c r="B256" s="165">
        <v>18644</v>
      </c>
      <c r="C256" s="166">
        <v>130040.019</v>
      </c>
      <c r="D256" s="167">
        <v>0.997</v>
      </c>
      <c r="E256" s="168">
        <v>129649.898943</v>
      </c>
      <c r="F256" s="168">
        <v>131503.8484847412</v>
      </c>
      <c r="G256" s="168">
        <v>7053.413885686613</v>
      </c>
      <c r="H256" s="166">
        <v>2216.051357729467</v>
      </c>
      <c r="I256" s="168">
        <v>41316062</v>
      </c>
      <c r="J256" s="168">
        <v>0</v>
      </c>
    </row>
    <row r="257" spans="1:10" s="139" customFormat="1" ht="12.75">
      <c r="A257" s="139" t="s">
        <v>267</v>
      </c>
      <c r="B257" s="165">
        <v>19695</v>
      </c>
      <c r="C257" s="166">
        <v>130070.206</v>
      </c>
      <c r="D257" s="167">
        <v>0.948</v>
      </c>
      <c r="E257" s="168">
        <v>123306.555288</v>
      </c>
      <c r="F257" s="168">
        <v>125069.79716889326</v>
      </c>
      <c r="G257" s="168">
        <v>6350.332427971224</v>
      </c>
      <c r="H257" s="166">
        <v>1512.9699000140781</v>
      </c>
      <c r="I257" s="168">
        <v>29797942</v>
      </c>
      <c r="J257" s="168">
        <v>0</v>
      </c>
    </row>
    <row r="258" spans="1:10" s="139" customFormat="1" ht="12.75">
      <c r="A258" s="139" t="s">
        <v>268</v>
      </c>
      <c r="B258" s="165">
        <v>98766</v>
      </c>
      <c r="C258" s="166">
        <v>439545.009</v>
      </c>
      <c r="D258" s="167">
        <v>1.028</v>
      </c>
      <c r="E258" s="168">
        <v>451852.269252</v>
      </c>
      <c r="F258" s="168">
        <v>458313.6033089033</v>
      </c>
      <c r="G258" s="168">
        <v>4640.398551210977</v>
      </c>
      <c r="H258" s="166">
        <v>-196.96397674616946</v>
      </c>
      <c r="I258" s="168">
        <v>0</v>
      </c>
      <c r="J258" s="168">
        <v>19453344</v>
      </c>
    </row>
    <row r="259" spans="1:10" s="139" customFormat="1" ht="12.75">
      <c r="A259" s="139" t="s">
        <v>269</v>
      </c>
      <c r="B259" s="165">
        <v>18019</v>
      </c>
      <c r="C259" s="166">
        <v>79834.449</v>
      </c>
      <c r="D259" s="167">
        <v>0.898</v>
      </c>
      <c r="E259" s="168">
        <v>71691.335202</v>
      </c>
      <c r="F259" s="168">
        <v>72716.49695783753</v>
      </c>
      <c r="G259" s="168">
        <v>4035.5456439223894</v>
      </c>
      <c r="H259" s="166">
        <v>-801.8168840347566</v>
      </c>
      <c r="I259" s="168">
        <v>0</v>
      </c>
      <c r="J259" s="168">
        <v>14447938</v>
      </c>
    </row>
    <row r="260" spans="1:10" s="139" customFormat="1" ht="12.75">
      <c r="A260" s="139" t="s">
        <v>270</v>
      </c>
      <c r="B260" s="165">
        <v>9493</v>
      </c>
      <c r="C260" s="166">
        <v>54023.038</v>
      </c>
      <c r="D260" s="167">
        <v>0.844</v>
      </c>
      <c r="E260" s="168">
        <v>45595.444072</v>
      </c>
      <c r="F260" s="168">
        <v>46247.44344363033</v>
      </c>
      <c r="G260" s="168">
        <v>4871.741645805365</v>
      </c>
      <c r="H260" s="166">
        <v>34.37911784821881</v>
      </c>
      <c r="I260" s="168">
        <v>326361</v>
      </c>
      <c r="J260" s="168">
        <v>0</v>
      </c>
    </row>
    <row r="261" spans="1:10" s="139" customFormat="1" ht="12.75">
      <c r="A261" s="139" t="s">
        <v>271</v>
      </c>
      <c r="B261" s="165">
        <v>56141</v>
      </c>
      <c r="C261" s="166">
        <v>309024.952</v>
      </c>
      <c r="D261" s="167">
        <v>0.954</v>
      </c>
      <c r="E261" s="168">
        <v>294809.80420799996</v>
      </c>
      <c r="F261" s="168">
        <v>299025.48432706075</v>
      </c>
      <c r="G261" s="168">
        <v>5326.329853886834</v>
      </c>
      <c r="H261" s="166">
        <v>488.96732592968783</v>
      </c>
      <c r="I261" s="168">
        <v>27451115</v>
      </c>
      <c r="J261" s="168">
        <v>0</v>
      </c>
    </row>
    <row r="262" spans="1:10" s="139" customFormat="1" ht="27" customHeight="1">
      <c r="A262" s="164" t="s">
        <v>894</v>
      </c>
      <c r="B262" s="165">
        <v>7126</v>
      </c>
      <c r="C262" s="166">
        <v>41121.938</v>
      </c>
      <c r="D262" s="167">
        <v>1.208</v>
      </c>
      <c r="E262" s="168">
        <v>49675.301104</v>
      </c>
      <c r="F262" s="168">
        <v>50385.64104617078</v>
      </c>
      <c r="G262" s="168">
        <v>7070.676543105638</v>
      </c>
      <c r="H262" s="166">
        <v>2233.314015148492</v>
      </c>
      <c r="I262" s="168">
        <v>15914596</v>
      </c>
      <c r="J262" s="168">
        <v>0</v>
      </c>
    </row>
    <row r="263" spans="1:10" s="139" customFormat="1" ht="12.75">
      <c r="A263" s="139" t="s">
        <v>273</v>
      </c>
      <c r="B263" s="165">
        <v>6497</v>
      </c>
      <c r="C263" s="166">
        <v>34806.109</v>
      </c>
      <c r="D263" s="167">
        <v>1.093</v>
      </c>
      <c r="E263" s="168">
        <v>38043.07713699999</v>
      </c>
      <c r="F263" s="168">
        <v>38587.08022531382</v>
      </c>
      <c r="G263" s="168">
        <v>5939.215056997664</v>
      </c>
      <c r="H263" s="166">
        <v>1101.8525290405178</v>
      </c>
      <c r="I263" s="168">
        <v>7158736</v>
      </c>
      <c r="J263" s="168">
        <v>0</v>
      </c>
    </row>
    <row r="264" spans="1:10" s="139" customFormat="1" ht="12.75">
      <c r="A264" s="139" t="s">
        <v>274</v>
      </c>
      <c r="B264" s="165">
        <v>10179</v>
      </c>
      <c r="C264" s="166">
        <v>49277.242</v>
      </c>
      <c r="D264" s="167">
        <v>1.105</v>
      </c>
      <c r="E264" s="168">
        <v>54451.35241</v>
      </c>
      <c r="F264" s="168">
        <v>55229.98826448757</v>
      </c>
      <c r="G264" s="168">
        <v>5425.875652273069</v>
      </c>
      <c r="H264" s="166">
        <v>588.513124315923</v>
      </c>
      <c r="I264" s="168">
        <v>5990475</v>
      </c>
      <c r="J264" s="168">
        <v>0</v>
      </c>
    </row>
    <row r="265" spans="1:10" s="139" customFormat="1" ht="12.75">
      <c r="A265" s="139" t="s">
        <v>275</v>
      </c>
      <c r="B265" s="165">
        <v>14898</v>
      </c>
      <c r="C265" s="166">
        <v>79920.45</v>
      </c>
      <c r="D265" s="167">
        <v>1.124</v>
      </c>
      <c r="E265" s="168">
        <v>89830.5858</v>
      </c>
      <c r="F265" s="168">
        <v>91115.13268153266</v>
      </c>
      <c r="G265" s="168">
        <v>6115.93050621108</v>
      </c>
      <c r="H265" s="166">
        <v>1278.5679782539337</v>
      </c>
      <c r="I265" s="168">
        <v>19048106</v>
      </c>
      <c r="J265" s="168">
        <v>0</v>
      </c>
    </row>
    <row r="266" spans="1:10" s="139" customFormat="1" ht="12.75">
      <c r="A266" s="139" t="s">
        <v>276</v>
      </c>
      <c r="B266" s="165">
        <v>5464</v>
      </c>
      <c r="C266" s="166">
        <v>10586.426</v>
      </c>
      <c r="D266" s="167">
        <v>0.716</v>
      </c>
      <c r="E266" s="168">
        <v>7579.881015999999</v>
      </c>
      <c r="F266" s="168">
        <v>7688.270741334412</v>
      </c>
      <c r="G266" s="168">
        <v>1407.077368472623</v>
      </c>
      <c r="H266" s="166">
        <v>-3430.2851594845233</v>
      </c>
      <c r="I266" s="168">
        <v>0</v>
      </c>
      <c r="J266" s="168">
        <v>18743078</v>
      </c>
    </row>
    <row r="267" spans="1:10" s="139" customFormat="1" ht="12.75">
      <c r="A267" s="139" t="s">
        <v>277</v>
      </c>
      <c r="B267" s="165">
        <v>11806</v>
      </c>
      <c r="C267" s="166">
        <v>75160.429</v>
      </c>
      <c r="D267" s="167">
        <v>0.887</v>
      </c>
      <c r="E267" s="168">
        <v>66667.300523</v>
      </c>
      <c r="F267" s="168">
        <v>67620.62028847147</v>
      </c>
      <c r="G267" s="168">
        <v>5727.648677661484</v>
      </c>
      <c r="H267" s="166">
        <v>890.2861497043377</v>
      </c>
      <c r="I267" s="168">
        <v>10510718</v>
      </c>
      <c r="J267" s="168">
        <v>0</v>
      </c>
    </row>
    <row r="268" spans="1:10" s="139" customFormat="1" ht="12.75">
      <c r="A268" s="139" t="s">
        <v>278</v>
      </c>
      <c r="B268" s="165">
        <v>11183</v>
      </c>
      <c r="C268" s="166">
        <v>31332.937</v>
      </c>
      <c r="D268" s="167">
        <v>1.064</v>
      </c>
      <c r="E268" s="168">
        <v>33338.244968000006</v>
      </c>
      <c r="F268" s="168">
        <v>33814.970553478895</v>
      </c>
      <c r="G268" s="168">
        <v>3023.783470757301</v>
      </c>
      <c r="H268" s="166">
        <v>-1813.579057199845</v>
      </c>
      <c r="I268" s="168">
        <v>0</v>
      </c>
      <c r="J268" s="168">
        <v>20281255</v>
      </c>
    </row>
    <row r="269" spans="1:10" s="139" customFormat="1" ht="12.75">
      <c r="A269" s="139" t="s">
        <v>279</v>
      </c>
      <c r="B269" s="165">
        <v>62559</v>
      </c>
      <c r="C269" s="166">
        <v>607452.345</v>
      </c>
      <c r="D269" s="167">
        <v>0.951</v>
      </c>
      <c r="E269" s="168">
        <v>577687.180095</v>
      </c>
      <c r="F269" s="168">
        <v>585947.9106589147</v>
      </c>
      <c r="G269" s="168">
        <v>9366.324759969224</v>
      </c>
      <c r="H269" s="166">
        <v>4528.962232012078</v>
      </c>
      <c r="I269" s="168">
        <v>283327348</v>
      </c>
      <c r="J269" s="168">
        <v>0</v>
      </c>
    </row>
    <row r="270" spans="1:10" s="139" customFormat="1" ht="27" customHeight="1">
      <c r="A270" s="164" t="s">
        <v>895</v>
      </c>
      <c r="B270" s="165">
        <v>2453</v>
      </c>
      <c r="C270" s="166">
        <v>5127.516</v>
      </c>
      <c r="D270" s="167">
        <v>0.792</v>
      </c>
      <c r="E270" s="168">
        <v>4060.992672</v>
      </c>
      <c r="F270" s="168">
        <v>4119.063488596463</v>
      </c>
      <c r="G270" s="168">
        <v>1679.1942472875917</v>
      </c>
      <c r="H270" s="166">
        <v>-3158.1682806695544</v>
      </c>
      <c r="I270" s="168">
        <v>0</v>
      </c>
      <c r="J270" s="168">
        <v>7746987</v>
      </c>
    </row>
    <row r="271" spans="1:10" s="139" customFormat="1" ht="12.75">
      <c r="A271" s="139" t="s">
        <v>280</v>
      </c>
      <c r="B271" s="165">
        <v>2655</v>
      </c>
      <c r="C271" s="166">
        <v>16157.331</v>
      </c>
      <c r="D271" s="167">
        <v>1.031</v>
      </c>
      <c r="E271" s="168">
        <v>16658.208261</v>
      </c>
      <c r="F271" s="168">
        <v>16896.41498405567</v>
      </c>
      <c r="G271" s="168">
        <v>6363.998110755432</v>
      </c>
      <c r="H271" s="166">
        <v>1526.6355827982861</v>
      </c>
      <c r="I271" s="168">
        <v>4053217</v>
      </c>
      <c r="J271" s="168">
        <v>0</v>
      </c>
    </row>
    <row r="272" spans="1:10" s="139" customFormat="1" ht="12.75">
      <c r="A272" s="139" t="s">
        <v>281</v>
      </c>
      <c r="B272" s="165">
        <v>12281</v>
      </c>
      <c r="C272" s="166">
        <v>112791.175</v>
      </c>
      <c r="D272" s="167">
        <v>0.995</v>
      </c>
      <c r="E272" s="168">
        <v>112227.219125</v>
      </c>
      <c r="F272" s="168">
        <v>113832.03025994089</v>
      </c>
      <c r="G272" s="168">
        <v>9268.954503700097</v>
      </c>
      <c r="H272" s="166">
        <v>4431.591975742951</v>
      </c>
      <c r="I272" s="168">
        <v>54424381</v>
      </c>
      <c r="J272" s="168">
        <v>0</v>
      </c>
    </row>
    <row r="273" spans="1:10" s="139" customFormat="1" ht="12.75">
      <c r="A273" s="139" t="s">
        <v>282</v>
      </c>
      <c r="B273" s="165">
        <v>3122</v>
      </c>
      <c r="C273" s="166">
        <v>8751.855</v>
      </c>
      <c r="D273" s="167">
        <v>0.924</v>
      </c>
      <c r="E273" s="168">
        <v>8086.71402</v>
      </c>
      <c r="F273" s="168">
        <v>8202.351285233524</v>
      </c>
      <c r="G273" s="168">
        <v>2627.2745948858183</v>
      </c>
      <c r="H273" s="166">
        <v>-2210.087933071328</v>
      </c>
      <c r="I273" s="168">
        <v>0</v>
      </c>
      <c r="J273" s="168">
        <v>6899895</v>
      </c>
    </row>
    <row r="274" spans="1:10" s="139" customFormat="1" ht="12.75">
      <c r="A274" s="139" t="s">
        <v>283</v>
      </c>
      <c r="B274" s="165">
        <v>7124</v>
      </c>
      <c r="C274" s="166">
        <v>38573.364</v>
      </c>
      <c r="D274" s="167">
        <v>1.038</v>
      </c>
      <c r="E274" s="168">
        <v>40039.151832</v>
      </c>
      <c r="F274" s="168">
        <v>40611.69811083111</v>
      </c>
      <c r="G274" s="168">
        <v>5700.687550650072</v>
      </c>
      <c r="H274" s="166">
        <v>863.3250226929258</v>
      </c>
      <c r="I274" s="168">
        <v>6150327</v>
      </c>
      <c r="J274" s="168">
        <v>0</v>
      </c>
    </row>
    <row r="275" spans="1:10" s="139" customFormat="1" ht="12.75">
      <c r="A275" s="139" t="s">
        <v>284</v>
      </c>
      <c r="B275" s="165">
        <v>4096</v>
      </c>
      <c r="C275" s="166">
        <v>25917.018</v>
      </c>
      <c r="D275" s="167">
        <v>0.977</v>
      </c>
      <c r="E275" s="168">
        <v>25320.926585999998</v>
      </c>
      <c r="F275" s="168">
        <v>25683.007240310544</v>
      </c>
      <c r="G275" s="168">
        <v>6270.265439528941</v>
      </c>
      <c r="H275" s="166">
        <v>1432.902911571795</v>
      </c>
      <c r="I275" s="168">
        <v>5869170</v>
      </c>
      <c r="J275" s="168">
        <v>0</v>
      </c>
    </row>
    <row r="276" spans="1:10" s="139" customFormat="1" ht="12.75">
      <c r="A276" s="139" t="s">
        <v>285</v>
      </c>
      <c r="B276" s="165">
        <v>6805</v>
      </c>
      <c r="C276" s="166">
        <v>25556.78</v>
      </c>
      <c r="D276" s="167">
        <v>1.052</v>
      </c>
      <c r="E276" s="168">
        <v>26885.73256</v>
      </c>
      <c r="F276" s="168">
        <v>27270.189408523296</v>
      </c>
      <c r="G276" s="168">
        <v>4007.3753723032028</v>
      </c>
      <c r="H276" s="166">
        <v>-829.9871556539433</v>
      </c>
      <c r="I276" s="168">
        <v>0</v>
      </c>
      <c r="J276" s="168">
        <v>5648063</v>
      </c>
    </row>
    <row r="277" spans="1:10" s="139" customFormat="1" ht="12.75">
      <c r="A277" s="139" t="s">
        <v>286</v>
      </c>
      <c r="B277" s="165">
        <v>72650</v>
      </c>
      <c r="C277" s="166">
        <v>564907.5430000001</v>
      </c>
      <c r="D277" s="167">
        <v>0.973</v>
      </c>
      <c r="E277" s="168">
        <v>549655.039339</v>
      </c>
      <c r="F277" s="168">
        <v>557514.9198063677</v>
      </c>
      <c r="G277" s="168">
        <v>7673.983755077326</v>
      </c>
      <c r="H277" s="166">
        <v>2836.6212271201803</v>
      </c>
      <c r="I277" s="168">
        <v>206080532</v>
      </c>
      <c r="J277" s="168">
        <v>0</v>
      </c>
    </row>
    <row r="278" spans="1:10" s="139" customFormat="1" ht="12.75">
      <c r="A278" s="139" t="s">
        <v>287</v>
      </c>
      <c r="B278" s="165">
        <v>2526</v>
      </c>
      <c r="C278" s="166">
        <v>4611.201</v>
      </c>
      <c r="D278" s="167">
        <v>1.492</v>
      </c>
      <c r="E278" s="168">
        <v>6879.911892</v>
      </c>
      <c r="F278" s="168">
        <v>6978.29229648455</v>
      </c>
      <c r="G278" s="168">
        <v>2762.5860239447943</v>
      </c>
      <c r="H278" s="166">
        <v>-2074.776504012352</v>
      </c>
      <c r="I278" s="168">
        <v>0</v>
      </c>
      <c r="J278" s="168">
        <v>5240885</v>
      </c>
    </row>
    <row r="279" spans="1:10" s="139" customFormat="1" ht="12.75">
      <c r="A279" s="139" t="s">
        <v>288</v>
      </c>
      <c r="B279" s="165">
        <v>5883</v>
      </c>
      <c r="C279" s="166">
        <v>28229.066</v>
      </c>
      <c r="D279" s="167">
        <v>1.052</v>
      </c>
      <c r="E279" s="168">
        <v>29696.977432</v>
      </c>
      <c r="F279" s="168">
        <v>30121.634127840243</v>
      </c>
      <c r="G279" s="168">
        <v>5120.114589128038</v>
      </c>
      <c r="H279" s="166">
        <v>282.75206117089147</v>
      </c>
      <c r="I279" s="168">
        <v>1663430</v>
      </c>
      <c r="J279" s="168">
        <v>0</v>
      </c>
    </row>
    <row r="280" spans="1:10" s="139" customFormat="1" ht="12.75">
      <c r="A280" s="139" t="s">
        <v>289</v>
      </c>
      <c r="B280" s="165">
        <v>124907</v>
      </c>
      <c r="C280" s="166">
        <v>717740.617</v>
      </c>
      <c r="D280" s="167">
        <v>0.982</v>
      </c>
      <c r="E280" s="168">
        <v>704821.285894</v>
      </c>
      <c r="F280" s="168">
        <v>714899.9910117504</v>
      </c>
      <c r="G280" s="168">
        <v>5723.458180980653</v>
      </c>
      <c r="H280" s="166">
        <v>886.0956530235071</v>
      </c>
      <c r="I280" s="168">
        <v>110679550</v>
      </c>
      <c r="J280" s="168">
        <v>0</v>
      </c>
    </row>
    <row r="281" spans="1:10" s="139" customFormat="1" ht="12.75">
      <c r="A281" s="139" t="s">
        <v>290</v>
      </c>
      <c r="B281" s="165">
        <v>6799</v>
      </c>
      <c r="C281" s="166">
        <v>47971.931</v>
      </c>
      <c r="D281" s="167">
        <v>1.081</v>
      </c>
      <c r="E281" s="168">
        <v>51857.65741099999</v>
      </c>
      <c r="F281" s="168">
        <v>52599.20430750135</v>
      </c>
      <c r="G281" s="168">
        <v>7736.314797396875</v>
      </c>
      <c r="H281" s="166">
        <v>2898.952269439729</v>
      </c>
      <c r="I281" s="168">
        <v>19709976</v>
      </c>
      <c r="J281" s="168">
        <v>0</v>
      </c>
    </row>
    <row r="282" spans="1:10" s="139" customFormat="1" ht="12.75">
      <c r="A282" s="139" t="s">
        <v>291</v>
      </c>
      <c r="B282" s="165">
        <v>5396</v>
      </c>
      <c r="C282" s="166">
        <v>24380.59</v>
      </c>
      <c r="D282" s="167">
        <v>1.147</v>
      </c>
      <c r="E282" s="168">
        <v>27964.53673</v>
      </c>
      <c r="F282" s="168">
        <v>28364.420111925214</v>
      </c>
      <c r="G282" s="168">
        <v>5256.56414231379</v>
      </c>
      <c r="H282" s="166">
        <v>419.2016143566443</v>
      </c>
      <c r="I282" s="168">
        <v>2262012</v>
      </c>
      <c r="J282" s="168">
        <v>0</v>
      </c>
    </row>
    <row r="283" spans="1:10" s="139" customFormat="1" ht="12.75">
      <c r="A283" s="139" t="s">
        <v>292</v>
      </c>
      <c r="B283" s="165">
        <v>8752</v>
      </c>
      <c r="C283" s="166">
        <v>68257.477</v>
      </c>
      <c r="D283" s="167">
        <v>1.062</v>
      </c>
      <c r="E283" s="168">
        <v>72489.44057400001</v>
      </c>
      <c r="F283" s="168">
        <v>73526.01496571882</v>
      </c>
      <c r="G283" s="168">
        <v>8401.05289827683</v>
      </c>
      <c r="H283" s="166">
        <v>3563.690370319684</v>
      </c>
      <c r="I283" s="168">
        <v>31189418</v>
      </c>
      <c r="J283" s="168">
        <v>0</v>
      </c>
    </row>
    <row r="284" spans="1:10" s="139" customFormat="1" ht="12.75">
      <c r="A284" s="139" t="s">
        <v>293</v>
      </c>
      <c r="B284" s="165">
        <v>2829</v>
      </c>
      <c r="C284" s="166">
        <v>15748.52</v>
      </c>
      <c r="D284" s="167">
        <v>0.956</v>
      </c>
      <c r="E284" s="168">
        <v>15055.58512</v>
      </c>
      <c r="F284" s="168">
        <v>15270.87487619288</v>
      </c>
      <c r="G284" s="168">
        <v>5397.976272956126</v>
      </c>
      <c r="H284" s="166">
        <v>560.6137449989801</v>
      </c>
      <c r="I284" s="168">
        <v>1585976</v>
      </c>
      <c r="J284" s="168">
        <v>0</v>
      </c>
    </row>
    <row r="285" spans="1:10" s="139" customFormat="1" ht="27" customHeight="1">
      <c r="A285" s="164" t="s">
        <v>896</v>
      </c>
      <c r="B285" s="165">
        <v>2827</v>
      </c>
      <c r="C285" s="166">
        <v>8146.777</v>
      </c>
      <c r="D285" s="167">
        <v>0.932</v>
      </c>
      <c r="E285" s="168">
        <v>7592.796164</v>
      </c>
      <c r="F285" s="168">
        <v>7701.37057156642</v>
      </c>
      <c r="G285" s="168">
        <v>2724.2202234051715</v>
      </c>
      <c r="H285" s="166">
        <v>-2113.1423045519746</v>
      </c>
      <c r="I285" s="168">
        <v>0</v>
      </c>
      <c r="J285" s="168">
        <v>5973853</v>
      </c>
    </row>
    <row r="286" spans="1:10" s="139" customFormat="1" ht="12.75">
      <c r="A286" s="139" t="s">
        <v>294</v>
      </c>
      <c r="B286" s="165">
        <v>6437</v>
      </c>
      <c r="C286" s="166">
        <v>37655.195</v>
      </c>
      <c r="D286" s="167">
        <v>1.034</v>
      </c>
      <c r="E286" s="168">
        <v>38935.47163</v>
      </c>
      <c r="F286" s="168">
        <v>39492.235656616416</v>
      </c>
      <c r="G286" s="168">
        <v>6135.192738327858</v>
      </c>
      <c r="H286" s="166">
        <v>1297.830210370712</v>
      </c>
      <c r="I286" s="168">
        <v>8354133</v>
      </c>
      <c r="J286" s="168">
        <v>0</v>
      </c>
    </row>
    <row r="287" spans="1:10" s="139" customFormat="1" ht="12.75">
      <c r="A287" s="139" t="s">
        <v>295</v>
      </c>
      <c r="B287" s="165">
        <v>28046</v>
      </c>
      <c r="C287" s="166">
        <v>199344.304</v>
      </c>
      <c r="D287" s="167">
        <v>1.033</v>
      </c>
      <c r="E287" s="168">
        <v>205922.66603199998</v>
      </c>
      <c r="F287" s="168">
        <v>208867.2902502726</v>
      </c>
      <c r="G287" s="168">
        <v>7447.311211947251</v>
      </c>
      <c r="H287" s="166">
        <v>2609.9486839901047</v>
      </c>
      <c r="I287" s="168">
        <v>73198621</v>
      </c>
      <c r="J287" s="168">
        <v>0</v>
      </c>
    </row>
    <row r="288" spans="1:10" s="139" customFormat="1" ht="12.75">
      <c r="A288" s="139" t="s">
        <v>296</v>
      </c>
      <c r="B288" s="165">
        <v>17863</v>
      </c>
      <c r="C288" s="166">
        <v>80262.361</v>
      </c>
      <c r="D288" s="167">
        <v>1.2</v>
      </c>
      <c r="E288" s="168">
        <v>96314.83320000001</v>
      </c>
      <c r="F288" s="168">
        <v>97692.10261810057</v>
      </c>
      <c r="G288" s="168">
        <v>5468.963926445757</v>
      </c>
      <c r="H288" s="166">
        <v>631.6013984886113</v>
      </c>
      <c r="I288" s="168">
        <v>11282296</v>
      </c>
      <c r="J288" s="168">
        <v>0</v>
      </c>
    </row>
    <row r="289" spans="1:10" s="139" customFormat="1" ht="12.75">
      <c r="A289" s="139" t="s">
        <v>297</v>
      </c>
      <c r="B289" s="165">
        <v>9748</v>
      </c>
      <c r="C289" s="166">
        <v>69863.212</v>
      </c>
      <c r="D289" s="167">
        <v>0.891</v>
      </c>
      <c r="E289" s="168">
        <v>62248.121892</v>
      </c>
      <c r="F289" s="168">
        <v>63138.24890325716</v>
      </c>
      <c r="G289" s="168">
        <v>6477.04646114661</v>
      </c>
      <c r="H289" s="166">
        <v>1639.6839331894644</v>
      </c>
      <c r="I289" s="168">
        <v>15983639</v>
      </c>
      <c r="J289" s="168">
        <v>0</v>
      </c>
    </row>
    <row r="290" spans="1:10" s="139" customFormat="1" ht="12.75">
      <c r="A290" s="139" t="s">
        <v>298</v>
      </c>
      <c r="B290" s="165">
        <v>5077</v>
      </c>
      <c r="C290" s="166">
        <v>17488.194</v>
      </c>
      <c r="D290" s="167">
        <v>0.915</v>
      </c>
      <c r="E290" s="168">
        <v>16001.69751</v>
      </c>
      <c r="F290" s="168">
        <v>16230.516352186592</v>
      </c>
      <c r="G290" s="168">
        <v>3196.8714501056907</v>
      </c>
      <c r="H290" s="166">
        <v>-1640.4910778514554</v>
      </c>
      <c r="I290" s="168">
        <v>0</v>
      </c>
      <c r="J290" s="168">
        <v>8328773</v>
      </c>
    </row>
    <row r="291" spans="1:10" s="139" customFormat="1" ht="12.75">
      <c r="A291" s="139" t="s">
        <v>299</v>
      </c>
      <c r="B291" s="165">
        <v>16191</v>
      </c>
      <c r="C291" s="166">
        <v>106886.847</v>
      </c>
      <c r="D291" s="167">
        <v>0.882</v>
      </c>
      <c r="E291" s="168">
        <v>94274.199054</v>
      </c>
      <c r="F291" s="168">
        <v>95622.28809656088</v>
      </c>
      <c r="G291" s="168">
        <v>5905.891427123765</v>
      </c>
      <c r="H291" s="166">
        <v>1068.5288991666193</v>
      </c>
      <c r="I291" s="168">
        <v>17300551</v>
      </c>
      <c r="J291" s="168">
        <v>0</v>
      </c>
    </row>
    <row r="292" spans="1:10" s="139" customFormat="1" ht="12.75">
      <c r="A292" s="139" t="s">
        <v>300</v>
      </c>
      <c r="B292" s="165">
        <v>23170</v>
      </c>
      <c r="C292" s="166">
        <v>115532.386</v>
      </c>
      <c r="D292" s="167">
        <v>1.05</v>
      </c>
      <c r="E292" s="168">
        <v>121309.0053</v>
      </c>
      <c r="F292" s="168">
        <v>123043.6828941869</v>
      </c>
      <c r="G292" s="168">
        <v>5310.474013560073</v>
      </c>
      <c r="H292" s="166">
        <v>473.11148560292713</v>
      </c>
      <c r="I292" s="168">
        <v>10961993</v>
      </c>
      <c r="J292" s="168">
        <v>0</v>
      </c>
    </row>
    <row r="293" spans="1:10" s="139" customFormat="1" ht="12.75">
      <c r="A293" s="139" t="s">
        <v>301</v>
      </c>
      <c r="B293" s="165">
        <v>77386</v>
      </c>
      <c r="C293" s="166">
        <v>415489.212</v>
      </c>
      <c r="D293" s="167">
        <v>0.976</v>
      </c>
      <c r="E293" s="168">
        <v>405517.470912</v>
      </c>
      <c r="F293" s="168">
        <v>411316.2330822342</v>
      </c>
      <c r="G293" s="168">
        <v>5315.124610165071</v>
      </c>
      <c r="H293" s="166">
        <v>477.76208220792523</v>
      </c>
      <c r="I293" s="168">
        <v>36972096</v>
      </c>
      <c r="J293" s="168">
        <v>0</v>
      </c>
    </row>
    <row r="294" spans="1:10" s="139" customFormat="1" ht="12.75">
      <c r="A294" s="139" t="s">
        <v>302</v>
      </c>
      <c r="B294" s="165">
        <v>6050</v>
      </c>
      <c r="C294" s="166">
        <v>34384.100999999995</v>
      </c>
      <c r="D294" s="167">
        <v>1.053</v>
      </c>
      <c r="E294" s="168">
        <v>36206.458352999995</v>
      </c>
      <c r="F294" s="168">
        <v>36724.19841619224</v>
      </c>
      <c r="G294" s="168">
        <v>6070.115440692933</v>
      </c>
      <c r="H294" s="166">
        <v>1232.7529127357866</v>
      </c>
      <c r="I294" s="168">
        <v>7458155</v>
      </c>
      <c r="J294" s="168">
        <v>0</v>
      </c>
    </row>
    <row r="295" spans="1:10" s="139" customFormat="1" ht="12.75">
      <c r="A295" s="139" t="s">
        <v>303</v>
      </c>
      <c r="B295" s="165">
        <v>42205</v>
      </c>
      <c r="C295" s="166">
        <v>245037.01</v>
      </c>
      <c r="D295" s="167">
        <v>0.88</v>
      </c>
      <c r="E295" s="168">
        <v>215632.5688</v>
      </c>
      <c r="F295" s="168">
        <v>218716.0413315675</v>
      </c>
      <c r="G295" s="168">
        <v>5182.230572955041</v>
      </c>
      <c r="H295" s="166">
        <v>344.8680449978947</v>
      </c>
      <c r="I295" s="168">
        <v>14555156</v>
      </c>
      <c r="J295" s="168">
        <v>0</v>
      </c>
    </row>
    <row r="296" spans="1:10" s="139" customFormat="1" ht="12.75">
      <c r="A296" s="139" t="s">
        <v>304</v>
      </c>
      <c r="B296" s="165">
        <v>8259</v>
      </c>
      <c r="C296" s="166">
        <v>55848.781</v>
      </c>
      <c r="D296" s="167">
        <v>0.973</v>
      </c>
      <c r="E296" s="168">
        <v>54340.863913</v>
      </c>
      <c r="F296" s="168">
        <v>55117.91981948875</v>
      </c>
      <c r="G296" s="168">
        <v>6673.6796003739855</v>
      </c>
      <c r="H296" s="166">
        <v>1836.3170724168394</v>
      </c>
      <c r="I296" s="168">
        <v>15166143</v>
      </c>
      <c r="J296" s="168">
        <v>0</v>
      </c>
    </row>
    <row r="297" spans="1:10" s="139" customFormat="1" ht="12.75">
      <c r="A297" s="139" t="s">
        <v>305</v>
      </c>
      <c r="B297" s="165">
        <v>3376</v>
      </c>
      <c r="C297" s="166">
        <v>22584.806</v>
      </c>
      <c r="D297" s="167">
        <v>1.003</v>
      </c>
      <c r="E297" s="168">
        <v>22652.560417999997</v>
      </c>
      <c r="F297" s="168">
        <v>22976.48434195678</v>
      </c>
      <c r="G297" s="168">
        <v>6805.830670010894</v>
      </c>
      <c r="H297" s="166">
        <v>1968.4681420537481</v>
      </c>
      <c r="I297" s="168">
        <v>6645548</v>
      </c>
      <c r="J297" s="168">
        <v>0</v>
      </c>
    </row>
    <row r="298" spans="1:10" s="139" customFormat="1" ht="12.75">
      <c r="A298" s="151" t="s">
        <v>306</v>
      </c>
      <c r="B298" s="165">
        <v>4482</v>
      </c>
      <c r="C298" s="166">
        <v>42713.104</v>
      </c>
      <c r="D298" s="167">
        <v>0.814</v>
      </c>
      <c r="E298" s="168">
        <v>34768.466656</v>
      </c>
      <c r="F298" s="168">
        <v>35265.64392609008</v>
      </c>
      <c r="G298" s="168">
        <v>7868.282892925052</v>
      </c>
      <c r="H298" s="166">
        <v>3030.9203649679057</v>
      </c>
      <c r="I298" s="168">
        <v>13584585</v>
      </c>
      <c r="J298" s="168">
        <v>0</v>
      </c>
    </row>
    <row r="299" spans="1:10" ht="3" customHeight="1" thickBot="1">
      <c r="A299" s="169"/>
      <c r="B299" s="170"/>
      <c r="C299" s="171"/>
      <c r="D299" s="169"/>
      <c r="E299" s="169"/>
      <c r="F299" s="172"/>
      <c r="G299" s="172"/>
      <c r="H299" s="171"/>
      <c r="I299" s="172"/>
      <c r="J299" s="172"/>
    </row>
    <row r="300" spans="2:10" ht="12.75" hidden="1">
      <c r="B300" s="174"/>
      <c r="C300" s="175"/>
      <c r="F300" s="177"/>
      <c r="G300" s="178"/>
      <c r="H300" s="175"/>
      <c r="I300" s="178"/>
      <c r="J300" s="178"/>
    </row>
    <row r="301" spans="2:10" ht="11.25" hidden="1">
      <c r="B301" s="174"/>
      <c r="C301" s="175"/>
      <c r="F301" s="178"/>
      <c r="G301" s="178"/>
      <c r="H301" s="175"/>
      <c r="I301" s="178"/>
      <c r="J301" s="178"/>
    </row>
    <row r="302" spans="2:10" ht="11.25" hidden="1">
      <c r="B302" s="174"/>
      <c r="C302" s="175"/>
      <c r="F302" s="178"/>
      <c r="G302" s="178"/>
      <c r="H302" s="175"/>
      <c r="I302" s="178"/>
      <c r="J302" s="178"/>
    </row>
    <row r="303" spans="2:10" ht="11.25" hidden="1">
      <c r="B303" s="174"/>
      <c r="C303" s="175"/>
      <c r="F303" s="178"/>
      <c r="G303" s="178"/>
      <c r="H303" s="175"/>
      <c r="I303" s="178"/>
      <c r="J303" s="178"/>
    </row>
    <row r="304" spans="2:10" ht="11.25" hidden="1">
      <c r="B304" s="174"/>
      <c r="C304" s="175"/>
      <c r="F304" s="178"/>
      <c r="G304" s="178"/>
      <c r="H304" s="175"/>
      <c r="I304" s="178"/>
      <c r="J304" s="178"/>
    </row>
    <row r="305" spans="2:10" ht="11.25" hidden="1">
      <c r="B305" s="174"/>
      <c r="C305" s="175"/>
      <c r="F305" s="178"/>
      <c r="G305" s="178"/>
      <c r="H305" s="175"/>
      <c r="I305" s="178"/>
      <c r="J305" s="178"/>
    </row>
    <row r="306" spans="2:10" ht="11.25" hidden="1">
      <c r="B306" s="174"/>
      <c r="C306" s="175"/>
      <c r="F306" s="178"/>
      <c r="G306" s="178"/>
      <c r="H306" s="175"/>
      <c r="I306" s="178"/>
      <c r="J306" s="178"/>
    </row>
    <row r="307" spans="2:10" ht="11.25" hidden="1">
      <c r="B307" s="174"/>
      <c r="C307" s="175"/>
      <c r="F307" s="178"/>
      <c r="G307" s="178"/>
      <c r="H307" s="175"/>
      <c r="I307" s="178"/>
      <c r="J307" s="178"/>
    </row>
    <row r="308" spans="2:10" ht="11.25" hidden="1">
      <c r="B308" s="174"/>
      <c r="C308" s="175"/>
      <c r="F308" s="178"/>
      <c r="G308" s="178"/>
      <c r="H308" s="175"/>
      <c r="I308" s="178"/>
      <c r="J308" s="178"/>
    </row>
    <row r="309" spans="2:10" ht="11.25" hidden="1">
      <c r="B309" s="174"/>
      <c r="C309" s="175"/>
      <c r="F309" s="178"/>
      <c r="G309" s="178"/>
      <c r="H309" s="175"/>
      <c r="I309" s="178"/>
      <c r="J309" s="178"/>
    </row>
    <row r="310" spans="2:10" ht="11.25" hidden="1">
      <c r="B310" s="174"/>
      <c r="C310" s="175"/>
      <c r="F310" s="178"/>
      <c r="G310" s="178"/>
      <c r="H310" s="175"/>
      <c r="I310" s="178"/>
      <c r="J310" s="178"/>
    </row>
    <row r="311" spans="2:10" ht="11.25" hidden="1">
      <c r="B311" s="174"/>
      <c r="C311" s="175"/>
      <c r="F311" s="178"/>
      <c r="G311" s="178"/>
      <c r="H311" s="175"/>
      <c r="I311" s="178"/>
      <c r="J311" s="178"/>
    </row>
    <row r="312" spans="2:10" ht="11.25" hidden="1">
      <c r="B312" s="174"/>
      <c r="C312" s="175"/>
      <c r="F312" s="178"/>
      <c r="G312" s="178"/>
      <c r="H312" s="175"/>
      <c r="I312" s="178"/>
      <c r="J312" s="178"/>
    </row>
    <row r="313" spans="2:10" ht="11.25" hidden="1">
      <c r="B313" s="174"/>
      <c r="C313" s="175"/>
      <c r="F313" s="178"/>
      <c r="G313" s="178"/>
      <c r="H313" s="175"/>
      <c r="I313" s="178"/>
      <c r="J313" s="178"/>
    </row>
    <row r="314" spans="2:10" ht="11.25" hidden="1">
      <c r="B314" s="174"/>
      <c r="C314" s="175"/>
      <c r="F314" s="178"/>
      <c r="G314" s="178"/>
      <c r="H314" s="175"/>
      <c r="I314" s="178"/>
      <c r="J314" s="178"/>
    </row>
  </sheetData>
  <sheetProtection sheet="1"/>
  <mergeCells count="4">
    <mergeCell ref="F2:G2"/>
    <mergeCell ref="F3:G3"/>
    <mergeCell ref="F4:G4"/>
    <mergeCell ref="F5:G5"/>
  </mergeCells>
  <printOptions/>
  <pageMargins left="0.7086614173228347" right="0.15748031496062992" top="1.1811023622047245" bottom="0.6299212598425197" header="0.3937007874015748" footer="0.3937007874015748"/>
  <pageSetup horizontalDpi="600" verticalDpi="600" orientation="portrait" paperSize="9" scale="77" r:id="rId1"/>
  <headerFooter alignWithMargins="0">
    <oddHeader>&amp;LStatistiska centralbyrån
Offentlig ekonomi och mikrosimuleringar&amp;CMars
2018
&amp;RReviderat utfall</oddHeader>
  </headerFooter>
  <rowBreaks count="6" manualBreakCount="6">
    <brk id="51" max="255" man="1"/>
    <brk id="85" max="255" man="1"/>
    <brk id="136" max="9" man="1"/>
    <brk id="191" max="255" man="1"/>
    <brk id="229" max="255" man="1"/>
    <brk id="2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99"/>
  <sheetViews>
    <sheetView showGridLine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0" defaultRowHeight="15" zeroHeight="1"/>
  <cols>
    <col min="1" max="1" width="19.28125" style="12" customWidth="1"/>
    <col min="2" max="2" width="12.28125" style="12" customWidth="1"/>
    <col min="3" max="3" width="11.28125" style="12" customWidth="1"/>
    <col min="4" max="4" width="9.7109375" style="12" bestFit="1" customWidth="1"/>
    <col min="5" max="5" width="9.421875" style="12" bestFit="1" customWidth="1"/>
    <col min="6" max="6" width="9.7109375" style="12" bestFit="1" customWidth="1"/>
    <col min="7" max="7" width="9.8515625" style="12" bestFit="1" customWidth="1"/>
    <col min="8" max="9" width="10.57421875" style="12" bestFit="1" customWidth="1"/>
    <col min="10" max="10" width="10.8515625" style="12" bestFit="1" customWidth="1"/>
    <col min="11" max="11" width="9.8515625" style="12" bestFit="1" customWidth="1"/>
    <col min="12" max="12" width="10.57421875" style="12" bestFit="1" customWidth="1"/>
    <col min="13" max="13" width="10.140625" style="12" bestFit="1" customWidth="1"/>
    <col min="14" max="14" width="13.00390625" style="12" bestFit="1" customWidth="1"/>
    <col min="15" max="15" width="12.00390625" style="12" customWidth="1"/>
    <col min="16" max="16" width="5.00390625" style="12" customWidth="1"/>
    <col min="17" max="16384" width="9.140625" style="12" hidden="1" customWidth="1"/>
  </cols>
  <sheetData>
    <row r="1" spans="1:13" ht="16.5" thickBot="1">
      <c r="A1" s="30" t="s">
        <v>953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5" ht="14.25">
      <c r="A2" s="34" t="s">
        <v>6</v>
      </c>
      <c r="B2" s="238" t="s">
        <v>954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15" t="s">
        <v>308</v>
      </c>
      <c r="N2" s="14" t="s">
        <v>309</v>
      </c>
      <c r="O2" s="14" t="s">
        <v>8</v>
      </c>
    </row>
    <row r="3" spans="2:15" ht="12.75">
      <c r="B3" s="17" t="s">
        <v>310</v>
      </c>
      <c r="C3" s="35" t="s">
        <v>311</v>
      </c>
      <c r="D3" s="17" t="s">
        <v>312</v>
      </c>
      <c r="E3" s="17" t="s">
        <v>313</v>
      </c>
      <c r="F3" s="17" t="s">
        <v>314</v>
      </c>
      <c r="G3" s="17" t="s">
        <v>315</v>
      </c>
      <c r="H3" s="17" t="s">
        <v>315</v>
      </c>
      <c r="I3" s="240" t="s">
        <v>316</v>
      </c>
      <c r="J3" s="241"/>
      <c r="K3" s="241"/>
      <c r="L3" s="17" t="s">
        <v>317</v>
      </c>
      <c r="M3" s="17" t="s">
        <v>318</v>
      </c>
      <c r="N3" s="17" t="s">
        <v>319</v>
      </c>
      <c r="O3" s="16" t="s">
        <v>14</v>
      </c>
    </row>
    <row r="4" spans="1:15" ht="12.75">
      <c r="A4" s="36" t="s">
        <v>19</v>
      </c>
      <c r="B4" s="17" t="s">
        <v>320</v>
      </c>
      <c r="C4" s="17" t="s">
        <v>321</v>
      </c>
      <c r="D4" s="17" t="s">
        <v>322</v>
      </c>
      <c r="E4" s="17" t="s">
        <v>323</v>
      </c>
      <c r="F4" s="17" t="s">
        <v>324</v>
      </c>
      <c r="G4" s="17" t="s">
        <v>325</v>
      </c>
      <c r="H4" s="17" t="s">
        <v>325</v>
      </c>
      <c r="I4" s="17" t="s">
        <v>326</v>
      </c>
      <c r="J4" s="17" t="s">
        <v>327</v>
      </c>
      <c r="K4" s="17" t="s">
        <v>328</v>
      </c>
      <c r="L4" s="17" t="s">
        <v>329</v>
      </c>
      <c r="M4" s="17" t="s">
        <v>330</v>
      </c>
      <c r="N4" s="17" t="s">
        <v>331</v>
      </c>
      <c r="O4" s="16" t="s">
        <v>20</v>
      </c>
    </row>
    <row r="5" spans="1:15" ht="14.25">
      <c r="A5" s="37"/>
      <c r="B5" s="17" t="s">
        <v>332</v>
      </c>
      <c r="C5" s="17" t="s">
        <v>333</v>
      </c>
      <c r="D5" s="17" t="s">
        <v>334</v>
      </c>
      <c r="E5" s="17" t="s">
        <v>335</v>
      </c>
      <c r="F5" s="17" t="s">
        <v>334</v>
      </c>
      <c r="G5" s="17" t="s">
        <v>336</v>
      </c>
      <c r="H5" s="17" t="s">
        <v>337</v>
      </c>
      <c r="I5" s="17" t="s">
        <v>338</v>
      </c>
      <c r="J5" s="17" t="s">
        <v>339</v>
      </c>
      <c r="K5" s="17" t="s">
        <v>338</v>
      </c>
      <c r="L5" s="17" t="s">
        <v>340</v>
      </c>
      <c r="M5" s="17" t="s">
        <v>341</v>
      </c>
      <c r="N5" s="38" t="s">
        <v>948</v>
      </c>
      <c r="O5" s="16" t="s">
        <v>16</v>
      </c>
    </row>
    <row r="6" spans="1:15" ht="12.75">
      <c r="A6" s="37"/>
      <c r="B6" s="17"/>
      <c r="C6" s="17" t="s">
        <v>342</v>
      </c>
      <c r="D6" s="17" t="s">
        <v>343</v>
      </c>
      <c r="E6" s="17" t="s">
        <v>344</v>
      </c>
      <c r="F6" s="17" t="s">
        <v>343</v>
      </c>
      <c r="G6" s="17" t="s">
        <v>345</v>
      </c>
      <c r="H6" s="17" t="s">
        <v>346</v>
      </c>
      <c r="I6" s="17" t="s">
        <v>347</v>
      </c>
      <c r="J6" s="17" t="s">
        <v>348</v>
      </c>
      <c r="K6" s="17" t="s">
        <v>347</v>
      </c>
      <c r="L6" s="17" t="s">
        <v>349</v>
      </c>
      <c r="M6" s="39" t="s">
        <v>955</v>
      </c>
      <c r="N6" s="16" t="s">
        <v>350</v>
      </c>
      <c r="O6" s="38" t="s">
        <v>948</v>
      </c>
    </row>
    <row r="7" spans="1:14" ht="12.75">
      <c r="A7" s="40"/>
      <c r="B7" s="41"/>
      <c r="C7" s="42" t="s">
        <v>351</v>
      </c>
      <c r="D7" s="41"/>
      <c r="E7" s="41"/>
      <c r="F7" s="41"/>
      <c r="G7" s="41"/>
      <c r="H7" s="41"/>
      <c r="I7" s="42" t="s">
        <v>352</v>
      </c>
      <c r="J7" s="41"/>
      <c r="K7" s="42" t="s">
        <v>352</v>
      </c>
      <c r="L7" s="41" t="s">
        <v>353</v>
      </c>
      <c r="M7" s="42" t="s">
        <v>354</v>
      </c>
      <c r="N7" s="42"/>
    </row>
    <row r="8" spans="1:15" ht="15" customHeight="1">
      <c r="A8" s="43" t="s">
        <v>882</v>
      </c>
      <c r="B8" s="44">
        <v>432375</v>
      </c>
      <c r="C8" s="44"/>
      <c r="D8" s="44">
        <v>70669</v>
      </c>
      <c r="E8" s="44">
        <v>28268</v>
      </c>
      <c r="F8" s="44">
        <v>70669</v>
      </c>
      <c r="G8" s="44">
        <v>282676</v>
      </c>
      <c r="H8" s="44">
        <v>155472</v>
      </c>
      <c r="I8" s="44">
        <v>1129558</v>
      </c>
      <c r="J8" s="44">
        <v>406641</v>
      </c>
      <c r="K8" s="44">
        <v>903646</v>
      </c>
      <c r="L8" s="44">
        <v>200608</v>
      </c>
      <c r="M8" s="45">
        <v>216188</v>
      </c>
      <c r="N8" s="46"/>
      <c r="O8" s="47"/>
    </row>
    <row r="9" spans="1:15" ht="18" customHeight="1">
      <c r="A9" s="22" t="s">
        <v>33</v>
      </c>
      <c r="B9" s="23">
        <v>4565</v>
      </c>
      <c r="C9" s="23">
        <v>54</v>
      </c>
      <c r="D9" s="23">
        <v>8045</v>
      </c>
      <c r="E9" s="23">
        <v>19423</v>
      </c>
      <c r="F9" s="23">
        <v>3797</v>
      </c>
      <c r="G9" s="23">
        <v>9606</v>
      </c>
      <c r="H9" s="23">
        <v>4427</v>
      </c>
      <c r="I9" s="23">
        <v>937</v>
      </c>
      <c r="J9" s="23">
        <v>50</v>
      </c>
      <c r="K9" s="23">
        <v>26477</v>
      </c>
      <c r="L9" s="23">
        <v>36616</v>
      </c>
      <c r="M9" s="23">
        <v>15792</v>
      </c>
      <c r="N9" s="23">
        <v>4830839</v>
      </c>
      <c r="O9" s="23">
        <v>47334920.94899998</v>
      </c>
    </row>
    <row r="10" spans="1:15" ht="25.5">
      <c r="A10" s="24" t="s">
        <v>897</v>
      </c>
      <c r="B10" s="48">
        <v>64</v>
      </c>
      <c r="C10" s="48" t="s">
        <v>355</v>
      </c>
      <c r="D10" s="48">
        <v>131</v>
      </c>
      <c r="E10" s="48">
        <v>191</v>
      </c>
      <c r="F10" s="48">
        <v>54</v>
      </c>
      <c r="G10" s="48">
        <v>88</v>
      </c>
      <c r="H10" s="48">
        <v>70</v>
      </c>
      <c r="I10" s="48">
        <v>10</v>
      </c>
      <c r="J10" s="48">
        <v>0</v>
      </c>
      <c r="K10" s="48">
        <v>200</v>
      </c>
      <c r="L10" s="48">
        <v>353</v>
      </c>
      <c r="M10" s="48">
        <v>199</v>
      </c>
      <c r="N10" s="25">
        <v>60341</v>
      </c>
      <c r="O10" s="25">
        <v>447240.547</v>
      </c>
    </row>
    <row r="11" spans="1:15" ht="12.75">
      <c r="A11" s="10" t="s">
        <v>34</v>
      </c>
      <c r="B11" s="48">
        <v>15</v>
      </c>
      <c r="C11" s="48">
        <v>0</v>
      </c>
      <c r="D11" s="48">
        <v>28</v>
      </c>
      <c r="E11" s="48">
        <v>41</v>
      </c>
      <c r="F11" s="48">
        <v>22</v>
      </c>
      <c r="G11" s="48">
        <v>41</v>
      </c>
      <c r="H11" s="48">
        <v>15</v>
      </c>
      <c r="I11" s="48" t="s">
        <v>355</v>
      </c>
      <c r="J11" s="48">
        <v>0</v>
      </c>
      <c r="K11" s="48">
        <v>62</v>
      </c>
      <c r="L11" s="48">
        <v>85</v>
      </c>
      <c r="M11" s="48">
        <v>34</v>
      </c>
      <c r="N11" s="25">
        <v>6383</v>
      </c>
      <c r="O11" s="25">
        <v>113040.541</v>
      </c>
    </row>
    <row r="12" spans="1:15" ht="12.75">
      <c r="A12" s="10" t="s">
        <v>35</v>
      </c>
      <c r="B12" s="48">
        <v>7</v>
      </c>
      <c r="C12" s="48">
        <v>0</v>
      </c>
      <c r="D12" s="48">
        <v>5</v>
      </c>
      <c r="E12" s="48">
        <v>51</v>
      </c>
      <c r="F12" s="48">
        <v>11</v>
      </c>
      <c r="G12" s="48">
        <v>36</v>
      </c>
      <c r="H12" s="48">
        <v>9</v>
      </c>
      <c r="I12" s="48">
        <v>4</v>
      </c>
      <c r="J12" s="48">
        <v>0</v>
      </c>
      <c r="K12" s="48">
        <v>91</v>
      </c>
      <c r="L12" s="48">
        <v>101</v>
      </c>
      <c r="M12" s="48">
        <v>29</v>
      </c>
      <c r="N12" s="25">
        <v>9032</v>
      </c>
      <c r="O12" s="25">
        <v>139487.459</v>
      </c>
    </row>
    <row r="13" spans="1:15" ht="12.75">
      <c r="A13" s="10" t="s">
        <v>36</v>
      </c>
      <c r="B13" s="48">
        <v>15</v>
      </c>
      <c r="C13" s="48">
        <v>0</v>
      </c>
      <c r="D13" s="48">
        <v>65</v>
      </c>
      <c r="E13" s="48">
        <v>98</v>
      </c>
      <c r="F13" s="48">
        <v>27</v>
      </c>
      <c r="G13" s="48">
        <v>109</v>
      </c>
      <c r="H13" s="48">
        <v>44</v>
      </c>
      <c r="I13" s="48">
        <v>9</v>
      </c>
      <c r="J13" s="48" t="s">
        <v>355</v>
      </c>
      <c r="K13" s="48">
        <v>161</v>
      </c>
      <c r="L13" s="48">
        <v>252</v>
      </c>
      <c r="M13" s="48">
        <v>141</v>
      </c>
      <c r="N13" s="25">
        <v>43217</v>
      </c>
      <c r="O13" s="25">
        <v>333722.282</v>
      </c>
    </row>
    <row r="14" spans="1:15" ht="12.75">
      <c r="A14" s="10" t="s">
        <v>37</v>
      </c>
      <c r="B14" s="48">
        <v>38</v>
      </c>
      <c r="C14" s="48">
        <v>0</v>
      </c>
      <c r="D14" s="48">
        <v>42</v>
      </c>
      <c r="E14" s="48">
        <v>169</v>
      </c>
      <c r="F14" s="48">
        <v>52</v>
      </c>
      <c r="G14" s="48">
        <v>82</v>
      </c>
      <c r="H14" s="48">
        <v>49</v>
      </c>
      <c r="I14" s="48" t="s">
        <v>355</v>
      </c>
      <c r="J14" s="48">
        <v>0</v>
      </c>
      <c r="K14" s="48">
        <v>201</v>
      </c>
      <c r="L14" s="48">
        <v>298</v>
      </c>
      <c r="M14" s="48">
        <v>155</v>
      </c>
      <c r="N14" s="25">
        <v>47677</v>
      </c>
      <c r="O14" s="25">
        <v>384636.832</v>
      </c>
    </row>
    <row r="15" spans="1:15" ht="12.75">
      <c r="A15" s="10" t="s">
        <v>38</v>
      </c>
      <c r="B15" s="48">
        <v>63</v>
      </c>
      <c r="C15" s="48">
        <v>0</v>
      </c>
      <c r="D15" s="48">
        <v>84</v>
      </c>
      <c r="E15" s="48">
        <v>67</v>
      </c>
      <c r="F15" s="48">
        <v>66</v>
      </c>
      <c r="G15" s="48">
        <v>57</v>
      </c>
      <c r="H15" s="48">
        <v>33</v>
      </c>
      <c r="I15" s="48">
        <v>6</v>
      </c>
      <c r="J15" s="48">
        <v>0</v>
      </c>
      <c r="K15" s="48">
        <v>175</v>
      </c>
      <c r="L15" s="48">
        <v>260</v>
      </c>
      <c r="M15" s="48">
        <v>105</v>
      </c>
      <c r="N15" s="25">
        <v>32221</v>
      </c>
      <c r="O15" s="25">
        <v>332971.257</v>
      </c>
    </row>
    <row r="16" spans="1:15" ht="12.75">
      <c r="A16" s="10" t="s">
        <v>39</v>
      </c>
      <c r="B16" s="48">
        <v>6</v>
      </c>
      <c r="C16" s="48" t="s">
        <v>355</v>
      </c>
      <c r="D16" s="48">
        <v>25</v>
      </c>
      <c r="E16" s="48">
        <v>95</v>
      </c>
      <c r="F16" s="48">
        <v>28</v>
      </c>
      <c r="G16" s="48">
        <v>58</v>
      </c>
      <c r="H16" s="48">
        <v>45</v>
      </c>
      <c r="I16" s="48">
        <v>9</v>
      </c>
      <c r="J16" s="48">
        <v>0</v>
      </c>
      <c r="K16" s="48">
        <v>138</v>
      </c>
      <c r="L16" s="48">
        <v>165</v>
      </c>
      <c r="M16" s="48">
        <v>54</v>
      </c>
      <c r="N16" s="25">
        <v>15919</v>
      </c>
      <c r="O16" s="25">
        <v>227546.882</v>
      </c>
    </row>
    <row r="17" spans="1:15" ht="12.75">
      <c r="A17" s="10" t="s">
        <v>40</v>
      </c>
      <c r="B17" s="48">
        <v>46</v>
      </c>
      <c r="C17" s="48">
        <v>0</v>
      </c>
      <c r="D17" s="48">
        <v>118</v>
      </c>
      <c r="E17" s="48">
        <v>117</v>
      </c>
      <c r="F17" s="48">
        <v>94</v>
      </c>
      <c r="G17" s="48">
        <v>114</v>
      </c>
      <c r="H17" s="48">
        <v>52</v>
      </c>
      <c r="I17" s="48">
        <v>10</v>
      </c>
      <c r="J17" s="48">
        <v>0</v>
      </c>
      <c r="K17" s="48">
        <v>143</v>
      </c>
      <c r="L17" s="48">
        <v>230</v>
      </c>
      <c r="M17" s="48">
        <v>141</v>
      </c>
      <c r="N17" s="25">
        <v>43253</v>
      </c>
      <c r="O17" s="25">
        <v>338880.348</v>
      </c>
    </row>
    <row r="18" spans="1:15" ht="12.75">
      <c r="A18" s="10" t="s">
        <v>41</v>
      </c>
      <c r="B18" s="48">
        <v>7</v>
      </c>
      <c r="C18" s="48">
        <v>0</v>
      </c>
      <c r="D18" s="48">
        <v>15</v>
      </c>
      <c r="E18" s="48">
        <v>110</v>
      </c>
      <c r="F18" s="48">
        <v>20</v>
      </c>
      <c r="G18" s="48">
        <v>56</v>
      </c>
      <c r="H18" s="48">
        <v>16</v>
      </c>
      <c r="I18" s="48">
        <v>12</v>
      </c>
      <c r="J18" s="48">
        <v>0</v>
      </c>
      <c r="K18" s="48">
        <v>179</v>
      </c>
      <c r="L18" s="48">
        <v>238</v>
      </c>
      <c r="M18" s="48">
        <v>90</v>
      </c>
      <c r="N18" s="25">
        <v>3</v>
      </c>
      <c r="O18" s="25">
        <v>269438.882</v>
      </c>
    </row>
    <row r="19" spans="1:15" ht="12.75">
      <c r="A19" s="10" t="s">
        <v>42</v>
      </c>
      <c r="B19" s="48" t="s">
        <v>355</v>
      </c>
      <c r="C19" s="48">
        <v>0</v>
      </c>
      <c r="D19" s="48" t="s">
        <v>355</v>
      </c>
      <c r="E19" s="48">
        <v>12</v>
      </c>
      <c r="F19" s="48" t="s">
        <v>355</v>
      </c>
      <c r="G19" s="48">
        <v>5</v>
      </c>
      <c r="H19" s="48">
        <v>7</v>
      </c>
      <c r="I19" s="48">
        <v>0</v>
      </c>
      <c r="J19" s="48">
        <v>0</v>
      </c>
      <c r="K19" s="48">
        <v>23</v>
      </c>
      <c r="L19" s="48">
        <v>32</v>
      </c>
      <c r="M19" s="48">
        <v>15</v>
      </c>
      <c r="N19" s="25">
        <v>4206</v>
      </c>
      <c r="O19" s="25">
        <v>39072.835</v>
      </c>
    </row>
    <row r="20" spans="1:15" ht="12.75">
      <c r="A20" s="10" t="s">
        <v>43</v>
      </c>
      <c r="B20" s="48" t="s">
        <v>355</v>
      </c>
      <c r="C20" s="48">
        <v>0</v>
      </c>
      <c r="D20" s="48">
        <v>12</v>
      </c>
      <c r="E20" s="48">
        <v>63</v>
      </c>
      <c r="F20" s="48">
        <v>15</v>
      </c>
      <c r="G20" s="48">
        <v>46</v>
      </c>
      <c r="H20" s="48">
        <v>32</v>
      </c>
      <c r="I20" s="48" t="s">
        <v>355</v>
      </c>
      <c r="J20" s="48">
        <v>0</v>
      </c>
      <c r="K20" s="48">
        <v>57</v>
      </c>
      <c r="L20" s="48">
        <v>103</v>
      </c>
      <c r="M20" s="48">
        <v>43</v>
      </c>
      <c r="N20" s="25">
        <v>13253</v>
      </c>
      <c r="O20" s="25">
        <v>120640.101</v>
      </c>
    </row>
    <row r="21" spans="1:15" ht="12.75">
      <c r="A21" s="10" t="s">
        <v>44</v>
      </c>
      <c r="B21" s="48">
        <v>6</v>
      </c>
      <c r="C21" s="48">
        <v>0</v>
      </c>
      <c r="D21" s="48">
        <v>4</v>
      </c>
      <c r="E21" s="48">
        <v>33</v>
      </c>
      <c r="F21" s="48">
        <v>16</v>
      </c>
      <c r="G21" s="48">
        <v>37</v>
      </c>
      <c r="H21" s="48">
        <v>16</v>
      </c>
      <c r="I21" s="48">
        <v>0</v>
      </c>
      <c r="J21" s="48">
        <v>0</v>
      </c>
      <c r="K21" s="48">
        <v>35</v>
      </c>
      <c r="L21" s="48">
        <v>50</v>
      </c>
      <c r="M21" s="48">
        <v>29</v>
      </c>
      <c r="N21" s="25">
        <v>8571</v>
      </c>
      <c r="O21" s="25">
        <v>74385.5</v>
      </c>
    </row>
    <row r="22" spans="1:15" ht="12.75">
      <c r="A22" s="10" t="s">
        <v>45</v>
      </c>
      <c r="B22" s="48">
        <v>38</v>
      </c>
      <c r="C22" s="48">
        <v>0</v>
      </c>
      <c r="D22" s="48">
        <v>51</v>
      </c>
      <c r="E22" s="48">
        <v>37</v>
      </c>
      <c r="F22" s="48">
        <v>26</v>
      </c>
      <c r="G22" s="48">
        <v>42</v>
      </c>
      <c r="H22" s="48">
        <v>20</v>
      </c>
      <c r="I22" s="48">
        <v>4</v>
      </c>
      <c r="J22" s="48" t="s">
        <v>355</v>
      </c>
      <c r="K22" s="48">
        <v>80</v>
      </c>
      <c r="L22" s="48">
        <v>148</v>
      </c>
      <c r="M22" s="48">
        <v>65</v>
      </c>
      <c r="N22" s="25">
        <v>18641</v>
      </c>
      <c r="O22" s="25">
        <v>177499.268</v>
      </c>
    </row>
    <row r="23" spans="1:15" ht="12.75">
      <c r="A23" s="10" t="s">
        <v>46</v>
      </c>
      <c r="B23" s="48">
        <v>23</v>
      </c>
      <c r="C23" s="48">
        <v>0</v>
      </c>
      <c r="D23" s="48">
        <v>68</v>
      </c>
      <c r="E23" s="48">
        <v>84</v>
      </c>
      <c r="F23" s="48">
        <v>36</v>
      </c>
      <c r="G23" s="48">
        <v>53</v>
      </c>
      <c r="H23" s="48">
        <v>42</v>
      </c>
      <c r="I23" s="48">
        <v>4</v>
      </c>
      <c r="J23" s="48">
        <v>0</v>
      </c>
      <c r="K23" s="48">
        <v>157</v>
      </c>
      <c r="L23" s="48">
        <v>239</v>
      </c>
      <c r="M23" s="48">
        <v>108</v>
      </c>
      <c r="N23" s="25">
        <v>30434</v>
      </c>
      <c r="O23" s="25">
        <v>289298.635</v>
      </c>
    </row>
    <row r="24" spans="1:15" ht="12.75">
      <c r="A24" s="10" t="s">
        <v>47</v>
      </c>
      <c r="B24" s="48">
        <v>32</v>
      </c>
      <c r="C24" s="48">
        <v>0</v>
      </c>
      <c r="D24" s="48">
        <v>30</v>
      </c>
      <c r="E24" s="48">
        <v>57</v>
      </c>
      <c r="F24" s="48">
        <v>34</v>
      </c>
      <c r="G24" s="48">
        <v>38</v>
      </c>
      <c r="H24" s="48">
        <v>23</v>
      </c>
      <c r="I24" s="48" t="s">
        <v>355</v>
      </c>
      <c r="J24" s="48">
        <v>0</v>
      </c>
      <c r="K24" s="48">
        <v>100</v>
      </c>
      <c r="L24" s="48">
        <v>164</v>
      </c>
      <c r="M24" s="48">
        <v>77</v>
      </c>
      <c r="N24" s="25">
        <v>23550</v>
      </c>
      <c r="O24" s="25">
        <v>201137.098</v>
      </c>
    </row>
    <row r="25" spans="1:15" ht="12.75">
      <c r="A25" s="10" t="s">
        <v>48</v>
      </c>
      <c r="B25" s="48">
        <v>257</v>
      </c>
      <c r="C25" s="48">
        <v>0</v>
      </c>
      <c r="D25" s="48">
        <v>637</v>
      </c>
      <c r="E25" s="48">
        <v>503</v>
      </c>
      <c r="F25" s="48">
        <v>427</v>
      </c>
      <c r="G25" s="48">
        <v>699</v>
      </c>
      <c r="H25" s="48">
        <v>419</v>
      </c>
      <c r="I25" s="48">
        <v>81</v>
      </c>
      <c r="J25" s="48">
        <v>6</v>
      </c>
      <c r="K25" s="48">
        <v>1478</v>
      </c>
      <c r="L25" s="48">
        <v>2617</v>
      </c>
      <c r="M25" s="48">
        <v>1219</v>
      </c>
      <c r="N25" s="25">
        <v>377633</v>
      </c>
      <c r="O25" s="25">
        <v>3058944.427</v>
      </c>
    </row>
    <row r="26" spans="1:15" ht="12.75">
      <c r="A26" s="10" t="s">
        <v>49</v>
      </c>
      <c r="B26" s="48">
        <v>18</v>
      </c>
      <c r="C26" s="48">
        <v>0</v>
      </c>
      <c r="D26" s="48">
        <v>10</v>
      </c>
      <c r="E26" s="48">
        <v>45</v>
      </c>
      <c r="F26" s="48">
        <v>22</v>
      </c>
      <c r="G26" s="48">
        <v>21</v>
      </c>
      <c r="H26" s="48">
        <v>18</v>
      </c>
      <c r="I26" s="48">
        <v>0</v>
      </c>
      <c r="J26" s="48">
        <v>0</v>
      </c>
      <c r="K26" s="48">
        <v>50</v>
      </c>
      <c r="L26" s="48">
        <v>99</v>
      </c>
      <c r="M26" s="48">
        <v>50</v>
      </c>
      <c r="N26" s="25">
        <v>15921</v>
      </c>
      <c r="O26" s="25">
        <v>111823.802</v>
      </c>
    </row>
    <row r="27" spans="1:15" ht="12.75">
      <c r="A27" s="10" t="s">
        <v>50</v>
      </c>
      <c r="B27" s="48">
        <v>58</v>
      </c>
      <c r="C27" s="48" t="s">
        <v>355</v>
      </c>
      <c r="D27" s="48">
        <v>86</v>
      </c>
      <c r="E27" s="48">
        <v>194</v>
      </c>
      <c r="F27" s="48">
        <v>64</v>
      </c>
      <c r="G27" s="48">
        <v>120</v>
      </c>
      <c r="H27" s="48">
        <v>67</v>
      </c>
      <c r="I27" s="48">
        <v>5</v>
      </c>
      <c r="J27" s="48">
        <v>0</v>
      </c>
      <c r="K27" s="48">
        <v>397</v>
      </c>
      <c r="L27" s="48">
        <v>522</v>
      </c>
      <c r="M27" s="48">
        <v>184</v>
      </c>
      <c r="N27" s="25">
        <v>56395</v>
      </c>
      <c r="O27" s="25">
        <v>650353.681</v>
      </c>
    </row>
    <row r="28" spans="1:15" ht="12.75">
      <c r="A28" s="10" t="s">
        <v>51</v>
      </c>
      <c r="B28" s="48">
        <v>26</v>
      </c>
      <c r="C28" s="48">
        <v>0</v>
      </c>
      <c r="D28" s="48">
        <v>54</v>
      </c>
      <c r="E28" s="48">
        <v>78</v>
      </c>
      <c r="F28" s="48">
        <v>32</v>
      </c>
      <c r="G28" s="48">
        <v>78</v>
      </c>
      <c r="H28" s="48">
        <v>26</v>
      </c>
      <c r="I28" s="48">
        <v>5</v>
      </c>
      <c r="J28" s="48">
        <v>0</v>
      </c>
      <c r="K28" s="48">
        <v>101</v>
      </c>
      <c r="L28" s="48">
        <v>159</v>
      </c>
      <c r="M28" s="48">
        <v>73</v>
      </c>
      <c r="N28" s="25">
        <v>22472</v>
      </c>
      <c r="O28" s="25">
        <v>212681.62</v>
      </c>
    </row>
    <row r="29" spans="1:15" ht="12.75">
      <c r="A29" s="10" t="s">
        <v>52</v>
      </c>
      <c r="B29" s="48">
        <v>12</v>
      </c>
      <c r="C29" s="48">
        <v>0</v>
      </c>
      <c r="D29" s="48">
        <v>46</v>
      </c>
      <c r="E29" s="48">
        <v>27</v>
      </c>
      <c r="F29" s="48">
        <v>44</v>
      </c>
      <c r="G29" s="48">
        <v>69</v>
      </c>
      <c r="H29" s="48">
        <v>37</v>
      </c>
      <c r="I29" s="48">
        <v>5</v>
      </c>
      <c r="J29" s="48">
        <v>0</v>
      </c>
      <c r="K29" s="48">
        <v>127</v>
      </c>
      <c r="L29" s="48">
        <v>204</v>
      </c>
      <c r="M29" s="48">
        <v>108</v>
      </c>
      <c r="N29" s="25">
        <v>34013</v>
      </c>
      <c r="O29" s="25">
        <v>256265.222</v>
      </c>
    </row>
    <row r="30" spans="1:15" ht="12.75">
      <c r="A30" s="10" t="s">
        <v>53</v>
      </c>
      <c r="B30" s="48">
        <v>21</v>
      </c>
      <c r="C30" s="48">
        <v>0</v>
      </c>
      <c r="D30" s="48">
        <v>52</v>
      </c>
      <c r="E30" s="48">
        <v>26</v>
      </c>
      <c r="F30" s="48">
        <v>32</v>
      </c>
      <c r="G30" s="48">
        <v>36</v>
      </c>
      <c r="H30" s="48">
        <v>23</v>
      </c>
      <c r="I30" s="48" t="s">
        <v>355</v>
      </c>
      <c r="J30" s="48">
        <v>0</v>
      </c>
      <c r="K30" s="48">
        <v>128</v>
      </c>
      <c r="L30" s="48">
        <v>181</v>
      </c>
      <c r="M30" s="48">
        <v>71</v>
      </c>
      <c r="N30" s="25">
        <v>22950</v>
      </c>
      <c r="O30" s="25">
        <v>220908.873</v>
      </c>
    </row>
    <row r="31" spans="1:15" ht="12.75">
      <c r="A31" s="10" t="s">
        <v>54</v>
      </c>
      <c r="B31" s="48">
        <v>12</v>
      </c>
      <c r="C31" s="48">
        <v>0</v>
      </c>
      <c r="D31" s="48">
        <v>38</v>
      </c>
      <c r="E31" s="48">
        <v>25</v>
      </c>
      <c r="F31" s="48">
        <v>9</v>
      </c>
      <c r="G31" s="48">
        <v>16</v>
      </c>
      <c r="H31" s="48">
        <v>18</v>
      </c>
      <c r="I31" s="48">
        <v>4</v>
      </c>
      <c r="J31" s="48">
        <v>0</v>
      </c>
      <c r="K31" s="48">
        <v>50</v>
      </c>
      <c r="L31" s="48">
        <v>95</v>
      </c>
      <c r="M31" s="48">
        <v>44</v>
      </c>
      <c r="N31" s="25">
        <v>13935</v>
      </c>
      <c r="O31" s="25">
        <v>108743.519</v>
      </c>
    </row>
    <row r="32" spans="1:15" ht="12.75">
      <c r="A32" s="10" t="s">
        <v>55</v>
      </c>
      <c r="B32" s="48">
        <v>8</v>
      </c>
      <c r="C32" s="48" t="s">
        <v>355</v>
      </c>
      <c r="D32" s="48">
        <v>33</v>
      </c>
      <c r="E32" s="48">
        <v>43</v>
      </c>
      <c r="F32" s="48">
        <v>28</v>
      </c>
      <c r="G32" s="48">
        <v>61</v>
      </c>
      <c r="H32" s="48">
        <v>21</v>
      </c>
      <c r="I32" s="48" t="s">
        <v>355</v>
      </c>
      <c r="J32" s="48">
        <v>0</v>
      </c>
      <c r="K32" s="48">
        <v>102</v>
      </c>
      <c r="L32" s="48">
        <v>128</v>
      </c>
      <c r="M32" s="48">
        <v>57</v>
      </c>
      <c r="N32" s="25">
        <v>17960</v>
      </c>
      <c r="O32" s="25">
        <v>178323.096</v>
      </c>
    </row>
    <row r="33" spans="1:15" ht="12.75">
      <c r="A33" s="10" t="s">
        <v>56</v>
      </c>
      <c r="B33" s="48" t="s">
        <v>355</v>
      </c>
      <c r="C33" s="48">
        <v>0</v>
      </c>
      <c r="D33" s="48">
        <v>9</v>
      </c>
      <c r="E33" s="48">
        <v>7</v>
      </c>
      <c r="F33" s="48" t="s">
        <v>355</v>
      </c>
      <c r="G33" s="48">
        <v>7</v>
      </c>
      <c r="H33" s="48" t="s">
        <v>355</v>
      </c>
      <c r="I33" s="48" t="s">
        <v>355</v>
      </c>
      <c r="J33" s="48">
        <v>0</v>
      </c>
      <c r="K33" s="48">
        <v>17</v>
      </c>
      <c r="L33" s="48">
        <v>23</v>
      </c>
      <c r="M33" s="48">
        <v>12</v>
      </c>
      <c r="N33" s="25">
        <v>3458</v>
      </c>
      <c r="O33" s="25">
        <v>31875.288</v>
      </c>
    </row>
    <row r="34" spans="1:15" ht="12.75">
      <c r="A34" s="10" t="s">
        <v>57</v>
      </c>
      <c r="B34" s="48">
        <v>6</v>
      </c>
      <c r="C34" s="48">
        <v>0</v>
      </c>
      <c r="D34" s="48">
        <v>52</v>
      </c>
      <c r="E34" s="48">
        <v>16</v>
      </c>
      <c r="F34" s="48">
        <v>16</v>
      </c>
      <c r="G34" s="48">
        <v>47</v>
      </c>
      <c r="H34" s="48">
        <v>26</v>
      </c>
      <c r="I34" s="48">
        <v>5</v>
      </c>
      <c r="J34" s="48">
        <v>0</v>
      </c>
      <c r="K34" s="48">
        <v>77</v>
      </c>
      <c r="L34" s="48">
        <v>106</v>
      </c>
      <c r="M34" s="48">
        <v>69</v>
      </c>
      <c r="N34" s="25">
        <v>21422</v>
      </c>
      <c r="O34" s="25">
        <v>158012.026</v>
      </c>
    </row>
    <row r="35" spans="1:15" ht="12.75">
      <c r="A35" s="10" t="s">
        <v>58</v>
      </c>
      <c r="B35" s="48">
        <v>22</v>
      </c>
      <c r="C35" s="48">
        <v>0</v>
      </c>
      <c r="D35" s="48">
        <v>47</v>
      </c>
      <c r="E35" s="48">
        <v>72</v>
      </c>
      <c r="F35" s="48">
        <v>33</v>
      </c>
      <c r="G35" s="48">
        <v>68</v>
      </c>
      <c r="H35" s="48">
        <v>33</v>
      </c>
      <c r="I35" s="48">
        <v>10</v>
      </c>
      <c r="J35" s="48">
        <v>0</v>
      </c>
      <c r="K35" s="48">
        <v>131</v>
      </c>
      <c r="L35" s="48">
        <v>171</v>
      </c>
      <c r="M35" s="48">
        <v>65</v>
      </c>
      <c r="N35" s="25">
        <v>20436</v>
      </c>
      <c r="O35" s="25">
        <v>240019.004</v>
      </c>
    </row>
    <row r="36" spans="1:15" ht="25.5">
      <c r="A36" s="24" t="s">
        <v>59</v>
      </c>
      <c r="B36" s="48">
        <v>23</v>
      </c>
      <c r="C36" s="48" t="s">
        <v>355</v>
      </c>
      <c r="D36" s="48">
        <v>31</v>
      </c>
      <c r="E36" s="48">
        <v>170</v>
      </c>
      <c r="F36" s="48">
        <v>18</v>
      </c>
      <c r="G36" s="48">
        <v>57</v>
      </c>
      <c r="H36" s="48">
        <v>25</v>
      </c>
      <c r="I36" s="48">
        <v>6</v>
      </c>
      <c r="J36" s="48">
        <v>0</v>
      </c>
      <c r="K36" s="48">
        <v>105</v>
      </c>
      <c r="L36" s="48">
        <v>174</v>
      </c>
      <c r="M36" s="48">
        <v>59</v>
      </c>
      <c r="N36" s="25">
        <v>17192</v>
      </c>
      <c r="O36" s="25">
        <v>204292.985</v>
      </c>
    </row>
    <row r="37" spans="1:15" ht="12.75">
      <c r="A37" s="10" t="s">
        <v>60</v>
      </c>
      <c r="B37" s="48">
        <v>5</v>
      </c>
      <c r="C37" s="48">
        <v>0</v>
      </c>
      <c r="D37" s="48">
        <v>4</v>
      </c>
      <c r="E37" s="48">
        <v>61</v>
      </c>
      <c r="F37" s="48">
        <v>0</v>
      </c>
      <c r="G37" s="48">
        <v>10</v>
      </c>
      <c r="H37" s="48">
        <v>9</v>
      </c>
      <c r="I37" s="48" t="s">
        <v>355</v>
      </c>
      <c r="J37" s="48">
        <v>0</v>
      </c>
      <c r="K37" s="48">
        <v>29</v>
      </c>
      <c r="L37" s="48">
        <v>63</v>
      </c>
      <c r="M37" s="48">
        <v>29</v>
      </c>
      <c r="N37" s="25">
        <v>8326</v>
      </c>
      <c r="O37" s="25">
        <v>64093.513</v>
      </c>
    </row>
    <row r="38" spans="1:15" ht="12.75">
      <c r="A38" s="10" t="s">
        <v>61</v>
      </c>
      <c r="B38" s="48" t="s">
        <v>355</v>
      </c>
      <c r="C38" s="48">
        <v>0</v>
      </c>
      <c r="D38" s="48">
        <v>4</v>
      </c>
      <c r="E38" s="48">
        <v>24</v>
      </c>
      <c r="F38" s="48" t="s">
        <v>355</v>
      </c>
      <c r="G38" s="48">
        <v>14</v>
      </c>
      <c r="H38" s="48">
        <v>8</v>
      </c>
      <c r="I38" s="48" t="s">
        <v>355</v>
      </c>
      <c r="J38" s="48">
        <v>0</v>
      </c>
      <c r="K38" s="48">
        <v>22</v>
      </c>
      <c r="L38" s="48">
        <v>53</v>
      </c>
      <c r="M38" s="48">
        <v>27</v>
      </c>
      <c r="N38" s="25">
        <v>7948</v>
      </c>
      <c r="O38" s="25">
        <v>53027.881</v>
      </c>
    </row>
    <row r="39" spans="1:15" ht="12.75">
      <c r="A39" s="10" t="s">
        <v>62</v>
      </c>
      <c r="B39" s="48">
        <v>14</v>
      </c>
      <c r="C39" s="48">
        <v>0</v>
      </c>
      <c r="D39" s="48">
        <v>23</v>
      </c>
      <c r="E39" s="48">
        <v>25</v>
      </c>
      <c r="F39" s="48">
        <v>9</v>
      </c>
      <c r="G39" s="48">
        <v>20</v>
      </c>
      <c r="H39" s="48">
        <v>11</v>
      </c>
      <c r="I39" s="48">
        <v>4</v>
      </c>
      <c r="J39" s="48">
        <v>0</v>
      </c>
      <c r="K39" s="48">
        <v>25</v>
      </c>
      <c r="L39" s="48">
        <v>38</v>
      </c>
      <c r="M39" s="48">
        <v>22</v>
      </c>
      <c r="N39" s="25">
        <v>7080</v>
      </c>
      <c r="O39" s="25">
        <v>62953.692</v>
      </c>
    </row>
    <row r="40" spans="1:15" ht="12.75">
      <c r="A40" s="10" t="s">
        <v>63</v>
      </c>
      <c r="B40" s="48">
        <v>14</v>
      </c>
      <c r="C40" s="48">
        <v>0</v>
      </c>
      <c r="D40" s="48">
        <v>35</v>
      </c>
      <c r="E40" s="48">
        <v>97</v>
      </c>
      <c r="F40" s="48">
        <v>6</v>
      </c>
      <c r="G40" s="48">
        <v>25</v>
      </c>
      <c r="H40" s="48" t="s">
        <v>355</v>
      </c>
      <c r="I40" s="48">
        <v>0</v>
      </c>
      <c r="J40" s="48" t="s">
        <v>355</v>
      </c>
      <c r="K40" s="48">
        <v>66</v>
      </c>
      <c r="L40" s="48">
        <v>100</v>
      </c>
      <c r="M40" s="48">
        <v>33</v>
      </c>
      <c r="N40" s="25">
        <v>10247</v>
      </c>
      <c r="O40" s="25">
        <v>117121.913</v>
      </c>
    </row>
    <row r="41" spans="1:15" ht="12.75">
      <c r="A41" s="10" t="s">
        <v>64</v>
      </c>
      <c r="B41" s="48">
        <v>116</v>
      </c>
      <c r="C41" s="48">
        <v>0</v>
      </c>
      <c r="D41" s="48">
        <v>244</v>
      </c>
      <c r="E41" s="48">
        <v>365</v>
      </c>
      <c r="F41" s="48">
        <v>111</v>
      </c>
      <c r="G41" s="48">
        <v>166</v>
      </c>
      <c r="H41" s="48">
        <v>100</v>
      </c>
      <c r="I41" s="48">
        <v>17</v>
      </c>
      <c r="J41" s="48">
        <v>0</v>
      </c>
      <c r="K41" s="48">
        <v>586</v>
      </c>
      <c r="L41" s="48">
        <v>888</v>
      </c>
      <c r="M41" s="48">
        <v>334</v>
      </c>
      <c r="N41" s="25">
        <v>101525</v>
      </c>
      <c r="O41" s="25">
        <v>1048642.969</v>
      </c>
    </row>
    <row r="42" spans="1:15" ht="12.75">
      <c r="A42" s="10" t="s">
        <v>65</v>
      </c>
      <c r="B42" s="48">
        <v>5</v>
      </c>
      <c r="C42" s="48">
        <v>0</v>
      </c>
      <c r="D42" s="48" t="s">
        <v>355</v>
      </c>
      <c r="E42" s="48">
        <v>8</v>
      </c>
      <c r="F42" s="48" t="s">
        <v>355</v>
      </c>
      <c r="G42" s="48">
        <v>8</v>
      </c>
      <c r="H42" s="48" t="s">
        <v>355</v>
      </c>
      <c r="I42" s="48" t="s">
        <v>355</v>
      </c>
      <c r="J42" s="48" t="s">
        <v>355</v>
      </c>
      <c r="K42" s="48">
        <v>16</v>
      </c>
      <c r="L42" s="48">
        <v>22</v>
      </c>
      <c r="M42" s="48">
        <v>10</v>
      </c>
      <c r="N42" s="25">
        <v>3387</v>
      </c>
      <c r="O42" s="25">
        <v>31129.169</v>
      </c>
    </row>
    <row r="43" spans="1:15" ht="12.75">
      <c r="A43" s="10" t="s">
        <v>66</v>
      </c>
      <c r="B43" s="48" t="s">
        <v>355</v>
      </c>
      <c r="C43" s="48">
        <v>0</v>
      </c>
      <c r="D43" s="48">
        <v>48</v>
      </c>
      <c r="E43" s="48">
        <v>40</v>
      </c>
      <c r="F43" s="48">
        <v>6</v>
      </c>
      <c r="G43" s="48">
        <v>10</v>
      </c>
      <c r="H43" s="48">
        <v>8</v>
      </c>
      <c r="I43" s="48" t="s">
        <v>355</v>
      </c>
      <c r="J43" s="48">
        <v>0</v>
      </c>
      <c r="K43" s="48">
        <v>32</v>
      </c>
      <c r="L43" s="48">
        <v>66</v>
      </c>
      <c r="M43" s="48">
        <v>23</v>
      </c>
      <c r="N43" s="25">
        <v>7232</v>
      </c>
      <c r="O43" s="25">
        <v>64940.439</v>
      </c>
    </row>
    <row r="44" spans="1:15" ht="26.25" customHeight="1">
      <c r="A44" s="24" t="s">
        <v>899</v>
      </c>
      <c r="B44" s="48">
        <v>51</v>
      </c>
      <c r="C44" s="48">
        <v>0</v>
      </c>
      <c r="D44" s="48">
        <v>17</v>
      </c>
      <c r="E44" s="48">
        <v>255</v>
      </c>
      <c r="F44" s="48">
        <v>26</v>
      </c>
      <c r="G44" s="48">
        <v>93</v>
      </c>
      <c r="H44" s="48">
        <v>69</v>
      </c>
      <c r="I44" s="48">
        <v>5</v>
      </c>
      <c r="J44" s="48">
        <v>0</v>
      </c>
      <c r="K44" s="48">
        <v>273</v>
      </c>
      <c r="L44" s="48">
        <v>409</v>
      </c>
      <c r="M44" s="48">
        <v>241</v>
      </c>
      <c r="N44" s="25">
        <v>73920</v>
      </c>
      <c r="O44" s="25">
        <v>529727.796</v>
      </c>
    </row>
    <row r="45" spans="1:15" ht="12.75">
      <c r="A45" s="10" t="s">
        <v>67</v>
      </c>
      <c r="B45" s="48">
        <v>11</v>
      </c>
      <c r="C45" s="48">
        <v>0</v>
      </c>
      <c r="D45" s="48">
        <v>13</v>
      </c>
      <c r="E45" s="48">
        <v>61</v>
      </c>
      <c r="F45" s="48">
        <v>4</v>
      </c>
      <c r="G45" s="48">
        <v>10</v>
      </c>
      <c r="H45" s="48" t="s">
        <v>355</v>
      </c>
      <c r="I45" s="48" t="s">
        <v>355</v>
      </c>
      <c r="J45" s="48">
        <v>0</v>
      </c>
      <c r="K45" s="48">
        <v>39</v>
      </c>
      <c r="L45" s="48">
        <v>60</v>
      </c>
      <c r="M45" s="48">
        <v>35</v>
      </c>
      <c r="N45" s="25">
        <v>11530</v>
      </c>
      <c r="O45" s="25">
        <v>80583.478</v>
      </c>
    </row>
    <row r="46" spans="1:15" ht="12.75">
      <c r="A46" s="10" t="s">
        <v>68</v>
      </c>
      <c r="B46" s="48" t="s">
        <v>355</v>
      </c>
      <c r="C46" s="48">
        <v>0</v>
      </c>
      <c r="D46" s="48">
        <v>4</v>
      </c>
      <c r="E46" s="48">
        <v>16</v>
      </c>
      <c r="F46" s="48">
        <v>5</v>
      </c>
      <c r="G46" s="48">
        <v>9</v>
      </c>
      <c r="H46" s="48" t="s">
        <v>355</v>
      </c>
      <c r="I46" s="48" t="s">
        <v>355</v>
      </c>
      <c r="J46" s="48">
        <v>0</v>
      </c>
      <c r="K46" s="48">
        <v>29</v>
      </c>
      <c r="L46" s="48">
        <v>47</v>
      </c>
      <c r="M46" s="48">
        <v>18</v>
      </c>
      <c r="N46" s="25">
        <v>5422</v>
      </c>
      <c r="O46" s="25">
        <v>51737.994</v>
      </c>
    </row>
    <row r="47" spans="1:15" ht="12.75">
      <c r="A47" s="10" t="s">
        <v>69</v>
      </c>
      <c r="B47" s="48">
        <v>22</v>
      </c>
      <c r="C47" s="48">
        <v>0</v>
      </c>
      <c r="D47" s="48">
        <v>30</v>
      </c>
      <c r="E47" s="48">
        <v>109</v>
      </c>
      <c r="F47" s="48">
        <v>4</v>
      </c>
      <c r="G47" s="48">
        <v>46</v>
      </c>
      <c r="H47" s="48">
        <v>30</v>
      </c>
      <c r="I47" s="48" t="s">
        <v>355</v>
      </c>
      <c r="J47" s="48">
        <v>0</v>
      </c>
      <c r="K47" s="48">
        <v>131</v>
      </c>
      <c r="L47" s="48">
        <v>201</v>
      </c>
      <c r="M47" s="48">
        <v>72</v>
      </c>
      <c r="N47" s="25">
        <v>22096</v>
      </c>
      <c r="O47" s="25">
        <v>231283.95</v>
      </c>
    </row>
    <row r="48" spans="1:15" ht="12.75">
      <c r="A48" s="10" t="s">
        <v>70</v>
      </c>
      <c r="B48" s="48">
        <v>32</v>
      </c>
      <c r="C48" s="48">
        <v>0</v>
      </c>
      <c r="D48" s="48">
        <v>16</v>
      </c>
      <c r="E48" s="48">
        <v>226</v>
      </c>
      <c r="F48" s="48">
        <v>10</v>
      </c>
      <c r="G48" s="48">
        <v>51</v>
      </c>
      <c r="H48" s="48">
        <v>27</v>
      </c>
      <c r="I48" s="48">
        <v>8</v>
      </c>
      <c r="J48" s="48">
        <v>0</v>
      </c>
      <c r="K48" s="48">
        <v>164</v>
      </c>
      <c r="L48" s="48">
        <v>232</v>
      </c>
      <c r="M48" s="48">
        <v>67</v>
      </c>
      <c r="N48" s="25">
        <v>20003</v>
      </c>
      <c r="O48" s="25">
        <v>278939.24199999997</v>
      </c>
    </row>
    <row r="49" spans="1:15" ht="12.75">
      <c r="A49" s="10" t="s">
        <v>71</v>
      </c>
      <c r="B49" s="48">
        <v>7</v>
      </c>
      <c r="C49" s="48">
        <v>0</v>
      </c>
      <c r="D49" s="48" t="s">
        <v>355</v>
      </c>
      <c r="E49" s="48">
        <v>13</v>
      </c>
      <c r="F49" s="48">
        <v>0</v>
      </c>
      <c r="G49" s="48">
        <v>9</v>
      </c>
      <c r="H49" s="48" t="s">
        <v>355</v>
      </c>
      <c r="I49" s="48" t="s">
        <v>355</v>
      </c>
      <c r="J49" s="48">
        <v>0</v>
      </c>
      <c r="K49" s="48">
        <v>24</v>
      </c>
      <c r="L49" s="48">
        <v>31</v>
      </c>
      <c r="M49" s="48">
        <v>16</v>
      </c>
      <c r="N49" s="25">
        <v>5067</v>
      </c>
      <c r="O49" s="25">
        <v>44037.196</v>
      </c>
    </row>
    <row r="50" spans="1:15" ht="12.75">
      <c r="A50" s="10" t="s">
        <v>72</v>
      </c>
      <c r="B50" s="48">
        <v>10</v>
      </c>
      <c r="C50" s="48">
        <v>0</v>
      </c>
      <c r="D50" s="48">
        <v>13</v>
      </c>
      <c r="E50" s="48">
        <v>22</v>
      </c>
      <c r="F50" s="48">
        <v>7</v>
      </c>
      <c r="G50" s="48">
        <v>31</v>
      </c>
      <c r="H50" s="48">
        <v>8</v>
      </c>
      <c r="I50" s="48">
        <v>8</v>
      </c>
      <c r="J50" s="48">
        <v>0</v>
      </c>
      <c r="K50" s="48">
        <v>62</v>
      </c>
      <c r="L50" s="48">
        <v>97</v>
      </c>
      <c r="M50" s="48">
        <v>31</v>
      </c>
      <c r="N50" s="25">
        <v>9905</v>
      </c>
      <c r="O50" s="25">
        <v>117494.078</v>
      </c>
    </row>
    <row r="51" spans="1:15" ht="12.75">
      <c r="A51" s="10" t="s">
        <v>73</v>
      </c>
      <c r="B51" s="48">
        <v>10</v>
      </c>
      <c r="C51" s="48">
        <v>0</v>
      </c>
      <c r="D51" s="48" t="s">
        <v>355</v>
      </c>
      <c r="E51" s="48">
        <v>29</v>
      </c>
      <c r="F51" s="48">
        <v>0</v>
      </c>
      <c r="G51" s="48">
        <v>20</v>
      </c>
      <c r="H51" s="48">
        <v>6</v>
      </c>
      <c r="I51" s="48" t="s">
        <v>355</v>
      </c>
      <c r="J51" s="48">
        <v>0</v>
      </c>
      <c r="K51" s="48">
        <v>15</v>
      </c>
      <c r="L51" s="48">
        <v>29</v>
      </c>
      <c r="M51" s="48">
        <v>21</v>
      </c>
      <c r="N51" s="25">
        <v>7831</v>
      </c>
      <c r="O51" s="25">
        <v>45944.267</v>
      </c>
    </row>
    <row r="52" spans="1:15" ht="12.75">
      <c r="A52" s="10" t="s">
        <v>74</v>
      </c>
      <c r="B52" s="48">
        <v>6</v>
      </c>
      <c r="C52" s="48">
        <v>0</v>
      </c>
      <c r="D52" s="48">
        <v>10</v>
      </c>
      <c r="E52" s="48">
        <v>23</v>
      </c>
      <c r="F52" s="48" t="s">
        <v>355</v>
      </c>
      <c r="G52" s="48">
        <v>8</v>
      </c>
      <c r="H52" s="48">
        <v>0</v>
      </c>
      <c r="I52" s="48">
        <v>0</v>
      </c>
      <c r="J52" s="48">
        <v>0</v>
      </c>
      <c r="K52" s="48">
        <v>13</v>
      </c>
      <c r="L52" s="48">
        <v>49</v>
      </c>
      <c r="M52" s="48">
        <v>28</v>
      </c>
      <c r="N52" s="25">
        <v>7732</v>
      </c>
      <c r="O52" s="25">
        <v>41645.635</v>
      </c>
    </row>
    <row r="53" spans="1:15" ht="25.5">
      <c r="A53" s="24" t="s">
        <v>884</v>
      </c>
      <c r="B53" s="48" t="s">
        <v>355</v>
      </c>
      <c r="C53" s="48">
        <v>0</v>
      </c>
      <c r="D53" s="48" t="s">
        <v>355</v>
      </c>
      <c r="E53" s="48">
        <v>29</v>
      </c>
      <c r="F53" s="48">
        <v>0</v>
      </c>
      <c r="G53" s="48">
        <v>15</v>
      </c>
      <c r="H53" s="48">
        <v>5</v>
      </c>
      <c r="I53" s="48" t="s">
        <v>355</v>
      </c>
      <c r="J53" s="48">
        <v>0</v>
      </c>
      <c r="K53" s="48">
        <v>14</v>
      </c>
      <c r="L53" s="48">
        <v>23</v>
      </c>
      <c r="M53" s="48">
        <v>9</v>
      </c>
      <c r="N53" s="25">
        <v>2706</v>
      </c>
      <c r="O53" s="25">
        <v>29386.594</v>
      </c>
    </row>
    <row r="54" spans="1:15" ht="12.75">
      <c r="A54" s="10" t="s">
        <v>75</v>
      </c>
      <c r="B54" s="48">
        <v>7</v>
      </c>
      <c r="C54" s="48">
        <v>0</v>
      </c>
      <c r="D54" s="48">
        <v>8</v>
      </c>
      <c r="E54" s="48">
        <v>51</v>
      </c>
      <c r="F54" s="48">
        <v>7</v>
      </c>
      <c r="G54" s="48">
        <v>25</v>
      </c>
      <c r="H54" s="48">
        <v>9</v>
      </c>
      <c r="I54" s="48">
        <v>0</v>
      </c>
      <c r="J54" s="48">
        <v>0</v>
      </c>
      <c r="K54" s="48">
        <v>70</v>
      </c>
      <c r="L54" s="48">
        <v>87</v>
      </c>
      <c r="M54" s="48">
        <v>43</v>
      </c>
      <c r="N54" s="25">
        <v>12644</v>
      </c>
      <c r="O54" s="25">
        <v>116642.676</v>
      </c>
    </row>
    <row r="55" spans="1:15" ht="12.75">
      <c r="A55" s="10" t="s">
        <v>76</v>
      </c>
      <c r="B55" s="48">
        <v>7</v>
      </c>
      <c r="C55" s="48" t="s">
        <v>355</v>
      </c>
      <c r="D55" s="48">
        <v>10</v>
      </c>
      <c r="E55" s="48">
        <v>31</v>
      </c>
      <c r="F55" s="48" t="s">
        <v>355</v>
      </c>
      <c r="G55" s="48">
        <v>19</v>
      </c>
      <c r="H55" s="48">
        <v>4</v>
      </c>
      <c r="I55" s="48" t="s">
        <v>355</v>
      </c>
      <c r="J55" s="48">
        <v>0</v>
      </c>
      <c r="K55" s="48">
        <v>31</v>
      </c>
      <c r="L55" s="48">
        <v>46</v>
      </c>
      <c r="M55" s="48">
        <v>11</v>
      </c>
      <c r="N55" s="25">
        <v>3583</v>
      </c>
      <c r="O55" s="25">
        <v>54572.269</v>
      </c>
    </row>
    <row r="56" spans="1:15" ht="12.75">
      <c r="A56" s="10" t="s">
        <v>77</v>
      </c>
      <c r="B56" s="48">
        <v>72</v>
      </c>
      <c r="C56" s="48">
        <v>0</v>
      </c>
      <c r="D56" s="48">
        <v>49</v>
      </c>
      <c r="E56" s="48">
        <v>200</v>
      </c>
      <c r="F56" s="48">
        <v>56</v>
      </c>
      <c r="G56" s="48">
        <v>147</v>
      </c>
      <c r="H56" s="48">
        <v>59</v>
      </c>
      <c r="I56" s="48">
        <v>14</v>
      </c>
      <c r="J56" s="48" t="s">
        <v>355</v>
      </c>
      <c r="K56" s="48">
        <v>504</v>
      </c>
      <c r="L56" s="48">
        <v>606</v>
      </c>
      <c r="M56" s="48">
        <v>222</v>
      </c>
      <c r="N56" s="25">
        <v>67588</v>
      </c>
      <c r="O56" s="25">
        <v>803739.286</v>
      </c>
    </row>
    <row r="57" spans="1:15" ht="12.75">
      <c r="A57" s="10" t="s">
        <v>78</v>
      </c>
      <c r="B57" s="48">
        <v>12</v>
      </c>
      <c r="C57" s="48">
        <v>0</v>
      </c>
      <c r="D57" s="48">
        <v>27</v>
      </c>
      <c r="E57" s="48">
        <v>93</v>
      </c>
      <c r="F57" s="48">
        <v>4</v>
      </c>
      <c r="G57" s="48">
        <v>29</v>
      </c>
      <c r="H57" s="48">
        <v>5</v>
      </c>
      <c r="I57" s="48">
        <v>4</v>
      </c>
      <c r="J57" s="48">
        <v>0</v>
      </c>
      <c r="K57" s="48">
        <v>72</v>
      </c>
      <c r="L57" s="48">
        <v>107</v>
      </c>
      <c r="M57" s="48">
        <v>40</v>
      </c>
      <c r="N57" s="25">
        <v>11985</v>
      </c>
      <c r="O57" s="25">
        <v>130661.447</v>
      </c>
    </row>
    <row r="58" spans="1:15" ht="12.75">
      <c r="A58" s="10" t="s">
        <v>79</v>
      </c>
      <c r="B58" s="48">
        <v>12</v>
      </c>
      <c r="C58" s="48">
        <v>0</v>
      </c>
      <c r="D58" s="48">
        <v>39</v>
      </c>
      <c r="E58" s="48">
        <v>120</v>
      </c>
      <c r="F58" s="48">
        <v>8</v>
      </c>
      <c r="G58" s="48">
        <v>54</v>
      </c>
      <c r="H58" s="48">
        <v>27</v>
      </c>
      <c r="I58" s="48">
        <v>0</v>
      </c>
      <c r="J58" s="48">
        <v>0</v>
      </c>
      <c r="K58" s="48">
        <v>103</v>
      </c>
      <c r="L58" s="48">
        <v>191</v>
      </c>
      <c r="M58" s="48">
        <v>94</v>
      </c>
      <c r="N58" s="25">
        <v>28464</v>
      </c>
      <c r="O58" s="25">
        <v>211541.689</v>
      </c>
    </row>
    <row r="59" spans="1:15" ht="12.75">
      <c r="A59" s="10" t="s">
        <v>80</v>
      </c>
      <c r="B59" s="48">
        <v>84</v>
      </c>
      <c r="C59" s="48">
        <v>0</v>
      </c>
      <c r="D59" s="48">
        <v>62</v>
      </c>
      <c r="E59" s="48">
        <v>258</v>
      </c>
      <c r="F59" s="48">
        <v>45</v>
      </c>
      <c r="G59" s="48">
        <v>189</v>
      </c>
      <c r="H59" s="48">
        <v>68</v>
      </c>
      <c r="I59" s="48">
        <v>9</v>
      </c>
      <c r="J59" s="48">
        <v>0</v>
      </c>
      <c r="K59" s="48">
        <v>530</v>
      </c>
      <c r="L59" s="48">
        <v>576</v>
      </c>
      <c r="M59" s="48">
        <v>216</v>
      </c>
      <c r="N59" s="25">
        <v>65542</v>
      </c>
      <c r="O59" s="25">
        <v>832059.305</v>
      </c>
    </row>
    <row r="60" spans="1:15" ht="12.75">
      <c r="A60" s="10" t="s">
        <v>81</v>
      </c>
      <c r="B60" s="48">
        <v>5</v>
      </c>
      <c r="C60" s="48">
        <v>0</v>
      </c>
      <c r="D60" s="48" t="s">
        <v>355</v>
      </c>
      <c r="E60" s="48">
        <v>35</v>
      </c>
      <c r="F60" s="48" t="s">
        <v>355</v>
      </c>
      <c r="G60" s="48">
        <v>31</v>
      </c>
      <c r="H60" s="48">
        <v>14</v>
      </c>
      <c r="I60" s="48" t="s">
        <v>355</v>
      </c>
      <c r="J60" s="48">
        <v>0</v>
      </c>
      <c r="K60" s="48">
        <v>47</v>
      </c>
      <c r="L60" s="48">
        <v>55</v>
      </c>
      <c r="M60" s="48">
        <v>26</v>
      </c>
      <c r="N60" s="25">
        <v>8037</v>
      </c>
      <c r="O60" s="25">
        <v>82807.081</v>
      </c>
    </row>
    <row r="61" spans="1:15" ht="12.75">
      <c r="A61" s="10" t="s">
        <v>82</v>
      </c>
      <c r="B61" s="48" t="s">
        <v>355</v>
      </c>
      <c r="C61" s="48">
        <v>0</v>
      </c>
      <c r="D61" s="48" t="s">
        <v>355</v>
      </c>
      <c r="E61" s="48">
        <v>9</v>
      </c>
      <c r="F61" s="48" t="s">
        <v>355</v>
      </c>
      <c r="G61" s="48">
        <v>6</v>
      </c>
      <c r="H61" s="48" t="s">
        <v>355</v>
      </c>
      <c r="I61" s="48" t="s">
        <v>355</v>
      </c>
      <c r="J61" s="48" t="s">
        <v>355</v>
      </c>
      <c r="K61" s="48">
        <v>17</v>
      </c>
      <c r="L61" s="48">
        <v>15</v>
      </c>
      <c r="M61" s="48">
        <v>20</v>
      </c>
      <c r="N61" s="25">
        <v>6617</v>
      </c>
      <c r="O61" s="25">
        <v>34533.801999999996</v>
      </c>
    </row>
    <row r="62" spans="1:15" ht="12.75">
      <c r="A62" s="10" t="s">
        <v>83</v>
      </c>
      <c r="B62" s="48">
        <v>6</v>
      </c>
      <c r="C62" s="48" t="s">
        <v>355</v>
      </c>
      <c r="D62" s="48" t="s">
        <v>355</v>
      </c>
      <c r="E62" s="48">
        <v>42</v>
      </c>
      <c r="F62" s="48" t="s">
        <v>355</v>
      </c>
      <c r="G62" s="48">
        <v>6</v>
      </c>
      <c r="H62" s="48" t="s">
        <v>355</v>
      </c>
      <c r="I62" s="48">
        <v>0</v>
      </c>
      <c r="J62" s="48">
        <v>0</v>
      </c>
      <c r="K62" s="48">
        <v>36</v>
      </c>
      <c r="L62" s="48">
        <v>40</v>
      </c>
      <c r="M62" s="48">
        <v>11</v>
      </c>
      <c r="N62" s="25">
        <v>3516</v>
      </c>
      <c r="O62" s="25">
        <v>51932.979</v>
      </c>
    </row>
    <row r="63" spans="1:15" ht="12.75">
      <c r="A63" s="10" t="s">
        <v>84</v>
      </c>
      <c r="B63" s="48">
        <v>7</v>
      </c>
      <c r="C63" s="48">
        <v>0</v>
      </c>
      <c r="D63" s="48" t="s">
        <v>355</v>
      </c>
      <c r="E63" s="48">
        <v>7</v>
      </c>
      <c r="F63" s="48">
        <v>0</v>
      </c>
      <c r="G63" s="48" t="s">
        <v>355</v>
      </c>
      <c r="H63" s="48">
        <v>0</v>
      </c>
      <c r="I63" s="48">
        <v>0</v>
      </c>
      <c r="J63" s="48">
        <v>0</v>
      </c>
      <c r="K63" s="48" t="s">
        <v>355</v>
      </c>
      <c r="L63" s="48">
        <v>4</v>
      </c>
      <c r="M63" s="48">
        <v>0</v>
      </c>
      <c r="N63" s="25">
        <v>89</v>
      </c>
      <c r="O63" s="25">
        <v>7816.237</v>
      </c>
    </row>
    <row r="64" spans="1:15" ht="12.75">
      <c r="A64" s="10" t="s">
        <v>85</v>
      </c>
      <c r="B64" s="48" t="s">
        <v>355</v>
      </c>
      <c r="C64" s="48">
        <v>0</v>
      </c>
      <c r="D64" s="48" t="s">
        <v>355</v>
      </c>
      <c r="E64" s="48">
        <v>21</v>
      </c>
      <c r="F64" s="48">
        <v>6</v>
      </c>
      <c r="G64" s="48">
        <v>17</v>
      </c>
      <c r="H64" s="48">
        <v>8</v>
      </c>
      <c r="I64" s="48" t="s">
        <v>355</v>
      </c>
      <c r="J64" s="48">
        <v>0</v>
      </c>
      <c r="K64" s="48">
        <v>28</v>
      </c>
      <c r="L64" s="48">
        <v>35</v>
      </c>
      <c r="M64" s="48">
        <v>16</v>
      </c>
      <c r="N64" s="25">
        <v>4599</v>
      </c>
      <c r="O64" s="25">
        <v>49513.263</v>
      </c>
    </row>
    <row r="65" spans="1:15" ht="12.75">
      <c r="A65" s="10" t="s">
        <v>86</v>
      </c>
      <c r="B65" s="48" t="s">
        <v>355</v>
      </c>
      <c r="C65" s="48">
        <v>0</v>
      </c>
      <c r="D65" s="48" t="s">
        <v>355</v>
      </c>
      <c r="E65" s="48">
        <v>4</v>
      </c>
      <c r="F65" s="48">
        <v>0</v>
      </c>
      <c r="G65" s="48">
        <v>7</v>
      </c>
      <c r="H65" s="48" t="s">
        <v>355</v>
      </c>
      <c r="I65" s="48">
        <v>0</v>
      </c>
      <c r="J65" s="48">
        <v>0</v>
      </c>
      <c r="K65" s="48">
        <v>9</v>
      </c>
      <c r="L65" s="48">
        <v>12</v>
      </c>
      <c r="M65" s="48">
        <v>6</v>
      </c>
      <c r="N65" s="25">
        <v>1904</v>
      </c>
      <c r="O65" s="25">
        <v>17737.921000000002</v>
      </c>
    </row>
    <row r="66" spans="1:15" ht="25.5">
      <c r="A66" s="24" t="s">
        <v>900</v>
      </c>
      <c r="B66" s="48">
        <v>9</v>
      </c>
      <c r="C66" s="48">
        <v>0</v>
      </c>
      <c r="D66" s="48">
        <v>12</v>
      </c>
      <c r="E66" s="48">
        <v>11</v>
      </c>
      <c r="F66" s="48" t="s">
        <v>355</v>
      </c>
      <c r="G66" s="48">
        <v>7</v>
      </c>
      <c r="H66" s="48" t="s">
        <v>355</v>
      </c>
      <c r="I66" s="48">
        <v>0</v>
      </c>
      <c r="J66" s="48">
        <v>0</v>
      </c>
      <c r="K66" s="48">
        <v>20</v>
      </c>
      <c r="L66" s="48">
        <v>32</v>
      </c>
      <c r="M66" s="48">
        <v>8</v>
      </c>
      <c r="N66" s="25">
        <v>2405</v>
      </c>
      <c r="O66" s="25">
        <v>36108.245</v>
      </c>
    </row>
    <row r="67" spans="1:15" ht="12.75">
      <c r="A67" s="10" t="s">
        <v>87</v>
      </c>
      <c r="B67" s="48">
        <v>13</v>
      </c>
      <c r="C67" s="48" t="s">
        <v>355</v>
      </c>
      <c r="D67" s="48">
        <v>9</v>
      </c>
      <c r="E67" s="48">
        <v>11</v>
      </c>
      <c r="F67" s="48">
        <v>0</v>
      </c>
      <c r="G67" s="48">
        <v>22</v>
      </c>
      <c r="H67" s="48">
        <v>10</v>
      </c>
      <c r="I67" s="48" t="s">
        <v>355</v>
      </c>
      <c r="J67" s="48">
        <v>0</v>
      </c>
      <c r="K67" s="48">
        <v>46</v>
      </c>
      <c r="L67" s="48">
        <v>67</v>
      </c>
      <c r="M67" s="48">
        <v>60</v>
      </c>
      <c r="N67" s="25">
        <v>18642</v>
      </c>
      <c r="O67" s="25">
        <v>101660.351</v>
      </c>
    </row>
    <row r="68" spans="1:15" ht="12.75">
      <c r="A68" s="10" t="s">
        <v>88</v>
      </c>
      <c r="B68" s="48">
        <v>22</v>
      </c>
      <c r="C68" s="48">
        <v>0</v>
      </c>
      <c r="D68" s="48">
        <v>21</v>
      </c>
      <c r="E68" s="48">
        <v>68</v>
      </c>
      <c r="F68" s="48">
        <v>11</v>
      </c>
      <c r="G68" s="48">
        <v>33</v>
      </c>
      <c r="H68" s="48">
        <v>19</v>
      </c>
      <c r="I68" s="48" t="s">
        <v>355</v>
      </c>
      <c r="J68" s="48">
        <v>0</v>
      </c>
      <c r="K68" s="48">
        <v>77</v>
      </c>
      <c r="L68" s="48">
        <v>97</v>
      </c>
      <c r="M68" s="48">
        <v>26</v>
      </c>
      <c r="N68" s="25">
        <v>8427</v>
      </c>
      <c r="O68" s="25">
        <v>131324.88</v>
      </c>
    </row>
    <row r="69" spans="1:15" ht="12.75">
      <c r="A69" s="10" t="s">
        <v>89</v>
      </c>
      <c r="B69" s="48">
        <v>7</v>
      </c>
      <c r="C69" s="48">
        <v>0</v>
      </c>
      <c r="D69" s="48">
        <v>8</v>
      </c>
      <c r="E69" s="48">
        <v>17</v>
      </c>
      <c r="F69" s="48">
        <v>0</v>
      </c>
      <c r="G69" s="48">
        <v>11</v>
      </c>
      <c r="H69" s="48" t="s">
        <v>355</v>
      </c>
      <c r="I69" s="48" t="s">
        <v>355</v>
      </c>
      <c r="J69" s="48">
        <v>0</v>
      </c>
      <c r="K69" s="48">
        <v>24</v>
      </c>
      <c r="L69" s="48">
        <v>26</v>
      </c>
      <c r="M69" s="48">
        <v>12</v>
      </c>
      <c r="N69" s="25">
        <v>3812</v>
      </c>
      <c r="O69" s="25">
        <v>42087.511</v>
      </c>
    </row>
    <row r="70" spans="1:15" ht="12.75">
      <c r="A70" s="10" t="s">
        <v>90</v>
      </c>
      <c r="B70" s="48">
        <v>5</v>
      </c>
      <c r="C70" s="48">
        <v>0</v>
      </c>
      <c r="D70" s="48">
        <v>5</v>
      </c>
      <c r="E70" s="48">
        <v>19</v>
      </c>
      <c r="F70" s="48">
        <v>5</v>
      </c>
      <c r="G70" s="48">
        <v>11</v>
      </c>
      <c r="H70" s="48">
        <v>5</v>
      </c>
      <c r="I70" s="48">
        <v>0</v>
      </c>
      <c r="J70" s="48">
        <v>0</v>
      </c>
      <c r="K70" s="48">
        <v>4</v>
      </c>
      <c r="L70" s="48">
        <v>18</v>
      </c>
      <c r="M70" s="48">
        <v>13</v>
      </c>
      <c r="N70" s="25">
        <v>3945</v>
      </c>
      <c r="O70" s="25">
        <v>21273.425</v>
      </c>
    </row>
    <row r="71" spans="1:15" ht="12.75">
      <c r="A71" s="10" t="s">
        <v>91</v>
      </c>
      <c r="B71" s="48">
        <v>74</v>
      </c>
      <c r="C71" s="48">
        <v>0</v>
      </c>
      <c r="D71" s="48">
        <v>84</v>
      </c>
      <c r="E71" s="48">
        <v>215</v>
      </c>
      <c r="F71" s="48">
        <v>27</v>
      </c>
      <c r="G71" s="48">
        <v>93</v>
      </c>
      <c r="H71" s="48">
        <v>56</v>
      </c>
      <c r="I71" s="48">
        <v>4</v>
      </c>
      <c r="J71" s="48">
        <v>0</v>
      </c>
      <c r="K71" s="48">
        <v>393</v>
      </c>
      <c r="L71" s="48">
        <v>451</v>
      </c>
      <c r="M71" s="48">
        <v>193</v>
      </c>
      <c r="N71" s="25">
        <v>61609</v>
      </c>
      <c r="O71" s="25">
        <v>634371.531</v>
      </c>
    </row>
    <row r="72" spans="1:15" ht="12.75">
      <c r="A72" s="10" t="s">
        <v>92</v>
      </c>
      <c r="B72" s="48">
        <v>5</v>
      </c>
      <c r="C72" s="48">
        <v>0</v>
      </c>
      <c r="D72" s="48">
        <v>7</v>
      </c>
      <c r="E72" s="48">
        <v>8</v>
      </c>
      <c r="F72" s="48">
        <v>0</v>
      </c>
      <c r="G72" s="48" t="s">
        <v>355</v>
      </c>
      <c r="H72" s="48" t="s">
        <v>355</v>
      </c>
      <c r="I72" s="48">
        <v>0</v>
      </c>
      <c r="J72" s="48">
        <v>0</v>
      </c>
      <c r="K72" s="48">
        <v>16</v>
      </c>
      <c r="L72" s="48">
        <v>29</v>
      </c>
      <c r="M72" s="48">
        <v>10</v>
      </c>
      <c r="N72" s="25">
        <v>3235</v>
      </c>
      <c r="O72" s="25">
        <v>29276.374</v>
      </c>
    </row>
    <row r="73" spans="1:15" ht="12.75">
      <c r="A73" s="10" t="s">
        <v>93</v>
      </c>
      <c r="B73" s="48">
        <v>24</v>
      </c>
      <c r="C73" s="48" t="s">
        <v>355</v>
      </c>
      <c r="D73" s="48">
        <v>22</v>
      </c>
      <c r="E73" s="48">
        <v>47</v>
      </c>
      <c r="F73" s="48" t="s">
        <v>355</v>
      </c>
      <c r="G73" s="48">
        <v>23</v>
      </c>
      <c r="H73" s="48">
        <v>16</v>
      </c>
      <c r="I73" s="48" t="s">
        <v>355</v>
      </c>
      <c r="J73" s="48">
        <v>0</v>
      </c>
      <c r="K73" s="48">
        <v>86</v>
      </c>
      <c r="L73" s="48">
        <v>140</v>
      </c>
      <c r="M73" s="48">
        <v>75</v>
      </c>
      <c r="N73" s="25">
        <v>23471</v>
      </c>
      <c r="O73" s="25">
        <v>168501.042</v>
      </c>
    </row>
    <row r="74" spans="1:15" ht="12.75">
      <c r="A74" s="10" t="s">
        <v>94</v>
      </c>
      <c r="B74" s="48">
        <v>18</v>
      </c>
      <c r="C74" s="48" t="s">
        <v>355</v>
      </c>
      <c r="D74" s="48">
        <v>26</v>
      </c>
      <c r="E74" s="48">
        <v>25</v>
      </c>
      <c r="F74" s="48">
        <v>5</v>
      </c>
      <c r="G74" s="48">
        <v>16</v>
      </c>
      <c r="H74" s="48" t="s">
        <v>355</v>
      </c>
      <c r="I74" s="48">
        <v>0</v>
      </c>
      <c r="J74" s="48">
        <v>0</v>
      </c>
      <c r="K74" s="48">
        <v>28</v>
      </c>
      <c r="L74" s="48">
        <v>53</v>
      </c>
      <c r="M74" s="48">
        <v>27</v>
      </c>
      <c r="N74" s="25">
        <v>9250</v>
      </c>
      <c r="O74" s="25">
        <v>66102.962</v>
      </c>
    </row>
    <row r="75" spans="1:15" ht="12.75">
      <c r="A75" s="10" t="s">
        <v>95</v>
      </c>
      <c r="B75" s="48">
        <v>23</v>
      </c>
      <c r="C75" s="48">
        <v>0</v>
      </c>
      <c r="D75" s="48">
        <v>31</v>
      </c>
      <c r="E75" s="48">
        <v>36</v>
      </c>
      <c r="F75" s="48">
        <v>6</v>
      </c>
      <c r="G75" s="48">
        <v>21</v>
      </c>
      <c r="H75" s="48">
        <v>9</v>
      </c>
      <c r="I75" s="48">
        <v>0</v>
      </c>
      <c r="J75" s="48">
        <v>0</v>
      </c>
      <c r="K75" s="48">
        <v>58</v>
      </c>
      <c r="L75" s="48">
        <v>98</v>
      </c>
      <c r="M75" s="48">
        <v>34</v>
      </c>
      <c r="N75" s="25">
        <v>9925</v>
      </c>
      <c r="O75" s="25">
        <v>110258.914</v>
      </c>
    </row>
    <row r="76" spans="1:15" ht="12.75">
      <c r="A76" s="10" t="s">
        <v>96</v>
      </c>
      <c r="B76" s="48">
        <v>8</v>
      </c>
      <c r="C76" s="48">
        <v>0</v>
      </c>
      <c r="D76" s="48">
        <v>19</v>
      </c>
      <c r="E76" s="48">
        <v>26</v>
      </c>
      <c r="F76" s="48" t="s">
        <v>355</v>
      </c>
      <c r="G76" s="48">
        <v>20</v>
      </c>
      <c r="H76" s="48">
        <v>13</v>
      </c>
      <c r="I76" s="48" t="s">
        <v>355</v>
      </c>
      <c r="J76" s="48">
        <v>0</v>
      </c>
      <c r="K76" s="48">
        <v>36</v>
      </c>
      <c r="L76" s="48">
        <v>51</v>
      </c>
      <c r="M76" s="48">
        <v>22</v>
      </c>
      <c r="N76" s="25">
        <v>6966</v>
      </c>
      <c r="O76" s="25">
        <v>68895.962</v>
      </c>
    </row>
    <row r="77" spans="1:15" ht="12.75">
      <c r="A77" s="10" t="s">
        <v>97</v>
      </c>
      <c r="B77" s="48">
        <v>19</v>
      </c>
      <c r="C77" s="48">
        <v>0</v>
      </c>
      <c r="D77" s="48">
        <v>24</v>
      </c>
      <c r="E77" s="48">
        <v>30</v>
      </c>
      <c r="F77" s="48" t="s">
        <v>355</v>
      </c>
      <c r="G77" s="48">
        <v>26</v>
      </c>
      <c r="H77" s="48">
        <v>9</v>
      </c>
      <c r="I77" s="48" t="s">
        <v>355</v>
      </c>
      <c r="J77" s="48">
        <v>0</v>
      </c>
      <c r="K77" s="48">
        <v>67</v>
      </c>
      <c r="L77" s="48">
        <v>100</v>
      </c>
      <c r="M77" s="48">
        <v>48</v>
      </c>
      <c r="N77" s="25">
        <v>14657</v>
      </c>
      <c r="O77" s="25">
        <v>127547.605</v>
      </c>
    </row>
    <row r="78" spans="1:15" ht="12.75">
      <c r="A78" s="10" t="s">
        <v>98</v>
      </c>
      <c r="B78" s="48">
        <v>25</v>
      </c>
      <c r="C78" s="48">
        <v>0</v>
      </c>
      <c r="D78" s="48">
        <v>23</v>
      </c>
      <c r="E78" s="48">
        <v>113</v>
      </c>
      <c r="F78" s="48">
        <v>14</v>
      </c>
      <c r="G78" s="48">
        <v>46</v>
      </c>
      <c r="H78" s="48">
        <v>27</v>
      </c>
      <c r="I78" s="48">
        <v>4</v>
      </c>
      <c r="J78" s="48">
        <v>0</v>
      </c>
      <c r="K78" s="48">
        <v>115</v>
      </c>
      <c r="L78" s="48">
        <v>119</v>
      </c>
      <c r="M78" s="48">
        <v>25</v>
      </c>
      <c r="N78" s="25">
        <v>7630</v>
      </c>
      <c r="O78" s="25">
        <v>179163.826</v>
      </c>
    </row>
    <row r="79" spans="1:15" ht="25.5">
      <c r="A79" s="24" t="s">
        <v>901</v>
      </c>
      <c r="B79" s="48">
        <v>10</v>
      </c>
      <c r="C79" s="48">
        <v>0</v>
      </c>
      <c r="D79" s="48">
        <v>18</v>
      </c>
      <c r="E79" s="48">
        <v>47</v>
      </c>
      <c r="F79" s="48" t="s">
        <v>355</v>
      </c>
      <c r="G79" s="48">
        <v>29</v>
      </c>
      <c r="H79" s="48">
        <v>12</v>
      </c>
      <c r="I79" s="48" t="s">
        <v>355</v>
      </c>
      <c r="J79" s="48">
        <v>0</v>
      </c>
      <c r="K79" s="48">
        <v>41</v>
      </c>
      <c r="L79" s="48">
        <v>66</v>
      </c>
      <c r="M79" s="48">
        <v>32</v>
      </c>
      <c r="N79" s="25">
        <v>10008</v>
      </c>
      <c r="O79" s="25">
        <v>85474.182</v>
      </c>
    </row>
    <row r="80" spans="1:15" ht="12.75">
      <c r="A80" s="10" t="s">
        <v>99</v>
      </c>
      <c r="B80" s="48" t="s">
        <v>355</v>
      </c>
      <c r="C80" s="48">
        <v>0</v>
      </c>
      <c r="D80" s="48">
        <v>7</v>
      </c>
      <c r="E80" s="48">
        <v>19</v>
      </c>
      <c r="F80" s="48" t="s">
        <v>355</v>
      </c>
      <c r="G80" s="48">
        <v>5</v>
      </c>
      <c r="H80" s="48" t="s">
        <v>355</v>
      </c>
      <c r="I80" s="48">
        <v>0</v>
      </c>
      <c r="J80" s="48" t="s">
        <v>355</v>
      </c>
      <c r="K80" s="48">
        <v>16</v>
      </c>
      <c r="L80" s="48">
        <v>22</v>
      </c>
      <c r="M80" s="48">
        <v>5</v>
      </c>
      <c r="N80" s="25">
        <v>1705</v>
      </c>
      <c r="O80" s="25">
        <v>26439.355</v>
      </c>
    </row>
    <row r="81" spans="1:15" ht="12.75">
      <c r="A81" s="10" t="s">
        <v>100</v>
      </c>
      <c r="B81" s="48">
        <v>17</v>
      </c>
      <c r="C81" s="48" t="s">
        <v>355</v>
      </c>
      <c r="D81" s="48">
        <v>34</v>
      </c>
      <c r="E81" s="48">
        <v>67</v>
      </c>
      <c r="F81" s="48">
        <v>9</v>
      </c>
      <c r="G81" s="48">
        <v>36</v>
      </c>
      <c r="H81" s="48">
        <v>9</v>
      </c>
      <c r="I81" s="48" t="s">
        <v>355</v>
      </c>
      <c r="J81" s="48">
        <v>0</v>
      </c>
      <c r="K81" s="48">
        <v>83</v>
      </c>
      <c r="L81" s="48">
        <v>165</v>
      </c>
      <c r="M81" s="48">
        <v>51</v>
      </c>
      <c r="N81" s="25">
        <v>16059</v>
      </c>
      <c r="O81" s="25">
        <v>158878.641</v>
      </c>
    </row>
    <row r="82" spans="1:15" ht="12.75">
      <c r="A82" s="10" t="s">
        <v>101</v>
      </c>
      <c r="B82" s="48">
        <v>6</v>
      </c>
      <c r="C82" s="48">
        <v>0</v>
      </c>
      <c r="D82" s="48">
        <v>10</v>
      </c>
      <c r="E82" s="48">
        <v>40</v>
      </c>
      <c r="F82" s="48" t="s">
        <v>355</v>
      </c>
      <c r="G82" s="48">
        <v>17</v>
      </c>
      <c r="H82" s="48">
        <v>4</v>
      </c>
      <c r="I82" s="48">
        <v>0</v>
      </c>
      <c r="J82" s="48">
        <v>0</v>
      </c>
      <c r="K82" s="48">
        <v>25</v>
      </c>
      <c r="L82" s="48">
        <v>43</v>
      </c>
      <c r="M82" s="48">
        <v>10</v>
      </c>
      <c r="N82" s="25">
        <v>1899</v>
      </c>
      <c r="O82" s="25">
        <v>45278.552</v>
      </c>
    </row>
    <row r="83" spans="1:15" ht="12.75">
      <c r="A83" s="10" t="s">
        <v>102</v>
      </c>
      <c r="B83" s="48">
        <v>10</v>
      </c>
      <c r="C83" s="48">
        <v>0</v>
      </c>
      <c r="D83" s="48">
        <v>18</v>
      </c>
      <c r="E83" s="48">
        <v>55</v>
      </c>
      <c r="F83" s="48">
        <v>4</v>
      </c>
      <c r="G83" s="48">
        <v>18</v>
      </c>
      <c r="H83" s="48" t="s">
        <v>355</v>
      </c>
      <c r="I83" s="48">
        <v>0</v>
      </c>
      <c r="J83" s="48">
        <v>0</v>
      </c>
      <c r="K83" s="48">
        <v>31</v>
      </c>
      <c r="L83" s="48">
        <v>73</v>
      </c>
      <c r="M83" s="48">
        <v>19</v>
      </c>
      <c r="N83" s="25">
        <v>5766</v>
      </c>
      <c r="O83" s="25">
        <v>65363.302</v>
      </c>
    </row>
    <row r="84" spans="1:15" ht="12.75">
      <c r="A84" s="10" t="s">
        <v>103</v>
      </c>
      <c r="B84" s="48">
        <v>5</v>
      </c>
      <c r="C84" s="48">
        <v>0</v>
      </c>
      <c r="D84" s="48">
        <v>4</v>
      </c>
      <c r="E84" s="48">
        <v>16</v>
      </c>
      <c r="F84" s="48">
        <v>0</v>
      </c>
      <c r="G84" s="48">
        <v>9</v>
      </c>
      <c r="H84" s="48" t="s">
        <v>355</v>
      </c>
      <c r="I84" s="48">
        <v>0</v>
      </c>
      <c r="J84" s="48">
        <v>0</v>
      </c>
      <c r="K84" s="48">
        <v>23</v>
      </c>
      <c r="L84" s="48">
        <v>25</v>
      </c>
      <c r="M84" s="48">
        <v>11</v>
      </c>
      <c r="N84" s="25">
        <v>3368</v>
      </c>
      <c r="O84" s="25">
        <v>37141.521</v>
      </c>
    </row>
    <row r="85" spans="1:15" ht="12.75">
      <c r="A85" s="10" t="s">
        <v>104</v>
      </c>
      <c r="B85" s="48">
        <v>21</v>
      </c>
      <c r="C85" s="48" t="s">
        <v>355</v>
      </c>
      <c r="D85" s="48">
        <v>162</v>
      </c>
      <c r="E85" s="48">
        <v>131</v>
      </c>
      <c r="F85" s="48">
        <v>21</v>
      </c>
      <c r="G85" s="48">
        <v>101</v>
      </c>
      <c r="H85" s="48">
        <v>34</v>
      </c>
      <c r="I85" s="48">
        <v>5</v>
      </c>
      <c r="J85" s="48">
        <v>0</v>
      </c>
      <c r="K85" s="48">
        <v>280</v>
      </c>
      <c r="L85" s="48">
        <v>350</v>
      </c>
      <c r="M85" s="48">
        <v>125</v>
      </c>
      <c r="N85" s="25">
        <v>37386</v>
      </c>
      <c r="O85" s="25">
        <v>451977.954</v>
      </c>
    </row>
    <row r="86" spans="1:15" ht="12.75">
      <c r="A86" s="10" t="s">
        <v>105</v>
      </c>
      <c r="B86" s="48">
        <v>11</v>
      </c>
      <c r="C86" s="48">
        <v>0</v>
      </c>
      <c r="D86" s="48">
        <v>13</v>
      </c>
      <c r="E86" s="48">
        <v>35</v>
      </c>
      <c r="F86" s="48">
        <v>4</v>
      </c>
      <c r="G86" s="48">
        <v>7</v>
      </c>
      <c r="H86" s="48">
        <v>8</v>
      </c>
      <c r="I86" s="48">
        <v>0</v>
      </c>
      <c r="J86" s="48">
        <v>0</v>
      </c>
      <c r="K86" s="48">
        <v>39</v>
      </c>
      <c r="L86" s="48">
        <v>35</v>
      </c>
      <c r="M86" s="48">
        <v>19</v>
      </c>
      <c r="N86" s="25">
        <v>5562</v>
      </c>
      <c r="O86" s="25">
        <v>62102.432</v>
      </c>
    </row>
    <row r="87" spans="1:15" ht="25.5">
      <c r="A87" s="24" t="s">
        <v>885</v>
      </c>
      <c r="B87" s="48">
        <v>8</v>
      </c>
      <c r="C87" s="48">
        <v>0</v>
      </c>
      <c r="D87" s="48">
        <v>8</v>
      </c>
      <c r="E87" s="48">
        <v>21</v>
      </c>
      <c r="F87" s="48">
        <v>5</v>
      </c>
      <c r="G87" s="48">
        <v>6</v>
      </c>
      <c r="H87" s="48" t="s">
        <v>355</v>
      </c>
      <c r="I87" s="48">
        <v>0</v>
      </c>
      <c r="J87" s="48">
        <v>0</v>
      </c>
      <c r="K87" s="48">
        <v>43</v>
      </c>
      <c r="L87" s="48">
        <v>41</v>
      </c>
      <c r="M87" s="48">
        <v>19</v>
      </c>
      <c r="N87" s="25">
        <v>6467</v>
      </c>
      <c r="O87" s="25">
        <v>64634.603</v>
      </c>
    </row>
    <row r="88" spans="1:15" ht="12.75">
      <c r="A88" s="10" t="s">
        <v>106</v>
      </c>
      <c r="B88" s="48">
        <v>4</v>
      </c>
      <c r="C88" s="48">
        <v>0</v>
      </c>
      <c r="D88" s="48">
        <v>16</v>
      </c>
      <c r="E88" s="48">
        <v>17</v>
      </c>
      <c r="F88" s="48" t="s">
        <v>355</v>
      </c>
      <c r="G88" s="48">
        <v>10</v>
      </c>
      <c r="H88" s="48" t="s">
        <v>355</v>
      </c>
      <c r="I88" s="48">
        <v>0</v>
      </c>
      <c r="J88" s="48">
        <v>0</v>
      </c>
      <c r="K88" s="48">
        <v>36</v>
      </c>
      <c r="L88" s="48">
        <v>36</v>
      </c>
      <c r="M88" s="48">
        <v>14</v>
      </c>
      <c r="N88" s="25">
        <v>4260</v>
      </c>
      <c r="O88" s="25">
        <v>53504.106</v>
      </c>
    </row>
    <row r="89" spans="1:15" ht="12.75">
      <c r="A89" s="10" t="s">
        <v>107</v>
      </c>
      <c r="B89" s="48">
        <v>8</v>
      </c>
      <c r="C89" s="48">
        <v>0</v>
      </c>
      <c r="D89" s="48">
        <v>15</v>
      </c>
      <c r="E89" s="48">
        <v>31</v>
      </c>
      <c r="F89" s="48" t="s">
        <v>355</v>
      </c>
      <c r="G89" s="48">
        <v>11</v>
      </c>
      <c r="H89" s="48">
        <v>4</v>
      </c>
      <c r="I89" s="48">
        <v>0</v>
      </c>
      <c r="J89" s="48">
        <v>0</v>
      </c>
      <c r="K89" s="48">
        <v>68</v>
      </c>
      <c r="L89" s="48">
        <v>73</v>
      </c>
      <c r="M89" s="48">
        <v>23</v>
      </c>
      <c r="N89" s="25">
        <v>7363</v>
      </c>
      <c r="O89" s="25">
        <v>97695.641</v>
      </c>
    </row>
    <row r="90" spans="1:15" ht="12.75">
      <c r="A90" s="10" t="s">
        <v>108</v>
      </c>
      <c r="B90" s="48" t="s">
        <v>355</v>
      </c>
      <c r="C90" s="48">
        <v>0</v>
      </c>
      <c r="D90" s="48">
        <v>8</v>
      </c>
      <c r="E90" s="48">
        <v>16</v>
      </c>
      <c r="F90" s="48">
        <v>0</v>
      </c>
      <c r="G90" s="48" t="s">
        <v>355</v>
      </c>
      <c r="H90" s="48">
        <v>0</v>
      </c>
      <c r="I90" s="48">
        <v>0</v>
      </c>
      <c r="J90" s="48">
        <v>0</v>
      </c>
      <c r="K90" s="48">
        <v>18</v>
      </c>
      <c r="L90" s="48">
        <v>24</v>
      </c>
      <c r="M90" s="48">
        <v>8</v>
      </c>
      <c r="N90" s="25">
        <v>2611</v>
      </c>
      <c r="O90" s="25">
        <v>27585.79</v>
      </c>
    </row>
    <row r="91" spans="1:15" ht="12.75">
      <c r="A91" s="10" t="s">
        <v>109</v>
      </c>
      <c r="B91" s="48">
        <v>35</v>
      </c>
      <c r="C91" s="48">
        <v>0</v>
      </c>
      <c r="D91" s="48">
        <v>55</v>
      </c>
      <c r="E91" s="48">
        <v>174</v>
      </c>
      <c r="F91" s="48">
        <v>6</v>
      </c>
      <c r="G91" s="48">
        <v>64</v>
      </c>
      <c r="H91" s="48">
        <v>23</v>
      </c>
      <c r="I91" s="48" t="s">
        <v>355</v>
      </c>
      <c r="J91" s="48">
        <v>0</v>
      </c>
      <c r="K91" s="48">
        <v>312</v>
      </c>
      <c r="L91" s="48">
        <v>340</v>
      </c>
      <c r="M91" s="48">
        <v>118</v>
      </c>
      <c r="N91" s="25">
        <v>36789</v>
      </c>
      <c r="O91" s="25">
        <v>461861.816</v>
      </c>
    </row>
    <row r="92" spans="1:15" ht="12.75">
      <c r="A92" s="10" t="s">
        <v>110</v>
      </c>
      <c r="B92" s="48">
        <v>15</v>
      </c>
      <c r="C92" s="48">
        <v>0</v>
      </c>
      <c r="D92" s="48">
        <v>13</v>
      </c>
      <c r="E92" s="48">
        <v>28</v>
      </c>
      <c r="F92" s="48">
        <v>0</v>
      </c>
      <c r="G92" s="48">
        <v>8</v>
      </c>
      <c r="H92" s="48">
        <v>8</v>
      </c>
      <c r="I92" s="48" t="s">
        <v>355</v>
      </c>
      <c r="J92" s="48">
        <v>0</v>
      </c>
      <c r="K92" s="48">
        <v>44</v>
      </c>
      <c r="L92" s="48">
        <v>48</v>
      </c>
      <c r="M92" s="48">
        <v>26</v>
      </c>
      <c r="N92" s="25">
        <v>8484</v>
      </c>
      <c r="O92" s="25">
        <v>76325.064</v>
      </c>
    </row>
    <row r="93" spans="1:15" ht="12.75">
      <c r="A93" s="10" t="s">
        <v>111</v>
      </c>
      <c r="B93" s="48">
        <v>14</v>
      </c>
      <c r="C93" s="48">
        <v>0</v>
      </c>
      <c r="D93" s="48">
        <v>4</v>
      </c>
      <c r="E93" s="48">
        <v>29</v>
      </c>
      <c r="F93" s="48" t="s">
        <v>355</v>
      </c>
      <c r="G93" s="48">
        <v>13</v>
      </c>
      <c r="H93" s="48">
        <v>4</v>
      </c>
      <c r="I93" s="48" t="s">
        <v>355</v>
      </c>
      <c r="J93" s="48">
        <v>0</v>
      </c>
      <c r="K93" s="48">
        <v>45</v>
      </c>
      <c r="L93" s="48">
        <v>61</v>
      </c>
      <c r="M93" s="48">
        <v>35</v>
      </c>
      <c r="N93" s="25">
        <v>10401</v>
      </c>
      <c r="O93" s="25">
        <v>85851.124</v>
      </c>
    </row>
    <row r="94" spans="1:15" ht="12.75">
      <c r="A94" s="10" t="s">
        <v>112</v>
      </c>
      <c r="B94" s="48">
        <v>10</v>
      </c>
      <c r="C94" s="48">
        <v>0</v>
      </c>
      <c r="D94" s="48">
        <v>27</v>
      </c>
      <c r="E94" s="48">
        <v>49</v>
      </c>
      <c r="F94" s="48">
        <v>8</v>
      </c>
      <c r="G94" s="48">
        <v>21</v>
      </c>
      <c r="H94" s="48">
        <v>12</v>
      </c>
      <c r="I94" s="48">
        <v>0</v>
      </c>
      <c r="J94" s="48">
        <v>0</v>
      </c>
      <c r="K94" s="48">
        <v>70</v>
      </c>
      <c r="L94" s="48">
        <v>110</v>
      </c>
      <c r="M94" s="48">
        <v>46</v>
      </c>
      <c r="N94" s="25">
        <v>12384</v>
      </c>
      <c r="O94" s="25">
        <v>123634.905</v>
      </c>
    </row>
    <row r="95" spans="1:15" ht="12.75">
      <c r="A95" s="10" t="s">
        <v>113</v>
      </c>
      <c r="B95" s="48">
        <v>15</v>
      </c>
      <c r="C95" s="48">
        <v>0</v>
      </c>
      <c r="D95" s="48">
        <v>5</v>
      </c>
      <c r="E95" s="48">
        <v>93</v>
      </c>
      <c r="F95" s="48">
        <v>9</v>
      </c>
      <c r="G95" s="48">
        <v>21</v>
      </c>
      <c r="H95" s="48">
        <v>5</v>
      </c>
      <c r="I95" s="48" t="s">
        <v>355</v>
      </c>
      <c r="J95" s="48">
        <v>0</v>
      </c>
      <c r="K95" s="48">
        <v>74</v>
      </c>
      <c r="L95" s="48">
        <v>94</v>
      </c>
      <c r="M95" s="48">
        <v>37</v>
      </c>
      <c r="N95" s="25">
        <v>12477</v>
      </c>
      <c r="O95" s="25">
        <v>124149.941</v>
      </c>
    </row>
    <row r="96" spans="1:15" ht="12.75">
      <c r="A96" s="10" t="s">
        <v>114</v>
      </c>
      <c r="B96" s="48">
        <v>4</v>
      </c>
      <c r="C96" s="48">
        <v>0</v>
      </c>
      <c r="D96" s="48">
        <v>4</v>
      </c>
      <c r="E96" s="48">
        <v>4</v>
      </c>
      <c r="F96" s="48">
        <v>0</v>
      </c>
      <c r="G96" s="48" t="s">
        <v>355</v>
      </c>
      <c r="H96" s="48" t="s">
        <v>355</v>
      </c>
      <c r="I96" s="48">
        <v>0</v>
      </c>
      <c r="J96" s="48">
        <v>0</v>
      </c>
      <c r="K96" s="48">
        <v>18</v>
      </c>
      <c r="L96" s="48">
        <v>25</v>
      </c>
      <c r="M96" s="48">
        <v>8</v>
      </c>
      <c r="N96" s="25">
        <v>2457</v>
      </c>
      <c r="O96" s="25">
        <v>28751.552</v>
      </c>
    </row>
    <row r="97" spans="1:15" ht="12.75">
      <c r="A97" s="10" t="s">
        <v>115</v>
      </c>
      <c r="B97" s="48">
        <v>11</v>
      </c>
      <c r="C97" s="48">
        <v>0</v>
      </c>
      <c r="D97" s="48">
        <v>9</v>
      </c>
      <c r="E97" s="48">
        <v>38</v>
      </c>
      <c r="F97" s="48">
        <v>6</v>
      </c>
      <c r="G97" s="48">
        <v>14</v>
      </c>
      <c r="H97" s="48">
        <v>5</v>
      </c>
      <c r="I97" s="48" t="s">
        <v>355</v>
      </c>
      <c r="J97" s="48" t="s">
        <v>355</v>
      </c>
      <c r="K97" s="48">
        <v>53</v>
      </c>
      <c r="L97" s="48">
        <v>63</v>
      </c>
      <c r="M97" s="48">
        <v>19</v>
      </c>
      <c r="N97" s="25">
        <v>5858</v>
      </c>
      <c r="O97" s="25">
        <v>83658.481</v>
      </c>
    </row>
    <row r="98" spans="1:15" ht="12.75">
      <c r="A98" s="10" t="s">
        <v>116</v>
      </c>
      <c r="B98" s="48">
        <v>23</v>
      </c>
      <c r="C98" s="48">
        <v>0</v>
      </c>
      <c r="D98" s="48">
        <v>10</v>
      </c>
      <c r="E98" s="48">
        <v>174</v>
      </c>
      <c r="F98" s="48">
        <v>12</v>
      </c>
      <c r="G98" s="48">
        <v>38</v>
      </c>
      <c r="H98" s="48">
        <v>9</v>
      </c>
      <c r="I98" s="48" t="s">
        <v>355</v>
      </c>
      <c r="J98" s="48">
        <v>0</v>
      </c>
      <c r="K98" s="48">
        <v>158</v>
      </c>
      <c r="L98" s="48">
        <v>213</v>
      </c>
      <c r="M98" s="48">
        <v>37</v>
      </c>
      <c r="N98" s="25">
        <v>11522</v>
      </c>
      <c r="O98" s="25">
        <v>235844.555</v>
      </c>
    </row>
    <row r="99" spans="1:15" ht="25.5">
      <c r="A99" s="24" t="s">
        <v>902</v>
      </c>
      <c r="B99" s="48">
        <v>20</v>
      </c>
      <c r="C99" s="48">
        <v>0</v>
      </c>
      <c r="D99" s="48">
        <v>72</v>
      </c>
      <c r="E99" s="48">
        <v>117</v>
      </c>
      <c r="F99" s="48">
        <v>12</v>
      </c>
      <c r="G99" s="48">
        <v>47</v>
      </c>
      <c r="H99" s="48">
        <v>15</v>
      </c>
      <c r="I99" s="48">
        <v>7</v>
      </c>
      <c r="J99" s="48">
        <v>0</v>
      </c>
      <c r="K99" s="48">
        <v>167</v>
      </c>
      <c r="L99" s="48">
        <v>292</v>
      </c>
      <c r="M99" s="48">
        <v>107</v>
      </c>
      <c r="N99" s="25">
        <v>33884</v>
      </c>
      <c r="O99" s="25">
        <v>307918.344</v>
      </c>
    </row>
    <row r="100" spans="1:15" ht="25.5">
      <c r="A100" s="24" t="s">
        <v>886</v>
      </c>
      <c r="B100" s="48">
        <v>33</v>
      </c>
      <c r="C100" s="48">
        <v>0</v>
      </c>
      <c r="D100" s="48">
        <v>30</v>
      </c>
      <c r="E100" s="48">
        <v>165</v>
      </c>
      <c r="F100" s="48">
        <v>10</v>
      </c>
      <c r="G100" s="48">
        <v>19</v>
      </c>
      <c r="H100" s="48">
        <v>7</v>
      </c>
      <c r="I100" s="48" t="s">
        <v>355</v>
      </c>
      <c r="J100" s="48">
        <v>0</v>
      </c>
      <c r="K100" s="48">
        <v>110</v>
      </c>
      <c r="L100" s="48">
        <v>139</v>
      </c>
      <c r="M100" s="48">
        <v>42</v>
      </c>
      <c r="N100" s="25">
        <v>14075</v>
      </c>
      <c r="O100" s="25">
        <v>180918.087</v>
      </c>
    </row>
    <row r="101" spans="1:15" ht="12.75">
      <c r="A101" s="10" t="s">
        <v>117</v>
      </c>
      <c r="B101" s="48">
        <v>28</v>
      </c>
      <c r="C101" s="48">
        <v>0</v>
      </c>
      <c r="D101" s="48">
        <v>19</v>
      </c>
      <c r="E101" s="48">
        <v>231</v>
      </c>
      <c r="F101" s="48">
        <v>26</v>
      </c>
      <c r="G101" s="48">
        <v>89</v>
      </c>
      <c r="H101" s="48">
        <v>22</v>
      </c>
      <c r="I101" s="48" t="s">
        <v>355</v>
      </c>
      <c r="J101" s="48" t="s">
        <v>355</v>
      </c>
      <c r="K101" s="48">
        <v>198</v>
      </c>
      <c r="L101" s="48">
        <v>261</v>
      </c>
      <c r="M101" s="48">
        <v>87</v>
      </c>
      <c r="N101" s="25">
        <v>26483</v>
      </c>
      <c r="O101" s="25">
        <v>330039.411</v>
      </c>
    </row>
    <row r="102" spans="1:15" ht="12.75">
      <c r="A102" s="10" t="s">
        <v>118</v>
      </c>
      <c r="B102" s="48">
        <v>11</v>
      </c>
      <c r="C102" s="48">
        <v>0</v>
      </c>
      <c r="D102" s="48">
        <v>5</v>
      </c>
      <c r="E102" s="48">
        <v>22</v>
      </c>
      <c r="F102" s="48" t="s">
        <v>355</v>
      </c>
      <c r="G102" s="48">
        <v>15</v>
      </c>
      <c r="H102" s="48">
        <v>5</v>
      </c>
      <c r="I102" s="48">
        <v>0</v>
      </c>
      <c r="J102" s="48">
        <v>0</v>
      </c>
      <c r="K102" s="48">
        <v>37</v>
      </c>
      <c r="L102" s="48">
        <v>39</v>
      </c>
      <c r="M102" s="48">
        <v>26</v>
      </c>
      <c r="N102" s="25">
        <v>8068</v>
      </c>
      <c r="O102" s="25">
        <v>65837.706</v>
      </c>
    </row>
    <row r="103" spans="1:15" ht="12.75">
      <c r="A103" s="10" t="s">
        <v>119</v>
      </c>
      <c r="B103" s="48">
        <v>11</v>
      </c>
      <c r="C103" s="48">
        <v>0</v>
      </c>
      <c r="D103" s="48">
        <v>12</v>
      </c>
      <c r="E103" s="48">
        <v>146</v>
      </c>
      <c r="F103" s="48" t="s">
        <v>355</v>
      </c>
      <c r="G103" s="48">
        <v>28</v>
      </c>
      <c r="H103" s="48">
        <v>15</v>
      </c>
      <c r="I103" s="48">
        <v>5</v>
      </c>
      <c r="J103" s="48" t="s">
        <v>355</v>
      </c>
      <c r="K103" s="48">
        <v>77</v>
      </c>
      <c r="L103" s="48">
        <v>115</v>
      </c>
      <c r="M103" s="48">
        <v>40</v>
      </c>
      <c r="N103" s="25">
        <v>11530</v>
      </c>
      <c r="O103" s="25">
        <v>139072.90899999999</v>
      </c>
    </row>
    <row r="104" spans="1:15" ht="12.75">
      <c r="A104" s="10" t="s">
        <v>120</v>
      </c>
      <c r="B104" s="48">
        <v>7</v>
      </c>
      <c r="C104" s="48">
        <v>0</v>
      </c>
      <c r="D104" s="48">
        <v>13</v>
      </c>
      <c r="E104" s="48">
        <v>80</v>
      </c>
      <c r="F104" s="48">
        <v>8</v>
      </c>
      <c r="G104" s="48">
        <v>20</v>
      </c>
      <c r="H104" s="48">
        <v>6</v>
      </c>
      <c r="I104" s="48" t="s">
        <v>355</v>
      </c>
      <c r="J104" s="48">
        <v>0</v>
      </c>
      <c r="K104" s="48">
        <v>53</v>
      </c>
      <c r="L104" s="48">
        <v>80</v>
      </c>
      <c r="M104" s="48">
        <v>26</v>
      </c>
      <c r="N104" s="25">
        <v>8017</v>
      </c>
      <c r="O104" s="25">
        <v>93197.348</v>
      </c>
    </row>
    <row r="105" spans="1:15" ht="25.5">
      <c r="A105" s="24" t="s">
        <v>121</v>
      </c>
      <c r="B105" s="48" t="s">
        <v>355</v>
      </c>
      <c r="C105" s="48">
        <v>0</v>
      </c>
      <c r="D105" s="48">
        <v>5</v>
      </c>
      <c r="E105" s="48">
        <v>25</v>
      </c>
      <c r="F105" s="48" t="s">
        <v>355</v>
      </c>
      <c r="G105" s="48">
        <v>13</v>
      </c>
      <c r="H105" s="48">
        <v>6</v>
      </c>
      <c r="I105" s="48" t="s">
        <v>355</v>
      </c>
      <c r="J105" s="48">
        <v>0</v>
      </c>
      <c r="K105" s="48">
        <v>15</v>
      </c>
      <c r="L105" s="48">
        <v>51</v>
      </c>
      <c r="M105" s="48">
        <v>31</v>
      </c>
      <c r="N105" s="25">
        <v>9802</v>
      </c>
      <c r="O105" s="25">
        <v>48860.689</v>
      </c>
    </row>
    <row r="106" spans="1:15" ht="12.75">
      <c r="A106" s="10" t="s">
        <v>122</v>
      </c>
      <c r="B106" s="48">
        <v>6</v>
      </c>
      <c r="C106" s="48">
        <v>0</v>
      </c>
      <c r="D106" s="48">
        <v>5</v>
      </c>
      <c r="E106" s="48">
        <v>34</v>
      </c>
      <c r="F106" s="48" t="s">
        <v>355</v>
      </c>
      <c r="G106" s="48">
        <v>12</v>
      </c>
      <c r="H106" s="48">
        <v>4</v>
      </c>
      <c r="I106" s="48">
        <v>0</v>
      </c>
      <c r="J106" s="48">
        <v>0</v>
      </c>
      <c r="K106" s="48">
        <v>29</v>
      </c>
      <c r="L106" s="48">
        <v>30</v>
      </c>
      <c r="M106" s="48">
        <v>18</v>
      </c>
      <c r="N106" s="25">
        <v>5196</v>
      </c>
      <c r="O106" s="25">
        <v>49446.072</v>
      </c>
    </row>
    <row r="107" spans="1:15" ht="12.75">
      <c r="A107" s="10" t="s">
        <v>123</v>
      </c>
      <c r="B107" s="48">
        <v>11</v>
      </c>
      <c r="C107" s="48">
        <v>0</v>
      </c>
      <c r="D107" s="48">
        <v>19</v>
      </c>
      <c r="E107" s="48">
        <v>18</v>
      </c>
      <c r="F107" s="48" t="s">
        <v>355</v>
      </c>
      <c r="G107" s="48">
        <v>25</v>
      </c>
      <c r="H107" s="48">
        <v>14</v>
      </c>
      <c r="I107" s="48" t="s">
        <v>355</v>
      </c>
      <c r="J107" s="48">
        <v>0</v>
      </c>
      <c r="K107" s="48">
        <v>22</v>
      </c>
      <c r="L107" s="48">
        <v>48</v>
      </c>
      <c r="M107" s="48">
        <v>26</v>
      </c>
      <c r="N107" s="25">
        <v>8093</v>
      </c>
      <c r="O107" s="25">
        <v>60416.017</v>
      </c>
    </row>
    <row r="108" spans="1:15" ht="12.75">
      <c r="A108" s="10" t="s">
        <v>124</v>
      </c>
      <c r="B108" s="48" t="s">
        <v>355</v>
      </c>
      <c r="C108" s="48">
        <v>0</v>
      </c>
      <c r="D108" s="48">
        <v>14</v>
      </c>
      <c r="E108" s="48">
        <v>24</v>
      </c>
      <c r="F108" s="48" t="s">
        <v>355</v>
      </c>
      <c r="G108" s="48">
        <v>7</v>
      </c>
      <c r="H108" s="48">
        <v>4</v>
      </c>
      <c r="I108" s="48">
        <v>0</v>
      </c>
      <c r="J108" s="48">
        <v>0</v>
      </c>
      <c r="K108" s="48">
        <v>20</v>
      </c>
      <c r="L108" s="48">
        <v>25</v>
      </c>
      <c r="M108" s="48">
        <v>17</v>
      </c>
      <c r="N108" s="25">
        <v>5511</v>
      </c>
      <c r="O108" s="25">
        <v>37187.116</v>
      </c>
    </row>
    <row r="109" spans="1:15" ht="12.75">
      <c r="A109" s="10" t="s">
        <v>125</v>
      </c>
      <c r="B109" s="48">
        <v>9</v>
      </c>
      <c r="C109" s="48">
        <v>0</v>
      </c>
      <c r="D109" s="48">
        <v>24</v>
      </c>
      <c r="E109" s="48">
        <v>45</v>
      </c>
      <c r="F109" s="48">
        <v>7</v>
      </c>
      <c r="G109" s="48">
        <v>41</v>
      </c>
      <c r="H109" s="48">
        <v>13</v>
      </c>
      <c r="I109" s="48">
        <v>4</v>
      </c>
      <c r="J109" s="48">
        <v>0</v>
      </c>
      <c r="K109" s="48">
        <v>164</v>
      </c>
      <c r="L109" s="48">
        <v>181</v>
      </c>
      <c r="M109" s="48">
        <v>64</v>
      </c>
      <c r="N109" s="25">
        <v>19792</v>
      </c>
      <c r="O109" s="25">
        <v>243619.282</v>
      </c>
    </row>
    <row r="110" spans="1:15" ht="12.75">
      <c r="A110" s="10" t="s">
        <v>126</v>
      </c>
      <c r="B110" s="48">
        <v>64</v>
      </c>
      <c r="C110" s="48" t="s">
        <v>355</v>
      </c>
      <c r="D110" s="48">
        <v>172</v>
      </c>
      <c r="E110" s="48">
        <v>229</v>
      </c>
      <c r="F110" s="48">
        <v>33</v>
      </c>
      <c r="G110" s="48">
        <v>100</v>
      </c>
      <c r="H110" s="48">
        <v>69</v>
      </c>
      <c r="I110" s="48" t="s">
        <v>355</v>
      </c>
      <c r="J110" s="48">
        <v>0</v>
      </c>
      <c r="K110" s="48">
        <v>239</v>
      </c>
      <c r="L110" s="48">
        <v>484</v>
      </c>
      <c r="M110" s="48">
        <v>230</v>
      </c>
      <c r="N110" s="25">
        <v>68905</v>
      </c>
      <c r="O110" s="25">
        <v>521413.14</v>
      </c>
    </row>
    <row r="111" spans="1:15" ht="12.75">
      <c r="A111" s="10" t="s">
        <v>127</v>
      </c>
      <c r="B111" s="48">
        <v>60</v>
      </c>
      <c r="C111" s="48">
        <v>0</v>
      </c>
      <c r="D111" s="48">
        <v>77</v>
      </c>
      <c r="E111" s="48">
        <v>184</v>
      </c>
      <c r="F111" s="48">
        <v>33</v>
      </c>
      <c r="G111" s="48">
        <v>50</v>
      </c>
      <c r="H111" s="48">
        <v>13</v>
      </c>
      <c r="I111" s="48">
        <v>8</v>
      </c>
      <c r="J111" s="48">
        <v>0</v>
      </c>
      <c r="K111" s="48">
        <v>204</v>
      </c>
      <c r="L111" s="48">
        <v>259</v>
      </c>
      <c r="M111" s="48">
        <v>77</v>
      </c>
      <c r="N111" s="25">
        <v>23109</v>
      </c>
      <c r="O111" s="25">
        <v>340165.534</v>
      </c>
    </row>
    <row r="112" spans="1:15" ht="12.75">
      <c r="A112" s="10" t="s">
        <v>128</v>
      </c>
      <c r="B112" s="48">
        <v>12</v>
      </c>
      <c r="C112" s="48">
        <v>0</v>
      </c>
      <c r="D112" s="48">
        <v>41</v>
      </c>
      <c r="E112" s="48">
        <v>59</v>
      </c>
      <c r="F112" s="48">
        <v>13</v>
      </c>
      <c r="G112" s="48">
        <v>29</v>
      </c>
      <c r="H112" s="48">
        <v>12</v>
      </c>
      <c r="I112" s="48">
        <v>0</v>
      </c>
      <c r="J112" s="48" t="s">
        <v>355</v>
      </c>
      <c r="K112" s="48">
        <v>67</v>
      </c>
      <c r="L112" s="48">
        <v>72</v>
      </c>
      <c r="M112" s="48">
        <v>32</v>
      </c>
      <c r="N112" s="25">
        <v>10071</v>
      </c>
      <c r="O112" s="25">
        <v>113119.421</v>
      </c>
    </row>
    <row r="113" spans="1:15" ht="12.75">
      <c r="A113" s="10" t="s">
        <v>129</v>
      </c>
      <c r="B113" s="48" t="s">
        <v>355</v>
      </c>
      <c r="C113" s="48">
        <v>0</v>
      </c>
      <c r="D113" s="48">
        <v>8</v>
      </c>
      <c r="E113" s="48">
        <v>19</v>
      </c>
      <c r="F113" s="48">
        <v>4</v>
      </c>
      <c r="G113" s="48" t="s">
        <v>355</v>
      </c>
      <c r="H113" s="48">
        <v>4</v>
      </c>
      <c r="I113" s="48">
        <v>0</v>
      </c>
      <c r="J113" s="48">
        <v>0</v>
      </c>
      <c r="K113" s="48">
        <v>37</v>
      </c>
      <c r="L113" s="48">
        <v>58</v>
      </c>
      <c r="M113" s="48">
        <v>24</v>
      </c>
      <c r="N113" s="25">
        <v>7647</v>
      </c>
      <c r="O113" s="25">
        <v>61193.089</v>
      </c>
    </row>
    <row r="114" spans="1:15" ht="12.75">
      <c r="A114" s="10" t="s">
        <v>130</v>
      </c>
      <c r="B114" s="48">
        <v>5</v>
      </c>
      <c r="C114" s="48">
        <v>0</v>
      </c>
      <c r="D114" s="48">
        <v>11</v>
      </c>
      <c r="E114" s="48">
        <v>15</v>
      </c>
      <c r="F114" s="48" t="s">
        <v>355</v>
      </c>
      <c r="G114" s="48">
        <v>9</v>
      </c>
      <c r="H114" s="48">
        <v>4</v>
      </c>
      <c r="I114" s="48">
        <v>0</v>
      </c>
      <c r="J114" s="48">
        <v>0</v>
      </c>
      <c r="K114" s="48">
        <v>23</v>
      </c>
      <c r="L114" s="48">
        <v>51</v>
      </c>
      <c r="M114" s="48">
        <v>30</v>
      </c>
      <c r="N114" s="25">
        <v>9065</v>
      </c>
      <c r="O114" s="25">
        <v>53165.401</v>
      </c>
    </row>
    <row r="115" spans="1:15" ht="12.75">
      <c r="A115" s="10" t="s">
        <v>131</v>
      </c>
      <c r="B115" s="48">
        <v>7</v>
      </c>
      <c r="C115" s="48">
        <v>0</v>
      </c>
      <c r="D115" s="48">
        <v>23</v>
      </c>
      <c r="E115" s="48">
        <v>63</v>
      </c>
      <c r="F115" s="48">
        <v>7</v>
      </c>
      <c r="G115" s="48">
        <v>20</v>
      </c>
      <c r="H115" s="48">
        <v>13</v>
      </c>
      <c r="I115" s="48">
        <v>0</v>
      </c>
      <c r="J115" s="48">
        <v>0</v>
      </c>
      <c r="K115" s="48">
        <v>44</v>
      </c>
      <c r="L115" s="48">
        <v>86</v>
      </c>
      <c r="M115" s="48">
        <v>32</v>
      </c>
      <c r="N115" s="25">
        <v>9771</v>
      </c>
      <c r="O115" s="25">
        <v>88303.963</v>
      </c>
    </row>
    <row r="116" spans="1:15" ht="12.75">
      <c r="A116" s="10" t="s">
        <v>132</v>
      </c>
      <c r="B116" s="48">
        <v>63</v>
      </c>
      <c r="C116" s="48" t="s">
        <v>355</v>
      </c>
      <c r="D116" s="48">
        <v>109</v>
      </c>
      <c r="E116" s="48">
        <v>167</v>
      </c>
      <c r="F116" s="48">
        <v>32</v>
      </c>
      <c r="G116" s="48">
        <v>48</v>
      </c>
      <c r="H116" s="48">
        <v>26</v>
      </c>
      <c r="I116" s="48">
        <v>7</v>
      </c>
      <c r="J116" s="48">
        <v>0</v>
      </c>
      <c r="K116" s="48">
        <v>285</v>
      </c>
      <c r="L116" s="48">
        <v>348</v>
      </c>
      <c r="M116" s="48">
        <v>153</v>
      </c>
      <c r="N116" s="25">
        <v>47224</v>
      </c>
      <c r="O116" s="25">
        <v>474661.419</v>
      </c>
    </row>
    <row r="117" spans="1:15" ht="12.75">
      <c r="A117" s="10" t="s">
        <v>133</v>
      </c>
      <c r="B117" s="48">
        <v>9</v>
      </c>
      <c r="C117" s="48" t="s">
        <v>355</v>
      </c>
      <c r="D117" s="48">
        <v>18</v>
      </c>
      <c r="E117" s="48">
        <v>57</v>
      </c>
      <c r="F117" s="48">
        <v>12</v>
      </c>
      <c r="G117" s="48">
        <v>26</v>
      </c>
      <c r="H117" s="48">
        <v>9</v>
      </c>
      <c r="I117" s="48" t="s">
        <v>355</v>
      </c>
      <c r="J117" s="48">
        <v>0</v>
      </c>
      <c r="K117" s="48">
        <v>55</v>
      </c>
      <c r="L117" s="48">
        <v>80</v>
      </c>
      <c r="M117" s="48">
        <v>39</v>
      </c>
      <c r="N117" s="25">
        <v>11716</v>
      </c>
      <c r="O117" s="25">
        <v>103662.413</v>
      </c>
    </row>
    <row r="118" spans="1:15" ht="12.75">
      <c r="A118" s="10" t="s">
        <v>134</v>
      </c>
      <c r="B118" s="48">
        <v>20</v>
      </c>
      <c r="C118" s="48">
        <v>0</v>
      </c>
      <c r="D118" s="48">
        <v>27</v>
      </c>
      <c r="E118" s="48">
        <v>90</v>
      </c>
      <c r="F118" s="48">
        <v>10</v>
      </c>
      <c r="G118" s="48">
        <v>35</v>
      </c>
      <c r="H118" s="48">
        <v>17</v>
      </c>
      <c r="I118" s="48" t="s">
        <v>355</v>
      </c>
      <c r="J118" s="48">
        <v>0</v>
      </c>
      <c r="K118" s="48">
        <v>109</v>
      </c>
      <c r="L118" s="48">
        <v>160</v>
      </c>
      <c r="M118" s="48">
        <v>65</v>
      </c>
      <c r="N118" s="25">
        <v>19690</v>
      </c>
      <c r="O118" s="25">
        <v>191809.529</v>
      </c>
    </row>
    <row r="119" spans="1:15" ht="12.75">
      <c r="A119" s="10" t="s">
        <v>135</v>
      </c>
      <c r="B119" s="48">
        <v>9</v>
      </c>
      <c r="C119" s="48">
        <v>0</v>
      </c>
      <c r="D119" s="48">
        <v>22</v>
      </c>
      <c r="E119" s="48">
        <v>4</v>
      </c>
      <c r="F119" s="48">
        <v>12</v>
      </c>
      <c r="G119" s="48">
        <v>8</v>
      </c>
      <c r="H119" s="48">
        <v>7</v>
      </c>
      <c r="I119" s="48" t="s">
        <v>355</v>
      </c>
      <c r="J119" s="48">
        <v>0</v>
      </c>
      <c r="K119" s="48">
        <v>36</v>
      </c>
      <c r="L119" s="48">
        <v>35</v>
      </c>
      <c r="M119" s="48">
        <v>28</v>
      </c>
      <c r="N119" s="25">
        <v>8629</v>
      </c>
      <c r="O119" s="25">
        <v>66250.821</v>
      </c>
    </row>
    <row r="120" spans="1:15" ht="12.75">
      <c r="A120" s="10" t="s">
        <v>136</v>
      </c>
      <c r="B120" s="48">
        <v>28</v>
      </c>
      <c r="C120" s="48" t="s">
        <v>355</v>
      </c>
      <c r="D120" s="48">
        <v>101</v>
      </c>
      <c r="E120" s="48">
        <v>190</v>
      </c>
      <c r="F120" s="48">
        <v>65</v>
      </c>
      <c r="G120" s="48">
        <v>71</v>
      </c>
      <c r="H120" s="48">
        <v>35</v>
      </c>
      <c r="I120" s="48">
        <v>8</v>
      </c>
      <c r="J120" s="48">
        <v>0</v>
      </c>
      <c r="K120" s="48">
        <v>348</v>
      </c>
      <c r="L120" s="48">
        <v>390</v>
      </c>
      <c r="M120" s="48">
        <v>189</v>
      </c>
      <c r="N120" s="25">
        <v>57999</v>
      </c>
      <c r="O120" s="25">
        <v>554888.539</v>
      </c>
    </row>
    <row r="121" spans="1:15" ht="12.75">
      <c r="A121" s="10" t="s">
        <v>137</v>
      </c>
      <c r="B121" s="48">
        <v>148</v>
      </c>
      <c r="C121" s="48">
        <v>4</v>
      </c>
      <c r="D121" s="48">
        <v>324</v>
      </c>
      <c r="E121" s="48">
        <v>563</v>
      </c>
      <c r="F121" s="48">
        <v>131</v>
      </c>
      <c r="G121" s="48">
        <v>168</v>
      </c>
      <c r="H121" s="48">
        <v>166</v>
      </c>
      <c r="I121" s="48">
        <v>16</v>
      </c>
      <c r="J121" s="48">
        <v>0</v>
      </c>
      <c r="K121" s="48">
        <v>864</v>
      </c>
      <c r="L121" s="48">
        <v>726</v>
      </c>
      <c r="M121" s="48">
        <v>475</v>
      </c>
      <c r="N121" s="25">
        <v>145371</v>
      </c>
      <c r="O121" s="25">
        <v>1376153.979</v>
      </c>
    </row>
    <row r="122" spans="1:15" ht="12.75">
      <c r="A122" s="10" t="s">
        <v>138</v>
      </c>
      <c r="B122" s="48">
        <v>8</v>
      </c>
      <c r="C122" s="48">
        <v>0</v>
      </c>
      <c r="D122" s="48">
        <v>44</v>
      </c>
      <c r="E122" s="48">
        <v>28</v>
      </c>
      <c r="F122" s="48" t="s">
        <v>355</v>
      </c>
      <c r="G122" s="48">
        <v>18</v>
      </c>
      <c r="H122" s="48">
        <v>8</v>
      </c>
      <c r="I122" s="48" t="s">
        <v>355</v>
      </c>
      <c r="J122" s="48">
        <v>0</v>
      </c>
      <c r="K122" s="48">
        <v>24</v>
      </c>
      <c r="L122" s="48">
        <v>48</v>
      </c>
      <c r="M122" s="48">
        <v>17</v>
      </c>
      <c r="N122" s="25">
        <v>5086</v>
      </c>
      <c r="O122" s="25">
        <v>55111.333</v>
      </c>
    </row>
    <row r="123" spans="1:15" ht="12.75">
      <c r="A123" s="10" t="s">
        <v>139</v>
      </c>
      <c r="B123" s="48" t="s">
        <v>355</v>
      </c>
      <c r="C123" s="48">
        <v>0</v>
      </c>
      <c r="D123" s="48" t="s">
        <v>355</v>
      </c>
      <c r="E123" s="48">
        <v>13</v>
      </c>
      <c r="F123" s="48" t="s">
        <v>355</v>
      </c>
      <c r="G123" s="48">
        <v>8</v>
      </c>
      <c r="H123" s="48" t="s">
        <v>355</v>
      </c>
      <c r="I123" s="48">
        <v>0</v>
      </c>
      <c r="J123" s="48">
        <v>0</v>
      </c>
      <c r="K123" s="48">
        <v>9</v>
      </c>
      <c r="L123" s="48">
        <v>35</v>
      </c>
      <c r="M123" s="48">
        <v>6</v>
      </c>
      <c r="N123" s="25">
        <v>1845</v>
      </c>
      <c r="O123" s="25">
        <v>22383.484</v>
      </c>
    </row>
    <row r="124" spans="1:15" ht="12.75">
      <c r="A124" s="10" t="s">
        <v>140</v>
      </c>
      <c r="B124" s="48" t="s">
        <v>355</v>
      </c>
      <c r="C124" s="48">
        <v>0</v>
      </c>
      <c r="D124" s="48">
        <v>19</v>
      </c>
      <c r="E124" s="48">
        <v>30</v>
      </c>
      <c r="F124" s="48" t="s">
        <v>355</v>
      </c>
      <c r="G124" s="48">
        <v>19</v>
      </c>
      <c r="H124" s="48">
        <v>13</v>
      </c>
      <c r="I124" s="48">
        <v>0</v>
      </c>
      <c r="J124" s="48">
        <v>0</v>
      </c>
      <c r="K124" s="48">
        <v>43</v>
      </c>
      <c r="L124" s="48">
        <v>99</v>
      </c>
      <c r="M124" s="48">
        <v>46</v>
      </c>
      <c r="N124" s="25">
        <v>13918</v>
      </c>
      <c r="O124" s="25">
        <v>93671.481</v>
      </c>
    </row>
    <row r="125" spans="1:15" ht="12.75">
      <c r="A125" s="10" t="s">
        <v>141</v>
      </c>
      <c r="B125" s="48">
        <v>8</v>
      </c>
      <c r="C125" s="48" t="s">
        <v>355</v>
      </c>
      <c r="D125" s="48">
        <v>23</v>
      </c>
      <c r="E125" s="48">
        <v>36</v>
      </c>
      <c r="F125" s="48" t="s">
        <v>355</v>
      </c>
      <c r="G125" s="48">
        <v>18</v>
      </c>
      <c r="H125" s="48">
        <v>18</v>
      </c>
      <c r="I125" s="48" t="s">
        <v>355</v>
      </c>
      <c r="J125" s="48">
        <v>0</v>
      </c>
      <c r="K125" s="48">
        <v>43</v>
      </c>
      <c r="L125" s="48">
        <v>69</v>
      </c>
      <c r="M125" s="48">
        <v>21</v>
      </c>
      <c r="N125" s="25">
        <v>6174</v>
      </c>
      <c r="O125" s="25">
        <v>79440.125</v>
      </c>
    </row>
    <row r="126" spans="1:15" ht="12.75">
      <c r="A126" s="10" t="s">
        <v>142</v>
      </c>
      <c r="B126" s="48" t="s">
        <v>355</v>
      </c>
      <c r="C126" s="48">
        <v>0</v>
      </c>
      <c r="D126" s="48">
        <v>16</v>
      </c>
      <c r="E126" s="48">
        <v>21</v>
      </c>
      <c r="F126" s="48">
        <v>9</v>
      </c>
      <c r="G126" s="48">
        <v>24</v>
      </c>
      <c r="H126" s="48">
        <v>8</v>
      </c>
      <c r="I126" s="48">
        <v>0</v>
      </c>
      <c r="J126" s="48">
        <v>0</v>
      </c>
      <c r="K126" s="48">
        <v>18</v>
      </c>
      <c r="L126" s="48">
        <v>38</v>
      </c>
      <c r="M126" s="48">
        <v>25</v>
      </c>
      <c r="N126" s="25">
        <v>7647</v>
      </c>
      <c r="O126" s="25">
        <v>48625.91</v>
      </c>
    </row>
    <row r="127" spans="1:15" ht="12.75">
      <c r="A127" s="10" t="s">
        <v>143</v>
      </c>
      <c r="B127" s="48">
        <v>11</v>
      </c>
      <c r="C127" s="48">
        <v>0</v>
      </c>
      <c r="D127" s="48">
        <v>19</v>
      </c>
      <c r="E127" s="48">
        <v>34</v>
      </c>
      <c r="F127" s="48">
        <v>11</v>
      </c>
      <c r="G127" s="48">
        <v>10</v>
      </c>
      <c r="H127" s="48">
        <v>6</v>
      </c>
      <c r="I127" s="48" t="s">
        <v>355</v>
      </c>
      <c r="J127" s="48">
        <v>0</v>
      </c>
      <c r="K127" s="48">
        <v>35</v>
      </c>
      <c r="L127" s="48">
        <v>43</v>
      </c>
      <c r="M127" s="48">
        <v>33</v>
      </c>
      <c r="N127" s="25">
        <v>9855</v>
      </c>
      <c r="O127" s="25">
        <v>72228.531</v>
      </c>
    </row>
    <row r="128" spans="1:15" ht="12.75">
      <c r="A128" s="10" t="s">
        <v>144</v>
      </c>
      <c r="B128" s="48">
        <v>4</v>
      </c>
      <c r="C128" s="48">
        <v>0</v>
      </c>
      <c r="D128" s="48">
        <v>21</v>
      </c>
      <c r="E128" s="48">
        <v>31</v>
      </c>
      <c r="F128" s="48">
        <v>5</v>
      </c>
      <c r="G128" s="48">
        <v>27</v>
      </c>
      <c r="H128" s="48">
        <v>13</v>
      </c>
      <c r="I128" s="48" t="s">
        <v>355</v>
      </c>
      <c r="J128" s="48">
        <v>0</v>
      </c>
      <c r="K128" s="48">
        <v>27</v>
      </c>
      <c r="L128" s="48">
        <v>52</v>
      </c>
      <c r="M128" s="48">
        <v>16</v>
      </c>
      <c r="N128" s="25">
        <v>4379</v>
      </c>
      <c r="O128" s="25">
        <v>57894.214</v>
      </c>
    </row>
    <row r="129" spans="1:15" ht="12.75">
      <c r="A129" s="10" t="s">
        <v>145</v>
      </c>
      <c r="B129" s="48">
        <v>4</v>
      </c>
      <c r="C129" s="48">
        <v>0</v>
      </c>
      <c r="D129" s="48">
        <v>21</v>
      </c>
      <c r="E129" s="48">
        <v>52</v>
      </c>
      <c r="F129" s="48">
        <v>8</v>
      </c>
      <c r="G129" s="48">
        <v>17</v>
      </c>
      <c r="H129" s="48" t="s">
        <v>355</v>
      </c>
      <c r="I129" s="48">
        <v>0</v>
      </c>
      <c r="J129" s="48">
        <v>0</v>
      </c>
      <c r="K129" s="48">
        <v>38</v>
      </c>
      <c r="L129" s="48">
        <v>42</v>
      </c>
      <c r="M129" s="48">
        <v>24</v>
      </c>
      <c r="N129" s="25">
        <v>7188</v>
      </c>
      <c r="O129" s="25">
        <v>65350.397</v>
      </c>
    </row>
    <row r="130" spans="1:15" ht="12.75">
      <c r="A130" s="10" t="s">
        <v>146</v>
      </c>
      <c r="B130" s="48" t="s">
        <v>355</v>
      </c>
      <c r="C130" s="48">
        <v>0</v>
      </c>
      <c r="D130" s="48">
        <v>22</v>
      </c>
      <c r="E130" s="48">
        <v>18</v>
      </c>
      <c r="F130" s="48">
        <v>0</v>
      </c>
      <c r="G130" s="48">
        <v>20</v>
      </c>
      <c r="H130" s="48">
        <v>9</v>
      </c>
      <c r="I130" s="48">
        <v>0</v>
      </c>
      <c r="J130" s="48">
        <v>0</v>
      </c>
      <c r="K130" s="48">
        <v>23</v>
      </c>
      <c r="L130" s="48">
        <v>45</v>
      </c>
      <c r="M130" s="48">
        <v>31</v>
      </c>
      <c r="N130" s="25">
        <v>18482</v>
      </c>
      <c r="O130" s="25">
        <v>64976.106</v>
      </c>
    </row>
    <row r="131" spans="1:15" ht="12.75">
      <c r="A131" s="10" t="s">
        <v>147</v>
      </c>
      <c r="B131" s="48">
        <v>19</v>
      </c>
      <c r="C131" s="48">
        <v>0</v>
      </c>
      <c r="D131" s="48">
        <v>41</v>
      </c>
      <c r="E131" s="48">
        <v>127</v>
      </c>
      <c r="F131" s="48">
        <v>15</v>
      </c>
      <c r="G131" s="48">
        <v>52</v>
      </c>
      <c r="H131" s="48">
        <v>19</v>
      </c>
      <c r="I131" s="48">
        <v>5</v>
      </c>
      <c r="J131" s="48" t="s">
        <v>355</v>
      </c>
      <c r="K131" s="48">
        <v>110</v>
      </c>
      <c r="L131" s="48">
        <v>174</v>
      </c>
      <c r="M131" s="48">
        <v>74</v>
      </c>
      <c r="N131" s="25">
        <v>22745</v>
      </c>
      <c r="O131" s="25">
        <v>212519.94</v>
      </c>
    </row>
    <row r="132" spans="1:15" ht="12.75">
      <c r="A132" s="10" t="s">
        <v>148</v>
      </c>
      <c r="B132" s="48">
        <v>7</v>
      </c>
      <c r="C132" s="48">
        <v>0</v>
      </c>
      <c r="D132" s="48">
        <v>62</v>
      </c>
      <c r="E132" s="48">
        <v>37</v>
      </c>
      <c r="F132" s="48">
        <v>16</v>
      </c>
      <c r="G132" s="48">
        <v>31</v>
      </c>
      <c r="H132" s="48">
        <v>20</v>
      </c>
      <c r="I132" s="48">
        <v>0</v>
      </c>
      <c r="J132" s="48">
        <v>0</v>
      </c>
      <c r="K132" s="48">
        <v>29</v>
      </c>
      <c r="L132" s="48">
        <v>63</v>
      </c>
      <c r="M132" s="48">
        <v>54</v>
      </c>
      <c r="N132" s="25">
        <v>15964</v>
      </c>
      <c r="O132" s="25">
        <v>87939.309</v>
      </c>
    </row>
    <row r="133" spans="1:15" ht="12.75">
      <c r="A133" s="10" t="s">
        <v>149</v>
      </c>
      <c r="B133" s="48">
        <v>5</v>
      </c>
      <c r="C133" s="48">
        <v>0</v>
      </c>
      <c r="D133" s="48">
        <v>35</v>
      </c>
      <c r="E133" s="48">
        <v>41</v>
      </c>
      <c r="F133" s="48">
        <v>5</v>
      </c>
      <c r="G133" s="48">
        <v>25</v>
      </c>
      <c r="H133" s="48">
        <v>8</v>
      </c>
      <c r="I133" s="48">
        <v>0</v>
      </c>
      <c r="J133" s="48">
        <v>0</v>
      </c>
      <c r="K133" s="48">
        <v>85</v>
      </c>
      <c r="L133" s="48">
        <v>102</v>
      </c>
      <c r="M133" s="48">
        <v>45</v>
      </c>
      <c r="N133" s="25">
        <v>14513</v>
      </c>
      <c r="O133" s="25">
        <v>135971.685</v>
      </c>
    </row>
    <row r="134" spans="1:15" ht="12.75">
      <c r="A134" s="10" t="s">
        <v>150</v>
      </c>
      <c r="B134" s="48" t="s">
        <v>355</v>
      </c>
      <c r="C134" s="48">
        <v>0</v>
      </c>
      <c r="D134" s="48">
        <v>10</v>
      </c>
      <c r="E134" s="48">
        <v>33</v>
      </c>
      <c r="F134" s="48" t="s">
        <v>355</v>
      </c>
      <c r="G134" s="48">
        <v>8</v>
      </c>
      <c r="H134" s="48">
        <v>4</v>
      </c>
      <c r="I134" s="48" t="s">
        <v>355</v>
      </c>
      <c r="J134" s="48">
        <v>0</v>
      </c>
      <c r="K134" s="48">
        <v>41</v>
      </c>
      <c r="L134" s="48">
        <v>45</v>
      </c>
      <c r="M134" s="48">
        <v>19</v>
      </c>
      <c r="N134" s="25">
        <v>5735</v>
      </c>
      <c r="O134" s="25">
        <v>62939.6</v>
      </c>
    </row>
    <row r="135" spans="1:15" ht="12.75">
      <c r="A135" s="10" t="s">
        <v>151</v>
      </c>
      <c r="B135" s="48">
        <v>21</v>
      </c>
      <c r="C135" s="48" t="s">
        <v>355</v>
      </c>
      <c r="D135" s="48">
        <v>48</v>
      </c>
      <c r="E135" s="48">
        <v>61</v>
      </c>
      <c r="F135" s="48">
        <v>4</v>
      </c>
      <c r="G135" s="48">
        <v>25</v>
      </c>
      <c r="H135" s="48">
        <v>11</v>
      </c>
      <c r="I135" s="48">
        <v>0</v>
      </c>
      <c r="J135" s="48">
        <v>0</v>
      </c>
      <c r="K135" s="48">
        <v>108</v>
      </c>
      <c r="L135" s="48">
        <v>155</v>
      </c>
      <c r="M135" s="48">
        <v>76</v>
      </c>
      <c r="N135" s="25">
        <v>23710</v>
      </c>
      <c r="O135" s="25">
        <v>191652.024</v>
      </c>
    </row>
    <row r="136" spans="1:15" ht="12.75">
      <c r="A136" s="10" t="s">
        <v>152</v>
      </c>
      <c r="B136" s="48">
        <v>5</v>
      </c>
      <c r="C136" s="48">
        <v>0</v>
      </c>
      <c r="D136" s="48">
        <v>7</v>
      </c>
      <c r="E136" s="48">
        <v>30</v>
      </c>
      <c r="F136" s="48" t="s">
        <v>355</v>
      </c>
      <c r="G136" s="48">
        <v>6</v>
      </c>
      <c r="H136" s="48" t="s">
        <v>355</v>
      </c>
      <c r="I136" s="48">
        <v>0</v>
      </c>
      <c r="J136" s="48">
        <v>0</v>
      </c>
      <c r="K136" s="48">
        <v>17</v>
      </c>
      <c r="L136" s="48">
        <v>46</v>
      </c>
      <c r="M136" s="48">
        <v>18</v>
      </c>
      <c r="N136" s="25">
        <v>6963</v>
      </c>
      <c r="O136" s="25">
        <v>40941.798</v>
      </c>
    </row>
    <row r="137" spans="1:15" ht="12.75">
      <c r="A137" s="10" t="s">
        <v>153</v>
      </c>
      <c r="B137" s="48">
        <v>4</v>
      </c>
      <c r="C137" s="48">
        <v>0</v>
      </c>
      <c r="D137" s="48">
        <v>17</v>
      </c>
      <c r="E137" s="48">
        <v>23</v>
      </c>
      <c r="F137" s="48">
        <v>5</v>
      </c>
      <c r="G137" s="48">
        <v>24</v>
      </c>
      <c r="H137" s="48">
        <v>10</v>
      </c>
      <c r="I137" s="48" t="s">
        <v>355</v>
      </c>
      <c r="J137" s="48">
        <v>0</v>
      </c>
      <c r="K137" s="48">
        <v>41</v>
      </c>
      <c r="L137" s="48">
        <v>56</v>
      </c>
      <c r="M137" s="48">
        <v>30</v>
      </c>
      <c r="N137" s="25">
        <v>9257</v>
      </c>
      <c r="O137" s="25">
        <v>78558.616</v>
      </c>
    </row>
    <row r="138" spans="1:15" ht="25.5">
      <c r="A138" s="24" t="s">
        <v>887</v>
      </c>
      <c r="B138" s="48">
        <v>25</v>
      </c>
      <c r="C138" s="48">
        <v>0</v>
      </c>
      <c r="D138" s="48">
        <v>55</v>
      </c>
      <c r="E138" s="48">
        <v>92</v>
      </c>
      <c r="F138" s="48">
        <v>9</v>
      </c>
      <c r="G138" s="48">
        <v>29</v>
      </c>
      <c r="H138" s="48">
        <v>15</v>
      </c>
      <c r="I138" s="48" t="s">
        <v>355</v>
      </c>
      <c r="J138" s="48">
        <v>0</v>
      </c>
      <c r="K138" s="48">
        <v>127</v>
      </c>
      <c r="L138" s="48">
        <v>180</v>
      </c>
      <c r="M138" s="48">
        <v>75</v>
      </c>
      <c r="N138" s="25">
        <v>22840</v>
      </c>
      <c r="O138" s="25">
        <v>219518.671</v>
      </c>
    </row>
    <row r="139" spans="1:15" ht="12.75">
      <c r="A139" s="10" t="s">
        <v>154</v>
      </c>
      <c r="B139" s="48">
        <v>24</v>
      </c>
      <c r="C139" s="48">
        <v>0</v>
      </c>
      <c r="D139" s="48">
        <v>78</v>
      </c>
      <c r="E139" s="48">
        <v>73</v>
      </c>
      <c r="F139" s="48">
        <v>29</v>
      </c>
      <c r="G139" s="48">
        <v>45</v>
      </c>
      <c r="H139" s="48">
        <v>39</v>
      </c>
      <c r="I139" s="48">
        <v>8</v>
      </c>
      <c r="J139" s="48">
        <v>0</v>
      </c>
      <c r="K139" s="48">
        <v>297</v>
      </c>
      <c r="L139" s="48">
        <v>329</v>
      </c>
      <c r="M139" s="48">
        <v>123</v>
      </c>
      <c r="N139" s="25">
        <v>38108</v>
      </c>
      <c r="O139" s="25">
        <v>446904.457</v>
      </c>
    </row>
    <row r="140" spans="1:15" ht="12.75">
      <c r="A140" s="10" t="s">
        <v>155</v>
      </c>
      <c r="B140" s="48">
        <v>11</v>
      </c>
      <c r="C140" s="48">
        <v>0</v>
      </c>
      <c r="D140" s="48" t="s">
        <v>355</v>
      </c>
      <c r="E140" s="48">
        <v>29</v>
      </c>
      <c r="F140" s="48" t="s">
        <v>355</v>
      </c>
      <c r="G140" s="48">
        <v>13</v>
      </c>
      <c r="H140" s="48" t="s">
        <v>355</v>
      </c>
      <c r="I140" s="48">
        <v>0</v>
      </c>
      <c r="J140" s="48">
        <v>0</v>
      </c>
      <c r="K140" s="48">
        <v>18</v>
      </c>
      <c r="L140" s="48">
        <v>35</v>
      </c>
      <c r="M140" s="48">
        <v>11</v>
      </c>
      <c r="N140" s="25">
        <v>3660</v>
      </c>
      <c r="O140" s="25">
        <v>39183.415</v>
      </c>
    </row>
    <row r="141" spans="1:15" ht="12.75">
      <c r="A141" s="10" t="s">
        <v>156</v>
      </c>
      <c r="B141" s="48">
        <v>29</v>
      </c>
      <c r="C141" s="48">
        <v>0</v>
      </c>
      <c r="D141" s="48">
        <v>50</v>
      </c>
      <c r="E141" s="48">
        <v>39</v>
      </c>
      <c r="F141" s="48">
        <v>27</v>
      </c>
      <c r="G141" s="48">
        <v>139</v>
      </c>
      <c r="H141" s="48">
        <v>54</v>
      </c>
      <c r="I141" s="48">
        <v>13</v>
      </c>
      <c r="J141" s="48">
        <v>0</v>
      </c>
      <c r="K141" s="48">
        <v>159</v>
      </c>
      <c r="L141" s="48">
        <v>204</v>
      </c>
      <c r="M141" s="48">
        <v>82</v>
      </c>
      <c r="N141" s="25">
        <v>22770</v>
      </c>
      <c r="O141" s="25">
        <v>306555.708</v>
      </c>
    </row>
    <row r="142" spans="1:15" ht="12.75">
      <c r="A142" s="10" t="s">
        <v>157</v>
      </c>
      <c r="B142" s="48">
        <v>12</v>
      </c>
      <c r="C142" s="48">
        <v>0</v>
      </c>
      <c r="D142" s="48">
        <v>65</v>
      </c>
      <c r="E142" s="48">
        <v>43</v>
      </c>
      <c r="F142" s="48">
        <v>5</v>
      </c>
      <c r="G142" s="48">
        <v>15</v>
      </c>
      <c r="H142" s="48">
        <v>13</v>
      </c>
      <c r="I142" s="48" t="s">
        <v>355</v>
      </c>
      <c r="J142" s="48">
        <v>0</v>
      </c>
      <c r="K142" s="48">
        <v>51</v>
      </c>
      <c r="L142" s="48">
        <v>127</v>
      </c>
      <c r="M142" s="48">
        <v>48</v>
      </c>
      <c r="N142" s="25">
        <v>14656</v>
      </c>
      <c r="O142" s="25">
        <v>116467.432</v>
      </c>
    </row>
    <row r="143" spans="1:15" ht="12.75">
      <c r="A143" s="10" t="s">
        <v>158</v>
      </c>
      <c r="B143" s="48">
        <v>22</v>
      </c>
      <c r="C143" s="48">
        <v>0</v>
      </c>
      <c r="D143" s="48">
        <v>45</v>
      </c>
      <c r="E143" s="48">
        <v>76</v>
      </c>
      <c r="F143" s="48">
        <v>23</v>
      </c>
      <c r="G143" s="48">
        <v>67</v>
      </c>
      <c r="H143" s="48">
        <v>21</v>
      </c>
      <c r="I143" s="48">
        <v>8</v>
      </c>
      <c r="J143" s="48" t="s">
        <v>355</v>
      </c>
      <c r="K143" s="48">
        <v>114</v>
      </c>
      <c r="L143" s="48">
        <v>228</v>
      </c>
      <c r="M143" s="48">
        <v>71</v>
      </c>
      <c r="N143" s="25">
        <v>22448</v>
      </c>
      <c r="O143" s="25">
        <v>234665.035</v>
      </c>
    </row>
    <row r="144" spans="1:15" ht="25.5">
      <c r="A144" s="24" t="s">
        <v>903</v>
      </c>
      <c r="B144" s="48">
        <v>8</v>
      </c>
      <c r="C144" s="48">
        <v>0</v>
      </c>
      <c r="D144" s="48">
        <v>11</v>
      </c>
      <c r="E144" s="48">
        <v>48</v>
      </c>
      <c r="F144" s="48">
        <v>13</v>
      </c>
      <c r="G144" s="48">
        <v>44</v>
      </c>
      <c r="H144" s="48">
        <v>17</v>
      </c>
      <c r="I144" s="48">
        <v>7</v>
      </c>
      <c r="J144" s="48">
        <v>0</v>
      </c>
      <c r="K144" s="48">
        <v>79</v>
      </c>
      <c r="L144" s="48">
        <v>99</v>
      </c>
      <c r="M144" s="48">
        <v>30</v>
      </c>
      <c r="N144" s="25">
        <v>8853</v>
      </c>
      <c r="O144" s="25">
        <v>136086.46000000002</v>
      </c>
    </row>
    <row r="145" spans="1:15" ht="12.75">
      <c r="A145" s="10" t="s">
        <v>160</v>
      </c>
      <c r="B145" s="48">
        <v>19</v>
      </c>
      <c r="C145" s="48">
        <v>0</v>
      </c>
      <c r="D145" s="48">
        <v>11</v>
      </c>
      <c r="E145" s="48">
        <v>61</v>
      </c>
      <c r="F145" s="48">
        <v>9</v>
      </c>
      <c r="G145" s="48">
        <v>47</v>
      </c>
      <c r="H145" s="48">
        <v>12</v>
      </c>
      <c r="I145" s="48" t="s">
        <v>355</v>
      </c>
      <c r="J145" s="48">
        <v>0</v>
      </c>
      <c r="K145" s="48">
        <v>119</v>
      </c>
      <c r="L145" s="48">
        <v>194</v>
      </c>
      <c r="M145" s="48">
        <v>111</v>
      </c>
      <c r="N145" s="25">
        <v>34069</v>
      </c>
      <c r="O145" s="25">
        <v>232151.541</v>
      </c>
    </row>
    <row r="146" spans="1:15" ht="12.75">
      <c r="A146" s="10" t="s">
        <v>161</v>
      </c>
      <c r="B146" s="48">
        <v>8</v>
      </c>
      <c r="C146" s="48">
        <v>0</v>
      </c>
      <c r="D146" s="48">
        <v>0</v>
      </c>
      <c r="E146" s="48">
        <v>8</v>
      </c>
      <c r="F146" s="48" t="s">
        <v>355</v>
      </c>
      <c r="G146" s="48">
        <v>13</v>
      </c>
      <c r="H146" s="48" t="s">
        <v>355</v>
      </c>
      <c r="I146" s="48" t="s">
        <v>355</v>
      </c>
      <c r="J146" s="48">
        <v>0</v>
      </c>
      <c r="K146" s="48">
        <v>23</v>
      </c>
      <c r="L146" s="48">
        <v>21</v>
      </c>
      <c r="M146" s="48">
        <v>18</v>
      </c>
      <c r="N146" s="25">
        <v>5495</v>
      </c>
      <c r="O146" s="25">
        <v>44525.009</v>
      </c>
    </row>
    <row r="147" spans="1:15" ht="12.75">
      <c r="A147" s="10" t="s">
        <v>162</v>
      </c>
      <c r="B147" s="48" t="s">
        <v>355</v>
      </c>
      <c r="C147" s="48">
        <v>0</v>
      </c>
      <c r="D147" s="48">
        <v>13</v>
      </c>
      <c r="E147" s="48">
        <v>19</v>
      </c>
      <c r="F147" s="48" t="s">
        <v>355</v>
      </c>
      <c r="G147" s="48">
        <v>6</v>
      </c>
      <c r="H147" s="48" t="s">
        <v>355</v>
      </c>
      <c r="I147" s="48">
        <v>5</v>
      </c>
      <c r="J147" s="48">
        <v>0</v>
      </c>
      <c r="K147" s="48">
        <v>16</v>
      </c>
      <c r="L147" s="48">
        <v>23</v>
      </c>
      <c r="M147" s="48">
        <v>17</v>
      </c>
      <c r="N147" s="25">
        <v>4635</v>
      </c>
      <c r="O147" s="25">
        <v>37428.514</v>
      </c>
    </row>
    <row r="148" spans="1:15" ht="12.75">
      <c r="A148" s="10" t="s">
        <v>163</v>
      </c>
      <c r="B148" s="48">
        <v>40</v>
      </c>
      <c r="C148" s="48" t="s">
        <v>355</v>
      </c>
      <c r="D148" s="48">
        <v>47</v>
      </c>
      <c r="E148" s="48">
        <v>231</v>
      </c>
      <c r="F148" s="48">
        <v>17</v>
      </c>
      <c r="G148" s="48">
        <v>107</v>
      </c>
      <c r="H148" s="48">
        <v>29</v>
      </c>
      <c r="I148" s="48">
        <v>9</v>
      </c>
      <c r="J148" s="48">
        <v>0</v>
      </c>
      <c r="K148" s="48">
        <v>326</v>
      </c>
      <c r="L148" s="48">
        <v>392</v>
      </c>
      <c r="M148" s="48">
        <v>186</v>
      </c>
      <c r="N148" s="25">
        <v>57501</v>
      </c>
      <c r="O148" s="25">
        <v>543775.291</v>
      </c>
    </row>
    <row r="149" spans="1:15" ht="12.75">
      <c r="A149" s="10" t="s">
        <v>164</v>
      </c>
      <c r="B149" s="48">
        <v>4</v>
      </c>
      <c r="C149" s="48">
        <v>0</v>
      </c>
      <c r="D149" s="48">
        <v>4</v>
      </c>
      <c r="E149" s="48">
        <v>16</v>
      </c>
      <c r="F149" s="48" t="s">
        <v>355</v>
      </c>
      <c r="G149" s="48" t="s">
        <v>355</v>
      </c>
      <c r="H149" s="48" t="s">
        <v>355</v>
      </c>
      <c r="I149" s="48" t="s">
        <v>355</v>
      </c>
      <c r="J149" s="48">
        <v>0</v>
      </c>
      <c r="K149" s="48">
        <v>25</v>
      </c>
      <c r="L149" s="48">
        <v>27</v>
      </c>
      <c r="M149" s="48">
        <v>6</v>
      </c>
      <c r="N149" s="25">
        <v>2025</v>
      </c>
      <c r="O149" s="25">
        <v>38709.283</v>
      </c>
    </row>
    <row r="150" spans="1:15" ht="12.75">
      <c r="A150" s="10" t="s">
        <v>165</v>
      </c>
      <c r="B150" s="48">
        <v>0</v>
      </c>
      <c r="C150" s="48">
        <v>0</v>
      </c>
      <c r="D150" s="48">
        <v>13</v>
      </c>
      <c r="E150" s="48">
        <v>22</v>
      </c>
      <c r="F150" s="48" t="s">
        <v>355</v>
      </c>
      <c r="G150" s="48">
        <v>11</v>
      </c>
      <c r="H150" s="48">
        <v>7</v>
      </c>
      <c r="I150" s="48" t="s">
        <v>355</v>
      </c>
      <c r="J150" s="48">
        <v>0</v>
      </c>
      <c r="K150" s="48">
        <v>17</v>
      </c>
      <c r="L150" s="48">
        <v>21</v>
      </c>
      <c r="M150" s="48">
        <v>15</v>
      </c>
      <c r="N150" s="25">
        <v>4702</v>
      </c>
      <c r="O150" s="25">
        <v>34458.130000000005</v>
      </c>
    </row>
    <row r="151" spans="1:15" ht="12.75">
      <c r="A151" s="10" t="s">
        <v>166</v>
      </c>
      <c r="B151" s="48">
        <v>16</v>
      </c>
      <c r="C151" s="48">
        <v>0</v>
      </c>
      <c r="D151" s="48">
        <v>39</v>
      </c>
      <c r="E151" s="48">
        <v>111</v>
      </c>
      <c r="F151" s="48">
        <v>7</v>
      </c>
      <c r="G151" s="48">
        <v>39</v>
      </c>
      <c r="H151" s="48">
        <v>17</v>
      </c>
      <c r="I151" s="48" t="s">
        <v>355</v>
      </c>
      <c r="J151" s="48">
        <v>0</v>
      </c>
      <c r="K151" s="48">
        <v>82</v>
      </c>
      <c r="L151" s="48">
        <v>125</v>
      </c>
      <c r="M151" s="48">
        <v>90</v>
      </c>
      <c r="N151" s="25">
        <v>27528</v>
      </c>
      <c r="O151" s="25">
        <v>176522.476</v>
      </c>
    </row>
    <row r="152" spans="1:15" ht="12.75">
      <c r="A152" s="10" t="s">
        <v>167</v>
      </c>
      <c r="B152" s="48" t="s">
        <v>355</v>
      </c>
      <c r="C152" s="48">
        <v>0</v>
      </c>
      <c r="D152" s="48">
        <v>10</v>
      </c>
      <c r="E152" s="48">
        <v>14</v>
      </c>
      <c r="F152" s="48">
        <v>0</v>
      </c>
      <c r="G152" s="48">
        <v>5</v>
      </c>
      <c r="H152" s="48">
        <v>5</v>
      </c>
      <c r="I152" s="48">
        <v>5</v>
      </c>
      <c r="J152" s="48">
        <v>0</v>
      </c>
      <c r="K152" s="48">
        <v>12</v>
      </c>
      <c r="L152" s="48">
        <v>15</v>
      </c>
      <c r="M152" s="48" t="s">
        <v>355</v>
      </c>
      <c r="N152" s="25">
        <v>752</v>
      </c>
      <c r="O152" s="25">
        <v>24626.783</v>
      </c>
    </row>
    <row r="153" spans="1:15" ht="12.75">
      <c r="A153" s="10" t="s">
        <v>168</v>
      </c>
      <c r="B153" s="48" t="s">
        <v>355</v>
      </c>
      <c r="C153" s="48">
        <v>0</v>
      </c>
      <c r="D153" s="48" t="s">
        <v>355</v>
      </c>
      <c r="E153" s="48">
        <v>7</v>
      </c>
      <c r="F153" s="48">
        <v>0</v>
      </c>
      <c r="G153" s="48">
        <v>10</v>
      </c>
      <c r="H153" s="48" t="s">
        <v>355</v>
      </c>
      <c r="I153" s="48">
        <v>0</v>
      </c>
      <c r="J153" s="48">
        <v>0</v>
      </c>
      <c r="K153" s="48">
        <v>24</v>
      </c>
      <c r="L153" s="48">
        <v>23</v>
      </c>
      <c r="M153" s="48">
        <v>17</v>
      </c>
      <c r="N153" s="25">
        <v>5334</v>
      </c>
      <c r="O153" s="25">
        <v>39064.505</v>
      </c>
    </row>
    <row r="154" spans="1:15" ht="12.75">
      <c r="A154" s="10" t="s">
        <v>169</v>
      </c>
      <c r="B154" s="48">
        <v>9</v>
      </c>
      <c r="C154" s="48">
        <v>0</v>
      </c>
      <c r="D154" s="48" t="s">
        <v>355</v>
      </c>
      <c r="E154" s="48">
        <v>19</v>
      </c>
      <c r="F154" s="48" t="s">
        <v>355</v>
      </c>
      <c r="G154" s="48">
        <v>6</v>
      </c>
      <c r="H154" s="48">
        <v>0</v>
      </c>
      <c r="I154" s="48" t="s">
        <v>355</v>
      </c>
      <c r="J154" s="48">
        <v>0</v>
      </c>
      <c r="K154" s="48">
        <v>17</v>
      </c>
      <c r="L154" s="48">
        <v>22</v>
      </c>
      <c r="M154" s="48">
        <v>9</v>
      </c>
      <c r="N154" s="25">
        <v>2906</v>
      </c>
      <c r="O154" s="25">
        <v>32163.807</v>
      </c>
    </row>
    <row r="155" spans="1:15" ht="12.75">
      <c r="A155" s="10" t="s">
        <v>170</v>
      </c>
      <c r="B155" s="48">
        <v>245</v>
      </c>
      <c r="C155" s="48">
        <v>0</v>
      </c>
      <c r="D155" s="48">
        <v>267</v>
      </c>
      <c r="E155" s="48">
        <v>558</v>
      </c>
      <c r="F155" s="48">
        <v>326</v>
      </c>
      <c r="G155" s="48">
        <v>626</v>
      </c>
      <c r="H155" s="48">
        <v>199</v>
      </c>
      <c r="I155" s="48">
        <v>50</v>
      </c>
      <c r="J155" s="48" t="s">
        <v>355</v>
      </c>
      <c r="K155" s="48">
        <v>1466</v>
      </c>
      <c r="L155" s="48">
        <v>1821</v>
      </c>
      <c r="M155" s="48">
        <v>742</v>
      </c>
      <c r="N155" s="25">
        <v>227832</v>
      </c>
      <c r="O155" s="25">
        <v>2507499.763</v>
      </c>
    </row>
    <row r="156" spans="1:15" ht="12.75">
      <c r="A156" s="10" t="s">
        <v>171</v>
      </c>
      <c r="B156" s="48" t="s">
        <v>355</v>
      </c>
      <c r="C156" s="48">
        <v>0</v>
      </c>
      <c r="D156" s="48">
        <v>10</v>
      </c>
      <c r="E156" s="48">
        <v>38</v>
      </c>
      <c r="F156" s="48" t="s">
        <v>355</v>
      </c>
      <c r="G156" s="48">
        <v>18</v>
      </c>
      <c r="H156" s="48">
        <v>11</v>
      </c>
      <c r="I156" s="48" t="s">
        <v>355</v>
      </c>
      <c r="J156" s="48">
        <v>0</v>
      </c>
      <c r="K156" s="48">
        <v>32</v>
      </c>
      <c r="L156" s="48">
        <v>47</v>
      </c>
      <c r="M156" s="48">
        <v>12</v>
      </c>
      <c r="N156" s="25">
        <v>3874</v>
      </c>
      <c r="O156" s="25">
        <v>57425.794</v>
      </c>
    </row>
    <row r="157" spans="1:15" ht="12.75">
      <c r="A157" s="10" t="s">
        <v>172</v>
      </c>
      <c r="B157" s="48">
        <v>8</v>
      </c>
      <c r="C157" s="48">
        <v>0</v>
      </c>
      <c r="D157" s="48">
        <v>5</v>
      </c>
      <c r="E157" s="48">
        <v>18</v>
      </c>
      <c r="F157" s="48" t="s">
        <v>355</v>
      </c>
      <c r="G157" s="48">
        <v>5</v>
      </c>
      <c r="H157" s="48" t="s">
        <v>355</v>
      </c>
      <c r="I157" s="48">
        <v>0</v>
      </c>
      <c r="J157" s="48">
        <v>0</v>
      </c>
      <c r="K157" s="48">
        <v>15</v>
      </c>
      <c r="L157" s="48">
        <v>24</v>
      </c>
      <c r="M157" s="48">
        <v>15</v>
      </c>
      <c r="N157" s="25">
        <v>4544</v>
      </c>
      <c r="O157" s="25">
        <v>32427.736</v>
      </c>
    </row>
    <row r="158" spans="1:15" ht="12.75">
      <c r="A158" s="10" t="s">
        <v>173</v>
      </c>
      <c r="B158" s="48">
        <v>7</v>
      </c>
      <c r="C158" s="48">
        <v>0</v>
      </c>
      <c r="D158" s="48">
        <v>5</v>
      </c>
      <c r="E158" s="48">
        <v>26</v>
      </c>
      <c r="F158" s="48">
        <v>0</v>
      </c>
      <c r="G158" s="48" t="s">
        <v>355</v>
      </c>
      <c r="H158" s="48" t="s">
        <v>355</v>
      </c>
      <c r="I158" s="48" t="s">
        <v>355</v>
      </c>
      <c r="J158" s="48">
        <v>0</v>
      </c>
      <c r="K158" s="48">
        <v>20</v>
      </c>
      <c r="L158" s="48">
        <v>31</v>
      </c>
      <c r="M158" s="48">
        <v>31</v>
      </c>
      <c r="N158" s="25">
        <v>9395</v>
      </c>
      <c r="O158" s="25">
        <v>48895.708</v>
      </c>
    </row>
    <row r="159" spans="1:15" ht="12.75">
      <c r="A159" s="10" t="s">
        <v>174</v>
      </c>
      <c r="B159" s="48">
        <v>9</v>
      </c>
      <c r="C159" s="48" t="s">
        <v>355</v>
      </c>
      <c r="D159" s="48">
        <v>23</v>
      </c>
      <c r="E159" s="48">
        <v>40</v>
      </c>
      <c r="F159" s="48">
        <v>19</v>
      </c>
      <c r="G159" s="48">
        <v>52</v>
      </c>
      <c r="H159" s="48">
        <v>20</v>
      </c>
      <c r="I159" s="48">
        <v>4</v>
      </c>
      <c r="J159" s="48">
        <v>0</v>
      </c>
      <c r="K159" s="48">
        <v>86</v>
      </c>
      <c r="L159" s="48">
        <v>114</v>
      </c>
      <c r="M159" s="48">
        <v>49</v>
      </c>
      <c r="N159" s="25">
        <v>15133</v>
      </c>
      <c r="O159" s="25">
        <v>156193.722</v>
      </c>
    </row>
    <row r="160" spans="1:15" ht="12.75">
      <c r="A160" s="10" t="s">
        <v>175</v>
      </c>
      <c r="B160" s="48">
        <v>6</v>
      </c>
      <c r="C160" s="48">
        <v>0</v>
      </c>
      <c r="D160" s="48">
        <v>4</v>
      </c>
      <c r="E160" s="48">
        <v>19</v>
      </c>
      <c r="F160" s="48">
        <v>6</v>
      </c>
      <c r="G160" s="48">
        <v>7</v>
      </c>
      <c r="H160" s="48" t="s">
        <v>355</v>
      </c>
      <c r="I160" s="48" t="s">
        <v>355</v>
      </c>
      <c r="J160" s="48">
        <v>0</v>
      </c>
      <c r="K160" s="48">
        <v>6</v>
      </c>
      <c r="L160" s="48">
        <v>16</v>
      </c>
      <c r="M160" s="48">
        <v>12</v>
      </c>
      <c r="N160" s="25">
        <v>3615</v>
      </c>
      <c r="O160" s="25">
        <v>23072.212</v>
      </c>
    </row>
    <row r="161" spans="1:15" ht="12.75">
      <c r="A161" s="10" t="s">
        <v>176</v>
      </c>
      <c r="B161" s="48">
        <v>7</v>
      </c>
      <c r="C161" s="48">
        <v>0</v>
      </c>
      <c r="D161" s="48">
        <v>20</v>
      </c>
      <c r="E161" s="48">
        <v>83</v>
      </c>
      <c r="F161" s="48">
        <v>12</v>
      </c>
      <c r="G161" s="48">
        <v>59</v>
      </c>
      <c r="H161" s="48">
        <v>18</v>
      </c>
      <c r="I161" s="48">
        <v>7</v>
      </c>
      <c r="J161" s="48">
        <v>0</v>
      </c>
      <c r="K161" s="48">
        <v>124</v>
      </c>
      <c r="L161" s="48">
        <v>198</v>
      </c>
      <c r="M161" s="48">
        <v>34</v>
      </c>
      <c r="N161" s="25">
        <v>10608</v>
      </c>
      <c r="O161" s="25">
        <v>204748.443</v>
      </c>
    </row>
    <row r="162" spans="1:15" ht="12.75">
      <c r="A162" s="10" t="s">
        <v>177</v>
      </c>
      <c r="B162" s="48">
        <v>24</v>
      </c>
      <c r="C162" s="48">
        <v>0</v>
      </c>
      <c r="D162" s="48">
        <v>34</v>
      </c>
      <c r="E162" s="48">
        <v>96</v>
      </c>
      <c r="F162" s="48">
        <v>20</v>
      </c>
      <c r="G162" s="48">
        <v>76</v>
      </c>
      <c r="H162" s="48">
        <v>10</v>
      </c>
      <c r="I162" s="48">
        <v>6</v>
      </c>
      <c r="J162" s="48">
        <v>0</v>
      </c>
      <c r="K162" s="48">
        <v>88</v>
      </c>
      <c r="L162" s="48">
        <v>114</v>
      </c>
      <c r="M162" s="48">
        <v>50</v>
      </c>
      <c r="N162" s="25">
        <v>15350</v>
      </c>
      <c r="O162" s="25">
        <v>175271.858</v>
      </c>
    </row>
    <row r="163" spans="1:15" ht="12.75">
      <c r="A163" s="10" t="s">
        <v>178</v>
      </c>
      <c r="B163" s="48">
        <v>12</v>
      </c>
      <c r="C163" s="48">
        <v>0</v>
      </c>
      <c r="D163" s="48">
        <v>47</v>
      </c>
      <c r="E163" s="48">
        <v>103</v>
      </c>
      <c r="F163" s="48">
        <v>15</v>
      </c>
      <c r="G163" s="48">
        <v>44</v>
      </c>
      <c r="H163" s="48">
        <v>18</v>
      </c>
      <c r="I163" s="48">
        <v>6</v>
      </c>
      <c r="J163" s="48" t="s">
        <v>355</v>
      </c>
      <c r="K163" s="48">
        <v>107</v>
      </c>
      <c r="L163" s="48">
        <v>187</v>
      </c>
      <c r="M163" s="48">
        <v>55</v>
      </c>
      <c r="N163" s="25">
        <v>17395</v>
      </c>
      <c r="O163" s="25">
        <v>198390.969</v>
      </c>
    </row>
    <row r="164" spans="1:15" ht="12.75">
      <c r="A164" s="10" t="s">
        <v>179</v>
      </c>
      <c r="B164" s="48">
        <v>7</v>
      </c>
      <c r="C164" s="48" t="s">
        <v>355</v>
      </c>
      <c r="D164" s="48">
        <v>7</v>
      </c>
      <c r="E164" s="48">
        <v>25</v>
      </c>
      <c r="F164" s="48" t="s">
        <v>355</v>
      </c>
      <c r="G164" s="48">
        <v>11</v>
      </c>
      <c r="H164" s="48">
        <v>4</v>
      </c>
      <c r="I164" s="48">
        <v>4</v>
      </c>
      <c r="J164" s="48">
        <v>0</v>
      </c>
      <c r="K164" s="48">
        <v>28</v>
      </c>
      <c r="L164" s="48">
        <v>41</v>
      </c>
      <c r="M164" s="48">
        <v>23</v>
      </c>
      <c r="N164" s="25">
        <v>6440</v>
      </c>
      <c r="O164" s="25">
        <v>57196.536</v>
      </c>
    </row>
    <row r="165" spans="1:15" ht="12.75">
      <c r="A165" s="10" t="s">
        <v>180</v>
      </c>
      <c r="B165" s="48">
        <v>9</v>
      </c>
      <c r="C165" s="48">
        <v>0</v>
      </c>
      <c r="D165" s="48">
        <v>30</v>
      </c>
      <c r="E165" s="48">
        <v>32</v>
      </c>
      <c r="F165" s="48">
        <v>7</v>
      </c>
      <c r="G165" s="48">
        <v>10</v>
      </c>
      <c r="H165" s="48">
        <v>5</v>
      </c>
      <c r="I165" s="48" t="s">
        <v>355</v>
      </c>
      <c r="J165" s="48">
        <v>0</v>
      </c>
      <c r="K165" s="48">
        <v>47</v>
      </c>
      <c r="L165" s="48">
        <v>68</v>
      </c>
      <c r="M165" s="48">
        <v>25</v>
      </c>
      <c r="N165" s="25">
        <v>7725</v>
      </c>
      <c r="O165" s="25">
        <v>82516.346</v>
      </c>
    </row>
    <row r="166" spans="1:15" ht="12.75">
      <c r="A166" s="10" t="s">
        <v>181</v>
      </c>
      <c r="B166" s="48">
        <v>4</v>
      </c>
      <c r="C166" s="48">
        <v>0</v>
      </c>
      <c r="D166" s="48">
        <v>21</v>
      </c>
      <c r="E166" s="48">
        <v>73</v>
      </c>
      <c r="F166" s="48" t="s">
        <v>355</v>
      </c>
      <c r="G166" s="48">
        <v>29</v>
      </c>
      <c r="H166" s="48">
        <v>6</v>
      </c>
      <c r="I166" s="48">
        <v>0</v>
      </c>
      <c r="J166" s="48">
        <v>0</v>
      </c>
      <c r="K166" s="48">
        <v>89</v>
      </c>
      <c r="L166" s="48">
        <v>122</v>
      </c>
      <c r="M166" s="48">
        <v>33</v>
      </c>
      <c r="N166" s="25">
        <v>10447</v>
      </c>
      <c r="O166" s="25">
        <v>137099.43</v>
      </c>
    </row>
    <row r="167" spans="1:15" ht="12.75">
      <c r="A167" s="10" t="s">
        <v>182</v>
      </c>
      <c r="B167" s="48">
        <v>37</v>
      </c>
      <c r="C167" s="48" t="s">
        <v>355</v>
      </c>
      <c r="D167" s="48">
        <v>30</v>
      </c>
      <c r="E167" s="48">
        <v>96</v>
      </c>
      <c r="F167" s="48">
        <v>15</v>
      </c>
      <c r="G167" s="48">
        <v>39</v>
      </c>
      <c r="H167" s="48">
        <v>4</v>
      </c>
      <c r="I167" s="48">
        <v>7</v>
      </c>
      <c r="J167" s="48">
        <v>0</v>
      </c>
      <c r="K167" s="48">
        <v>95</v>
      </c>
      <c r="L167" s="48">
        <v>115</v>
      </c>
      <c r="M167" s="48">
        <v>77</v>
      </c>
      <c r="N167" s="25">
        <v>23456</v>
      </c>
      <c r="O167" s="25">
        <v>190031.257</v>
      </c>
    </row>
    <row r="168" spans="1:15" ht="12.75">
      <c r="A168" s="10" t="s">
        <v>183</v>
      </c>
      <c r="B168" s="48">
        <v>4</v>
      </c>
      <c r="C168" s="48">
        <v>0</v>
      </c>
      <c r="D168" s="48">
        <v>6</v>
      </c>
      <c r="E168" s="48">
        <v>19</v>
      </c>
      <c r="F168" s="48" t="s">
        <v>355</v>
      </c>
      <c r="G168" s="48">
        <v>7</v>
      </c>
      <c r="H168" s="48" t="s">
        <v>355</v>
      </c>
      <c r="I168" s="48" t="s">
        <v>355</v>
      </c>
      <c r="J168" s="48">
        <v>0</v>
      </c>
      <c r="K168" s="48">
        <v>53</v>
      </c>
      <c r="L168" s="48">
        <v>55</v>
      </c>
      <c r="M168" s="48">
        <v>14</v>
      </c>
      <c r="N168" s="25">
        <v>4164</v>
      </c>
      <c r="O168" s="25">
        <v>74783.076</v>
      </c>
    </row>
    <row r="169" spans="1:15" ht="12.75">
      <c r="A169" s="10" t="s">
        <v>184</v>
      </c>
      <c r="B169" s="48" t="s">
        <v>355</v>
      </c>
      <c r="C169" s="48">
        <v>0</v>
      </c>
      <c r="D169" s="48">
        <v>5</v>
      </c>
      <c r="E169" s="48">
        <v>13</v>
      </c>
      <c r="F169" s="48" t="s">
        <v>355</v>
      </c>
      <c r="G169" s="48">
        <v>10</v>
      </c>
      <c r="H169" s="48" t="s">
        <v>355</v>
      </c>
      <c r="I169" s="48" t="s">
        <v>355</v>
      </c>
      <c r="J169" s="48">
        <v>0</v>
      </c>
      <c r="K169" s="48">
        <v>27</v>
      </c>
      <c r="L169" s="48">
        <v>30</v>
      </c>
      <c r="M169" s="48">
        <v>19</v>
      </c>
      <c r="N169" s="25">
        <v>6079</v>
      </c>
      <c r="O169" s="25">
        <v>46752.905</v>
      </c>
    </row>
    <row r="170" spans="1:15" ht="12.75">
      <c r="A170" s="10" t="s">
        <v>185</v>
      </c>
      <c r="B170" s="48">
        <v>22</v>
      </c>
      <c r="C170" s="48">
        <v>0</v>
      </c>
      <c r="D170" s="48">
        <v>70</v>
      </c>
      <c r="E170" s="48">
        <v>72</v>
      </c>
      <c r="F170" s="48">
        <v>33</v>
      </c>
      <c r="G170" s="48">
        <v>131</v>
      </c>
      <c r="H170" s="48">
        <v>30</v>
      </c>
      <c r="I170" s="48">
        <v>8</v>
      </c>
      <c r="J170" s="48" t="s">
        <v>355</v>
      </c>
      <c r="K170" s="48">
        <v>183</v>
      </c>
      <c r="L170" s="48">
        <v>235</v>
      </c>
      <c r="M170" s="48">
        <v>80</v>
      </c>
      <c r="N170" s="25">
        <v>23221</v>
      </c>
      <c r="O170" s="25">
        <v>322990.412</v>
      </c>
    </row>
    <row r="171" spans="1:15" ht="12.75">
      <c r="A171" s="10" t="s">
        <v>186</v>
      </c>
      <c r="B171" s="48" t="s">
        <v>355</v>
      </c>
      <c r="C171" s="48">
        <v>0</v>
      </c>
      <c r="D171" s="48">
        <v>5</v>
      </c>
      <c r="E171" s="48">
        <v>18</v>
      </c>
      <c r="F171" s="48" t="s">
        <v>355</v>
      </c>
      <c r="G171" s="48">
        <v>6</v>
      </c>
      <c r="H171" s="48" t="s">
        <v>355</v>
      </c>
      <c r="I171" s="48">
        <v>6</v>
      </c>
      <c r="J171" s="48" t="s">
        <v>355</v>
      </c>
      <c r="K171" s="48">
        <v>40</v>
      </c>
      <c r="L171" s="48">
        <v>46</v>
      </c>
      <c r="M171" s="48">
        <v>16</v>
      </c>
      <c r="N171" s="25">
        <v>4763</v>
      </c>
      <c r="O171" s="25">
        <v>64739.865</v>
      </c>
    </row>
    <row r="172" spans="1:15" ht="12.75">
      <c r="A172" s="10" t="s">
        <v>187</v>
      </c>
      <c r="B172" s="48">
        <v>12</v>
      </c>
      <c r="C172" s="48" t="s">
        <v>355</v>
      </c>
      <c r="D172" s="48">
        <v>38</v>
      </c>
      <c r="E172" s="48">
        <v>24</v>
      </c>
      <c r="F172" s="48">
        <v>31</v>
      </c>
      <c r="G172" s="48">
        <v>77</v>
      </c>
      <c r="H172" s="48">
        <v>32</v>
      </c>
      <c r="I172" s="48" t="s">
        <v>355</v>
      </c>
      <c r="J172" s="48">
        <v>0</v>
      </c>
      <c r="K172" s="48">
        <v>83</v>
      </c>
      <c r="L172" s="48">
        <v>130</v>
      </c>
      <c r="M172" s="48">
        <v>52</v>
      </c>
      <c r="N172" s="25">
        <v>15851</v>
      </c>
      <c r="O172" s="25">
        <v>168182.607</v>
      </c>
    </row>
    <row r="173" spans="1:15" ht="12.75">
      <c r="A173" s="10" t="s">
        <v>188</v>
      </c>
      <c r="B173" s="48">
        <v>7</v>
      </c>
      <c r="C173" s="48">
        <v>0</v>
      </c>
      <c r="D173" s="48">
        <v>14</v>
      </c>
      <c r="E173" s="48">
        <v>49</v>
      </c>
      <c r="F173" s="48">
        <v>4</v>
      </c>
      <c r="G173" s="48">
        <v>25</v>
      </c>
      <c r="H173" s="48">
        <v>12</v>
      </c>
      <c r="I173" s="48" t="s">
        <v>355</v>
      </c>
      <c r="J173" s="48">
        <v>0</v>
      </c>
      <c r="K173" s="48">
        <v>33</v>
      </c>
      <c r="L173" s="48">
        <v>89</v>
      </c>
      <c r="M173" s="48">
        <v>38</v>
      </c>
      <c r="N173" s="25">
        <v>11425</v>
      </c>
      <c r="O173" s="25">
        <v>83060.495</v>
      </c>
    </row>
    <row r="174" spans="1:15" ht="12.75">
      <c r="A174" s="10" t="s">
        <v>189</v>
      </c>
      <c r="B174" s="48">
        <v>28</v>
      </c>
      <c r="C174" s="48">
        <v>0</v>
      </c>
      <c r="D174" s="48">
        <v>64</v>
      </c>
      <c r="E174" s="48">
        <v>237</v>
      </c>
      <c r="F174" s="48">
        <v>16</v>
      </c>
      <c r="G174" s="48">
        <v>52</v>
      </c>
      <c r="H174" s="48">
        <v>20</v>
      </c>
      <c r="I174" s="48" t="s">
        <v>355</v>
      </c>
      <c r="J174" s="48">
        <v>0</v>
      </c>
      <c r="K174" s="48">
        <v>192</v>
      </c>
      <c r="L174" s="48">
        <v>232</v>
      </c>
      <c r="M174" s="48">
        <v>116</v>
      </c>
      <c r="N174" s="25">
        <v>35002</v>
      </c>
      <c r="O174" s="25">
        <v>325777.698</v>
      </c>
    </row>
    <row r="175" spans="1:15" ht="12.75">
      <c r="A175" s="10" t="s">
        <v>190</v>
      </c>
      <c r="B175" s="48">
        <v>4</v>
      </c>
      <c r="C175" s="48">
        <v>0</v>
      </c>
      <c r="D175" s="48">
        <v>6</v>
      </c>
      <c r="E175" s="48">
        <v>20</v>
      </c>
      <c r="F175" s="48">
        <v>0</v>
      </c>
      <c r="G175" s="48">
        <v>5</v>
      </c>
      <c r="H175" s="48">
        <v>0</v>
      </c>
      <c r="I175" s="48" t="s">
        <v>355</v>
      </c>
      <c r="J175" s="48">
        <v>0</v>
      </c>
      <c r="K175" s="48">
        <v>14</v>
      </c>
      <c r="L175" s="48">
        <v>20</v>
      </c>
      <c r="M175" s="48">
        <v>15</v>
      </c>
      <c r="N175" s="25">
        <v>5099</v>
      </c>
      <c r="O175" s="25">
        <v>31396.394</v>
      </c>
    </row>
    <row r="176" spans="1:15" ht="12.75">
      <c r="A176" s="10" t="s">
        <v>191</v>
      </c>
      <c r="B176" s="48">
        <v>7</v>
      </c>
      <c r="C176" s="48" t="s">
        <v>355</v>
      </c>
      <c r="D176" s="48" t="s">
        <v>355</v>
      </c>
      <c r="E176" s="48">
        <v>10</v>
      </c>
      <c r="F176" s="48" t="s">
        <v>355</v>
      </c>
      <c r="G176" s="48">
        <v>56</v>
      </c>
      <c r="H176" s="48">
        <v>22</v>
      </c>
      <c r="I176" s="48">
        <v>11</v>
      </c>
      <c r="J176" s="48" t="s">
        <v>355</v>
      </c>
      <c r="K176" s="48">
        <v>65</v>
      </c>
      <c r="L176" s="48">
        <v>80</v>
      </c>
      <c r="M176" s="48">
        <v>31</v>
      </c>
      <c r="N176" s="25">
        <v>9043</v>
      </c>
      <c r="O176" s="25">
        <v>125772.083</v>
      </c>
    </row>
    <row r="177" spans="1:15" ht="12.75">
      <c r="A177" s="10" t="s">
        <v>192</v>
      </c>
      <c r="B177" s="48" t="s">
        <v>355</v>
      </c>
      <c r="C177" s="48">
        <v>0</v>
      </c>
      <c r="D177" s="48" t="s">
        <v>355</v>
      </c>
      <c r="E177" s="48">
        <v>41</v>
      </c>
      <c r="F177" s="48">
        <v>0</v>
      </c>
      <c r="G177" s="48">
        <v>9</v>
      </c>
      <c r="H177" s="48" t="s">
        <v>355</v>
      </c>
      <c r="I177" s="48">
        <v>7</v>
      </c>
      <c r="J177" s="48">
        <v>0</v>
      </c>
      <c r="K177" s="48">
        <v>28</v>
      </c>
      <c r="L177" s="48">
        <v>37</v>
      </c>
      <c r="M177" s="48">
        <v>20</v>
      </c>
      <c r="N177" s="25">
        <v>6013</v>
      </c>
      <c r="O177" s="25">
        <v>56350.06</v>
      </c>
    </row>
    <row r="178" spans="1:15" ht="12.75">
      <c r="A178" s="10" t="s">
        <v>193</v>
      </c>
      <c r="B178" s="48">
        <v>4</v>
      </c>
      <c r="C178" s="48">
        <v>0</v>
      </c>
      <c r="D178" s="48">
        <v>5</v>
      </c>
      <c r="E178" s="48">
        <v>23</v>
      </c>
      <c r="F178" s="48" t="s">
        <v>355</v>
      </c>
      <c r="G178" s="48">
        <v>13</v>
      </c>
      <c r="H178" s="48">
        <v>8</v>
      </c>
      <c r="I178" s="48" t="s">
        <v>355</v>
      </c>
      <c r="J178" s="48">
        <v>0</v>
      </c>
      <c r="K178" s="48">
        <v>14</v>
      </c>
      <c r="L178" s="48">
        <v>26</v>
      </c>
      <c r="M178" s="48">
        <v>31</v>
      </c>
      <c r="N178" s="25">
        <v>9444</v>
      </c>
      <c r="O178" s="25">
        <v>44135.376</v>
      </c>
    </row>
    <row r="179" spans="1:15" ht="12.75">
      <c r="A179" s="10" t="s">
        <v>194</v>
      </c>
      <c r="B179" s="48" t="s">
        <v>355</v>
      </c>
      <c r="C179" s="48">
        <v>0</v>
      </c>
      <c r="D179" s="48">
        <v>0</v>
      </c>
      <c r="E179" s="48">
        <v>8</v>
      </c>
      <c r="F179" s="48">
        <v>0</v>
      </c>
      <c r="G179" s="48">
        <v>12</v>
      </c>
      <c r="H179" s="48" t="s">
        <v>355</v>
      </c>
      <c r="I179" s="48" t="s">
        <v>355</v>
      </c>
      <c r="J179" s="48">
        <v>0</v>
      </c>
      <c r="K179" s="48">
        <v>27</v>
      </c>
      <c r="L179" s="48">
        <v>41</v>
      </c>
      <c r="M179" s="48">
        <v>12</v>
      </c>
      <c r="N179" s="25">
        <v>3647</v>
      </c>
      <c r="O179" s="25">
        <v>46350.067</v>
      </c>
    </row>
    <row r="180" spans="1:15" ht="12.75">
      <c r="A180" s="10" t="s">
        <v>195</v>
      </c>
      <c r="B180" s="48" t="s">
        <v>355</v>
      </c>
      <c r="C180" s="48">
        <v>0</v>
      </c>
      <c r="D180" s="48">
        <v>6</v>
      </c>
      <c r="E180" s="48">
        <v>32</v>
      </c>
      <c r="F180" s="48">
        <v>0</v>
      </c>
      <c r="G180" s="48">
        <v>19</v>
      </c>
      <c r="H180" s="48">
        <v>4</v>
      </c>
      <c r="I180" s="48" t="s">
        <v>355</v>
      </c>
      <c r="J180" s="48">
        <v>0</v>
      </c>
      <c r="K180" s="48">
        <v>38</v>
      </c>
      <c r="L180" s="48">
        <v>48</v>
      </c>
      <c r="M180" s="48">
        <v>28</v>
      </c>
      <c r="N180" s="25">
        <v>9583</v>
      </c>
      <c r="O180" s="25">
        <v>71178.742</v>
      </c>
    </row>
    <row r="181" spans="1:15" ht="12.75">
      <c r="A181" s="10" t="s">
        <v>196</v>
      </c>
      <c r="B181" s="48" t="s">
        <v>355</v>
      </c>
      <c r="C181" s="48">
        <v>0</v>
      </c>
      <c r="D181" s="48">
        <v>7</v>
      </c>
      <c r="E181" s="48">
        <v>54</v>
      </c>
      <c r="F181" s="48">
        <v>5</v>
      </c>
      <c r="G181" s="48">
        <v>21</v>
      </c>
      <c r="H181" s="48">
        <v>7</v>
      </c>
      <c r="I181" s="48" t="s">
        <v>355</v>
      </c>
      <c r="J181" s="48">
        <v>0</v>
      </c>
      <c r="K181" s="48">
        <v>34</v>
      </c>
      <c r="L181" s="48">
        <v>53</v>
      </c>
      <c r="M181" s="48">
        <v>23</v>
      </c>
      <c r="N181" s="25">
        <v>7044</v>
      </c>
      <c r="O181" s="25">
        <v>64333.445</v>
      </c>
    </row>
    <row r="182" spans="1:15" ht="12.75">
      <c r="A182" s="10" t="s">
        <v>197</v>
      </c>
      <c r="B182" s="48">
        <v>12</v>
      </c>
      <c r="C182" s="48">
        <v>0</v>
      </c>
      <c r="D182" s="48">
        <v>4</v>
      </c>
      <c r="E182" s="48">
        <v>11</v>
      </c>
      <c r="F182" s="48">
        <v>6</v>
      </c>
      <c r="G182" s="48">
        <v>16</v>
      </c>
      <c r="H182" s="48">
        <v>5</v>
      </c>
      <c r="I182" s="48" t="s">
        <v>355</v>
      </c>
      <c r="J182" s="48">
        <v>0</v>
      </c>
      <c r="K182" s="48">
        <v>35</v>
      </c>
      <c r="L182" s="48">
        <v>49</v>
      </c>
      <c r="M182" s="48">
        <v>32</v>
      </c>
      <c r="N182" s="25">
        <v>9332</v>
      </c>
      <c r="O182" s="25">
        <v>70343.29000000001</v>
      </c>
    </row>
    <row r="183" spans="1:15" ht="12.75">
      <c r="A183" s="10" t="s">
        <v>198</v>
      </c>
      <c r="B183" s="48">
        <v>6</v>
      </c>
      <c r="C183" s="48">
        <v>0</v>
      </c>
      <c r="D183" s="48">
        <v>7</v>
      </c>
      <c r="E183" s="48">
        <v>11</v>
      </c>
      <c r="F183" s="48" t="s">
        <v>355</v>
      </c>
      <c r="G183" s="48">
        <v>12</v>
      </c>
      <c r="H183" s="48" t="s">
        <v>355</v>
      </c>
      <c r="I183" s="48" t="s">
        <v>355</v>
      </c>
      <c r="J183" s="48">
        <v>0</v>
      </c>
      <c r="K183" s="48">
        <v>37</v>
      </c>
      <c r="L183" s="48">
        <v>37</v>
      </c>
      <c r="M183" s="48">
        <v>15</v>
      </c>
      <c r="N183" s="25">
        <v>4510</v>
      </c>
      <c r="O183" s="25">
        <v>59243.167</v>
      </c>
    </row>
    <row r="184" spans="1:15" ht="12.75">
      <c r="A184" s="10" t="s">
        <v>199</v>
      </c>
      <c r="B184" s="48">
        <v>25</v>
      </c>
      <c r="C184" s="48">
        <v>0</v>
      </c>
      <c r="D184" s="48">
        <v>68</v>
      </c>
      <c r="E184" s="48">
        <v>141</v>
      </c>
      <c r="F184" s="48">
        <v>21</v>
      </c>
      <c r="G184" s="48">
        <v>58</v>
      </c>
      <c r="H184" s="48">
        <v>44</v>
      </c>
      <c r="I184" s="48">
        <v>4</v>
      </c>
      <c r="J184" s="48" t="s">
        <v>355</v>
      </c>
      <c r="K184" s="48">
        <v>138</v>
      </c>
      <c r="L184" s="48">
        <v>213</v>
      </c>
      <c r="M184" s="48">
        <v>105</v>
      </c>
      <c r="N184" s="25">
        <v>32803</v>
      </c>
      <c r="O184" s="25">
        <v>272587.586</v>
      </c>
    </row>
    <row r="185" spans="1:15" ht="12.75">
      <c r="A185" s="10" t="s">
        <v>200</v>
      </c>
      <c r="B185" s="48" t="s">
        <v>355</v>
      </c>
      <c r="C185" s="48">
        <v>0</v>
      </c>
      <c r="D185" s="48">
        <v>10</v>
      </c>
      <c r="E185" s="48">
        <v>29</v>
      </c>
      <c r="F185" s="48" t="s">
        <v>355</v>
      </c>
      <c r="G185" s="48">
        <v>15</v>
      </c>
      <c r="H185" s="48">
        <v>5</v>
      </c>
      <c r="I185" s="48" t="s">
        <v>355</v>
      </c>
      <c r="J185" s="48" t="s">
        <v>355</v>
      </c>
      <c r="K185" s="48">
        <v>42</v>
      </c>
      <c r="L185" s="48">
        <v>56</v>
      </c>
      <c r="M185" s="48">
        <v>28</v>
      </c>
      <c r="N185" s="25">
        <v>8820</v>
      </c>
      <c r="O185" s="25">
        <v>75115.267</v>
      </c>
    </row>
    <row r="186" spans="1:15" ht="12.75">
      <c r="A186" s="10" t="s">
        <v>201</v>
      </c>
      <c r="B186" s="48">
        <v>25</v>
      </c>
      <c r="C186" s="48">
        <v>0</v>
      </c>
      <c r="D186" s="48">
        <v>75</v>
      </c>
      <c r="E186" s="48">
        <v>134</v>
      </c>
      <c r="F186" s="48">
        <v>17</v>
      </c>
      <c r="G186" s="48">
        <v>70</v>
      </c>
      <c r="H186" s="48">
        <v>15</v>
      </c>
      <c r="I186" s="48">
        <v>22</v>
      </c>
      <c r="J186" s="48">
        <v>0</v>
      </c>
      <c r="K186" s="48">
        <v>178</v>
      </c>
      <c r="L186" s="48">
        <v>255</v>
      </c>
      <c r="M186" s="48">
        <v>91</v>
      </c>
      <c r="N186" s="25">
        <v>28171</v>
      </c>
      <c r="O186" s="25">
        <v>327916.647</v>
      </c>
    </row>
    <row r="187" spans="1:15" ht="12.75">
      <c r="A187" s="10" t="s">
        <v>202</v>
      </c>
      <c r="B187" s="48">
        <v>19</v>
      </c>
      <c r="C187" s="48">
        <v>0</v>
      </c>
      <c r="D187" s="48">
        <v>20</v>
      </c>
      <c r="E187" s="48">
        <v>51</v>
      </c>
      <c r="F187" s="48">
        <v>7</v>
      </c>
      <c r="G187" s="48">
        <v>29</v>
      </c>
      <c r="H187" s="48">
        <v>9</v>
      </c>
      <c r="I187" s="48" t="s">
        <v>355</v>
      </c>
      <c r="J187" s="48">
        <v>0</v>
      </c>
      <c r="K187" s="48">
        <v>68</v>
      </c>
      <c r="L187" s="48">
        <v>88</v>
      </c>
      <c r="M187" s="48">
        <v>43</v>
      </c>
      <c r="N187" s="25">
        <v>12373</v>
      </c>
      <c r="O187" s="25">
        <v>124191.34</v>
      </c>
    </row>
    <row r="188" spans="1:15" ht="12.75">
      <c r="A188" s="10" t="s">
        <v>203</v>
      </c>
      <c r="B188" s="48">
        <v>9</v>
      </c>
      <c r="C188" s="48">
        <v>0</v>
      </c>
      <c r="D188" s="48">
        <v>17</v>
      </c>
      <c r="E188" s="48">
        <v>77</v>
      </c>
      <c r="F188" s="48" t="s">
        <v>355</v>
      </c>
      <c r="G188" s="48">
        <v>18</v>
      </c>
      <c r="H188" s="48">
        <v>4</v>
      </c>
      <c r="I188" s="48">
        <v>0</v>
      </c>
      <c r="J188" s="48">
        <v>6</v>
      </c>
      <c r="K188" s="48">
        <v>36</v>
      </c>
      <c r="L188" s="48">
        <v>82</v>
      </c>
      <c r="M188" s="48">
        <v>21</v>
      </c>
      <c r="N188" s="25">
        <v>6691</v>
      </c>
      <c r="O188" s="25">
        <v>75772.684</v>
      </c>
    </row>
    <row r="189" spans="1:15" ht="12.75">
      <c r="A189" s="10" t="s">
        <v>204</v>
      </c>
      <c r="B189" s="48">
        <v>5</v>
      </c>
      <c r="C189" s="48">
        <v>0</v>
      </c>
      <c r="D189" s="48">
        <v>15</v>
      </c>
      <c r="E189" s="48">
        <v>8</v>
      </c>
      <c r="F189" s="48">
        <v>7</v>
      </c>
      <c r="G189" s="48">
        <v>12</v>
      </c>
      <c r="H189" s="48" t="s">
        <v>355</v>
      </c>
      <c r="I189" s="48" t="s">
        <v>355</v>
      </c>
      <c r="J189" s="48">
        <v>0</v>
      </c>
      <c r="K189" s="48">
        <v>16</v>
      </c>
      <c r="L189" s="48">
        <v>39</v>
      </c>
      <c r="M189" s="48">
        <v>27</v>
      </c>
      <c r="N189" s="25">
        <v>7864</v>
      </c>
      <c r="O189" s="25">
        <v>46043.505</v>
      </c>
    </row>
    <row r="190" spans="1:15" ht="12.75">
      <c r="A190" s="10" t="s">
        <v>205</v>
      </c>
      <c r="B190" s="48">
        <v>18</v>
      </c>
      <c r="C190" s="48">
        <v>0</v>
      </c>
      <c r="D190" s="48">
        <v>52</v>
      </c>
      <c r="E190" s="48">
        <v>92</v>
      </c>
      <c r="F190" s="48">
        <v>17</v>
      </c>
      <c r="G190" s="48">
        <v>45</v>
      </c>
      <c r="H190" s="48">
        <v>19</v>
      </c>
      <c r="I190" s="48">
        <v>6</v>
      </c>
      <c r="J190" s="48">
        <v>0</v>
      </c>
      <c r="K190" s="48">
        <v>145</v>
      </c>
      <c r="L190" s="48">
        <v>138</v>
      </c>
      <c r="M190" s="48">
        <v>55</v>
      </c>
      <c r="N190" s="25">
        <v>17233</v>
      </c>
      <c r="O190" s="25">
        <v>225547.217</v>
      </c>
    </row>
    <row r="191" spans="1:15" ht="12.75">
      <c r="A191" s="10" t="s">
        <v>206</v>
      </c>
      <c r="B191" s="48" t="s">
        <v>355</v>
      </c>
      <c r="C191" s="48">
        <v>0</v>
      </c>
      <c r="D191" s="48">
        <v>24</v>
      </c>
      <c r="E191" s="48">
        <v>53</v>
      </c>
      <c r="F191" s="48">
        <v>4</v>
      </c>
      <c r="G191" s="48">
        <v>9</v>
      </c>
      <c r="H191" s="48">
        <v>5</v>
      </c>
      <c r="I191" s="48">
        <v>5</v>
      </c>
      <c r="J191" s="48">
        <v>0</v>
      </c>
      <c r="K191" s="48">
        <v>64</v>
      </c>
      <c r="L191" s="48">
        <v>66</v>
      </c>
      <c r="M191" s="48">
        <v>14</v>
      </c>
      <c r="N191" s="25">
        <v>4650</v>
      </c>
      <c r="O191" s="25">
        <v>92493.399</v>
      </c>
    </row>
    <row r="192" spans="1:15" ht="12.75">
      <c r="A192" s="10" t="s">
        <v>207</v>
      </c>
      <c r="B192" s="48">
        <v>10</v>
      </c>
      <c r="C192" s="48">
        <v>0</v>
      </c>
      <c r="D192" s="48">
        <v>22</v>
      </c>
      <c r="E192" s="48">
        <v>20</v>
      </c>
      <c r="F192" s="48">
        <v>13</v>
      </c>
      <c r="G192" s="48">
        <v>20</v>
      </c>
      <c r="H192" s="48">
        <v>4</v>
      </c>
      <c r="I192" s="48" t="s">
        <v>355</v>
      </c>
      <c r="J192" s="48">
        <v>0</v>
      </c>
      <c r="K192" s="48">
        <v>24</v>
      </c>
      <c r="L192" s="48">
        <v>39</v>
      </c>
      <c r="M192" s="48">
        <v>15</v>
      </c>
      <c r="N192" s="25">
        <v>4633</v>
      </c>
      <c r="O192" s="25">
        <v>52154.527</v>
      </c>
    </row>
    <row r="193" spans="1:15" ht="25.5">
      <c r="A193" s="24" t="s">
        <v>888</v>
      </c>
      <c r="B193" s="48">
        <v>8</v>
      </c>
      <c r="C193" s="48">
        <v>0</v>
      </c>
      <c r="D193" s="48">
        <v>15</v>
      </c>
      <c r="E193" s="48">
        <v>35</v>
      </c>
      <c r="F193" s="48" t="s">
        <v>355</v>
      </c>
      <c r="G193" s="48">
        <v>16</v>
      </c>
      <c r="H193" s="48">
        <v>8</v>
      </c>
      <c r="I193" s="48">
        <v>12</v>
      </c>
      <c r="J193" s="48">
        <v>0</v>
      </c>
      <c r="K193" s="48">
        <v>66</v>
      </c>
      <c r="L193" s="48">
        <v>75</v>
      </c>
      <c r="M193" s="48">
        <v>42</v>
      </c>
      <c r="N193" s="25">
        <v>12482</v>
      </c>
      <c r="O193" s="25">
        <v>121219.173</v>
      </c>
    </row>
    <row r="194" spans="1:15" ht="12.75">
      <c r="A194" s="10" t="s">
        <v>208</v>
      </c>
      <c r="B194" s="48" t="s">
        <v>355</v>
      </c>
      <c r="C194" s="48">
        <v>0</v>
      </c>
      <c r="D194" s="48" t="s">
        <v>355</v>
      </c>
      <c r="E194" s="48">
        <v>11</v>
      </c>
      <c r="F194" s="48">
        <v>0</v>
      </c>
      <c r="G194" s="48" t="s">
        <v>355</v>
      </c>
      <c r="H194" s="48" t="s">
        <v>355</v>
      </c>
      <c r="I194" s="48" t="s">
        <v>355</v>
      </c>
      <c r="J194" s="48">
        <v>0</v>
      </c>
      <c r="K194" s="48">
        <v>23</v>
      </c>
      <c r="L194" s="48">
        <v>29</v>
      </c>
      <c r="M194" s="48">
        <v>16</v>
      </c>
      <c r="N194" s="25">
        <v>4853</v>
      </c>
      <c r="O194" s="25">
        <v>37648.541</v>
      </c>
    </row>
    <row r="195" spans="1:15" ht="12.75">
      <c r="A195" s="10" t="s">
        <v>209</v>
      </c>
      <c r="B195" s="48">
        <v>8</v>
      </c>
      <c r="C195" s="48">
        <v>0</v>
      </c>
      <c r="D195" s="48">
        <v>14</v>
      </c>
      <c r="E195" s="48">
        <v>52</v>
      </c>
      <c r="F195" s="48">
        <v>7</v>
      </c>
      <c r="G195" s="48">
        <v>13</v>
      </c>
      <c r="H195" s="48" t="s">
        <v>355</v>
      </c>
      <c r="I195" s="48" t="s">
        <v>355</v>
      </c>
      <c r="J195" s="48" t="s">
        <v>355</v>
      </c>
      <c r="K195" s="48">
        <v>26</v>
      </c>
      <c r="L195" s="48">
        <v>52</v>
      </c>
      <c r="M195" s="48">
        <v>15</v>
      </c>
      <c r="N195" s="25">
        <v>4995</v>
      </c>
      <c r="O195" s="25">
        <v>54254.62</v>
      </c>
    </row>
    <row r="196" spans="1:15" ht="12.75">
      <c r="A196" s="10" t="s">
        <v>210</v>
      </c>
      <c r="B196" s="48" t="s">
        <v>355</v>
      </c>
      <c r="C196" s="48">
        <v>0</v>
      </c>
      <c r="D196" s="48">
        <v>4</v>
      </c>
      <c r="E196" s="48">
        <v>44</v>
      </c>
      <c r="F196" s="48">
        <v>6</v>
      </c>
      <c r="G196" s="48">
        <v>10</v>
      </c>
      <c r="H196" s="48">
        <v>0</v>
      </c>
      <c r="I196" s="48" t="s">
        <v>355</v>
      </c>
      <c r="J196" s="48" t="s">
        <v>355</v>
      </c>
      <c r="K196" s="48">
        <v>29</v>
      </c>
      <c r="L196" s="48">
        <v>44</v>
      </c>
      <c r="M196" s="48">
        <v>30</v>
      </c>
      <c r="N196" s="25">
        <v>8112</v>
      </c>
      <c r="O196" s="25">
        <v>56375.942</v>
      </c>
    </row>
    <row r="197" spans="1:15" ht="12.75">
      <c r="A197" s="10" t="s">
        <v>211</v>
      </c>
      <c r="B197" s="48">
        <v>5</v>
      </c>
      <c r="C197" s="48">
        <v>0</v>
      </c>
      <c r="D197" s="48" t="s">
        <v>355</v>
      </c>
      <c r="E197" s="48">
        <v>37</v>
      </c>
      <c r="F197" s="48" t="s">
        <v>355</v>
      </c>
      <c r="G197" s="48">
        <v>6</v>
      </c>
      <c r="H197" s="48">
        <v>0</v>
      </c>
      <c r="I197" s="48">
        <v>0</v>
      </c>
      <c r="J197" s="48" t="s">
        <v>355</v>
      </c>
      <c r="K197" s="48">
        <v>26</v>
      </c>
      <c r="L197" s="48">
        <v>34</v>
      </c>
      <c r="M197" s="48">
        <v>20</v>
      </c>
      <c r="N197" s="25">
        <v>6737</v>
      </c>
      <c r="O197" s="25">
        <v>47040.061</v>
      </c>
    </row>
    <row r="198" spans="1:15" ht="12.75">
      <c r="A198" s="10" t="s">
        <v>212</v>
      </c>
      <c r="B198" s="48">
        <v>12</v>
      </c>
      <c r="C198" s="48">
        <v>0</v>
      </c>
      <c r="D198" s="48">
        <v>15</v>
      </c>
      <c r="E198" s="48">
        <v>48</v>
      </c>
      <c r="F198" s="48" t="s">
        <v>355</v>
      </c>
      <c r="G198" s="48">
        <v>6</v>
      </c>
      <c r="H198" s="48" t="s">
        <v>355</v>
      </c>
      <c r="I198" s="48">
        <v>7</v>
      </c>
      <c r="J198" s="48">
        <v>0</v>
      </c>
      <c r="K198" s="48">
        <v>21</v>
      </c>
      <c r="L198" s="48">
        <v>52</v>
      </c>
      <c r="M198" s="48">
        <v>27</v>
      </c>
      <c r="N198" s="25">
        <v>8451</v>
      </c>
      <c r="O198" s="25">
        <v>61130.76</v>
      </c>
    </row>
    <row r="199" spans="1:15" ht="12.75">
      <c r="A199" s="10" t="s">
        <v>213</v>
      </c>
      <c r="B199" s="48" t="s">
        <v>355</v>
      </c>
      <c r="C199" s="48">
        <v>0</v>
      </c>
      <c r="D199" s="48">
        <v>16</v>
      </c>
      <c r="E199" s="48">
        <v>44</v>
      </c>
      <c r="F199" s="48">
        <v>5</v>
      </c>
      <c r="G199" s="48">
        <v>9</v>
      </c>
      <c r="H199" s="48" t="s">
        <v>355</v>
      </c>
      <c r="I199" s="48" t="s">
        <v>355</v>
      </c>
      <c r="J199" s="48">
        <v>0</v>
      </c>
      <c r="K199" s="48">
        <v>47</v>
      </c>
      <c r="L199" s="48">
        <v>43</v>
      </c>
      <c r="M199" s="48">
        <v>20</v>
      </c>
      <c r="N199" s="25">
        <v>6361</v>
      </c>
      <c r="O199" s="25">
        <v>68771.59599999999</v>
      </c>
    </row>
    <row r="200" spans="1:15" ht="12.75">
      <c r="A200" s="10" t="s">
        <v>214</v>
      </c>
      <c r="B200" s="48">
        <v>40</v>
      </c>
      <c r="C200" s="48">
        <v>0</v>
      </c>
      <c r="D200" s="48">
        <v>114</v>
      </c>
      <c r="E200" s="48">
        <v>265</v>
      </c>
      <c r="F200" s="48">
        <v>55</v>
      </c>
      <c r="G200" s="48">
        <v>50</v>
      </c>
      <c r="H200" s="48">
        <v>30</v>
      </c>
      <c r="I200" s="48">
        <v>9</v>
      </c>
      <c r="J200" s="48">
        <v>0</v>
      </c>
      <c r="K200" s="48">
        <v>234</v>
      </c>
      <c r="L200" s="48">
        <v>287</v>
      </c>
      <c r="M200" s="48">
        <v>144</v>
      </c>
      <c r="N200" s="25">
        <v>45935</v>
      </c>
      <c r="O200" s="25">
        <v>411786.795</v>
      </c>
    </row>
    <row r="201" spans="1:15" ht="12.75">
      <c r="A201" s="10" t="s">
        <v>215</v>
      </c>
      <c r="B201" s="48">
        <v>6</v>
      </c>
      <c r="C201" s="48">
        <v>0</v>
      </c>
      <c r="D201" s="48">
        <v>11</v>
      </c>
      <c r="E201" s="48">
        <v>30</v>
      </c>
      <c r="F201" s="48" t="s">
        <v>355</v>
      </c>
      <c r="G201" s="48">
        <v>5</v>
      </c>
      <c r="H201" s="48">
        <v>4</v>
      </c>
      <c r="I201" s="48" t="s">
        <v>355</v>
      </c>
      <c r="J201" s="48">
        <v>0</v>
      </c>
      <c r="K201" s="48">
        <v>33</v>
      </c>
      <c r="L201" s="48">
        <v>53</v>
      </c>
      <c r="M201" s="48">
        <v>23</v>
      </c>
      <c r="N201" s="25">
        <v>6837</v>
      </c>
      <c r="O201" s="25">
        <v>59717.01</v>
      </c>
    </row>
    <row r="202" spans="1:15" ht="12.75">
      <c r="A202" s="10" t="s">
        <v>216</v>
      </c>
      <c r="B202" s="48">
        <v>15</v>
      </c>
      <c r="C202" s="48" t="s">
        <v>355</v>
      </c>
      <c r="D202" s="48">
        <v>17</v>
      </c>
      <c r="E202" s="48">
        <v>132</v>
      </c>
      <c r="F202" s="48">
        <v>15</v>
      </c>
      <c r="G202" s="48">
        <v>17</v>
      </c>
      <c r="H202" s="48">
        <v>6</v>
      </c>
      <c r="I202" s="48">
        <v>4</v>
      </c>
      <c r="J202" s="48">
        <v>0</v>
      </c>
      <c r="K202" s="48">
        <v>62</v>
      </c>
      <c r="L202" s="48">
        <v>93</v>
      </c>
      <c r="M202" s="48">
        <v>32</v>
      </c>
      <c r="N202" s="25">
        <v>9567</v>
      </c>
      <c r="O202" s="25">
        <v>113470.202</v>
      </c>
    </row>
    <row r="203" spans="1:15" ht="12.75">
      <c r="A203" s="10" t="s">
        <v>217</v>
      </c>
      <c r="B203" s="48" t="s">
        <v>355</v>
      </c>
      <c r="C203" s="48">
        <v>0</v>
      </c>
      <c r="D203" s="48" t="s">
        <v>355</v>
      </c>
      <c r="E203" s="48">
        <v>10</v>
      </c>
      <c r="F203" s="48" t="s">
        <v>355</v>
      </c>
      <c r="G203" s="48" t="s">
        <v>355</v>
      </c>
      <c r="H203" s="48" t="s">
        <v>355</v>
      </c>
      <c r="I203" s="48">
        <v>0</v>
      </c>
      <c r="J203" s="48">
        <v>0</v>
      </c>
      <c r="K203" s="48">
        <v>11</v>
      </c>
      <c r="L203" s="48">
        <v>12</v>
      </c>
      <c r="M203" s="48">
        <v>7</v>
      </c>
      <c r="N203" s="25">
        <v>2105</v>
      </c>
      <c r="O203" s="25">
        <v>17966.949</v>
      </c>
    </row>
    <row r="204" spans="1:15" ht="12.75">
      <c r="A204" s="10" t="s">
        <v>218</v>
      </c>
      <c r="B204" s="48">
        <v>6</v>
      </c>
      <c r="C204" s="48">
        <v>0</v>
      </c>
      <c r="D204" s="48" t="s">
        <v>355</v>
      </c>
      <c r="E204" s="48">
        <v>9</v>
      </c>
      <c r="F204" s="48">
        <v>0</v>
      </c>
      <c r="G204" s="48">
        <v>5</v>
      </c>
      <c r="H204" s="48" t="s">
        <v>355</v>
      </c>
      <c r="I204" s="48">
        <v>0</v>
      </c>
      <c r="J204" s="48">
        <v>0</v>
      </c>
      <c r="K204" s="48" t="s">
        <v>355</v>
      </c>
      <c r="L204" s="48" t="s">
        <v>355</v>
      </c>
      <c r="M204" s="48">
        <v>8</v>
      </c>
      <c r="N204" s="25">
        <v>2305</v>
      </c>
      <c r="O204" s="25">
        <v>10183.629</v>
      </c>
    </row>
    <row r="205" spans="1:15" ht="12.75">
      <c r="A205" s="10" t="s">
        <v>219</v>
      </c>
      <c r="B205" s="48">
        <v>10</v>
      </c>
      <c r="C205" s="48">
        <v>0</v>
      </c>
      <c r="D205" s="48">
        <v>11</v>
      </c>
      <c r="E205" s="48">
        <v>72</v>
      </c>
      <c r="F205" s="48">
        <v>5</v>
      </c>
      <c r="G205" s="48">
        <v>21</v>
      </c>
      <c r="H205" s="48" t="s">
        <v>355</v>
      </c>
      <c r="I205" s="48">
        <v>6</v>
      </c>
      <c r="J205" s="48">
        <v>0</v>
      </c>
      <c r="K205" s="48">
        <v>37</v>
      </c>
      <c r="L205" s="48">
        <v>67</v>
      </c>
      <c r="M205" s="48">
        <v>26</v>
      </c>
      <c r="N205" s="25">
        <v>7893</v>
      </c>
      <c r="O205" s="25">
        <v>80903.764</v>
      </c>
    </row>
    <row r="206" spans="1:15" ht="12.75">
      <c r="A206" s="10" t="s">
        <v>220</v>
      </c>
      <c r="B206" s="48">
        <v>28</v>
      </c>
      <c r="C206" s="48">
        <v>0</v>
      </c>
      <c r="D206" s="48">
        <v>8</v>
      </c>
      <c r="E206" s="48">
        <v>74</v>
      </c>
      <c r="F206" s="48" t="s">
        <v>355</v>
      </c>
      <c r="G206" s="48">
        <v>13</v>
      </c>
      <c r="H206" s="48">
        <v>6</v>
      </c>
      <c r="I206" s="48">
        <v>5</v>
      </c>
      <c r="J206" s="48" t="s">
        <v>355</v>
      </c>
      <c r="K206" s="48">
        <v>48</v>
      </c>
      <c r="L206" s="48">
        <v>45</v>
      </c>
      <c r="M206" s="48">
        <v>25</v>
      </c>
      <c r="N206" s="25">
        <v>6918</v>
      </c>
      <c r="O206" s="25">
        <v>90292.141</v>
      </c>
    </row>
    <row r="207" spans="1:15" ht="12.75">
      <c r="A207" s="10" t="s">
        <v>221</v>
      </c>
      <c r="B207" s="48">
        <v>4</v>
      </c>
      <c r="C207" s="48">
        <v>0</v>
      </c>
      <c r="D207" s="48">
        <v>7</v>
      </c>
      <c r="E207" s="48">
        <v>29</v>
      </c>
      <c r="F207" s="48" t="s">
        <v>355</v>
      </c>
      <c r="G207" s="48">
        <v>10</v>
      </c>
      <c r="H207" s="48" t="s">
        <v>355</v>
      </c>
      <c r="I207" s="48">
        <v>5</v>
      </c>
      <c r="J207" s="48">
        <v>0</v>
      </c>
      <c r="K207" s="48">
        <v>38</v>
      </c>
      <c r="L207" s="48">
        <v>48</v>
      </c>
      <c r="M207" s="48">
        <v>24</v>
      </c>
      <c r="N207" s="25">
        <v>7349</v>
      </c>
      <c r="O207" s="25">
        <v>68249.89</v>
      </c>
    </row>
    <row r="208" spans="1:15" ht="12.75">
      <c r="A208" s="10" t="s">
        <v>222</v>
      </c>
      <c r="B208" s="48">
        <v>8</v>
      </c>
      <c r="C208" s="48">
        <v>0</v>
      </c>
      <c r="D208" s="48">
        <v>9</v>
      </c>
      <c r="E208" s="48">
        <v>32</v>
      </c>
      <c r="F208" s="48">
        <v>0</v>
      </c>
      <c r="G208" s="48">
        <v>9</v>
      </c>
      <c r="H208" s="48" t="s">
        <v>355</v>
      </c>
      <c r="I208" s="48" t="s">
        <v>355</v>
      </c>
      <c r="J208" s="48">
        <v>0</v>
      </c>
      <c r="K208" s="48">
        <v>14</v>
      </c>
      <c r="L208" s="48">
        <v>36</v>
      </c>
      <c r="M208" s="48">
        <v>20</v>
      </c>
      <c r="N208" s="25">
        <v>6475</v>
      </c>
      <c r="O208" s="25">
        <v>42070.463</v>
      </c>
    </row>
    <row r="209" spans="1:15" ht="25.5">
      <c r="A209" s="24" t="s">
        <v>889</v>
      </c>
      <c r="B209" s="48">
        <v>11</v>
      </c>
      <c r="C209" s="48">
        <v>0</v>
      </c>
      <c r="D209" s="48">
        <v>5</v>
      </c>
      <c r="E209" s="48">
        <v>21</v>
      </c>
      <c r="F209" s="48" t="s">
        <v>355</v>
      </c>
      <c r="G209" s="48">
        <v>12</v>
      </c>
      <c r="H209" s="48" t="s">
        <v>355</v>
      </c>
      <c r="I209" s="48" t="s">
        <v>355</v>
      </c>
      <c r="J209" s="48">
        <v>0</v>
      </c>
      <c r="K209" s="48">
        <v>31</v>
      </c>
      <c r="L209" s="48">
        <v>38</v>
      </c>
      <c r="M209" s="48">
        <v>19</v>
      </c>
      <c r="N209" s="25">
        <v>5569</v>
      </c>
      <c r="O209" s="25">
        <v>55763.611</v>
      </c>
    </row>
    <row r="210" spans="1:15" ht="12.75">
      <c r="A210" s="10" t="s">
        <v>223</v>
      </c>
      <c r="B210" s="48">
        <v>4</v>
      </c>
      <c r="C210" s="48">
        <v>0</v>
      </c>
      <c r="D210" s="48">
        <v>28</v>
      </c>
      <c r="E210" s="48">
        <v>16</v>
      </c>
      <c r="F210" s="48">
        <v>0</v>
      </c>
      <c r="G210" s="48">
        <v>12</v>
      </c>
      <c r="H210" s="48" t="s">
        <v>355</v>
      </c>
      <c r="I210" s="48" t="s">
        <v>355</v>
      </c>
      <c r="J210" s="48">
        <v>0</v>
      </c>
      <c r="K210" s="48">
        <v>24</v>
      </c>
      <c r="L210" s="48">
        <v>51</v>
      </c>
      <c r="M210" s="48">
        <v>10</v>
      </c>
      <c r="N210" s="25">
        <v>2957</v>
      </c>
      <c r="O210" s="25">
        <v>45875.054</v>
      </c>
    </row>
    <row r="211" spans="1:15" ht="12.75">
      <c r="A211" s="10" t="s">
        <v>224</v>
      </c>
      <c r="B211" s="48">
        <v>8</v>
      </c>
      <c r="C211" s="48">
        <v>0</v>
      </c>
      <c r="D211" s="48">
        <v>27</v>
      </c>
      <c r="E211" s="48">
        <v>24</v>
      </c>
      <c r="F211" s="48">
        <v>0</v>
      </c>
      <c r="G211" s="48">
        <v>25</v>
      </c>
      <c r="H211" s="48">
        <v>10</v>
      </c>
      <c r="I211" s="48">
        <v>0</v>
      </c>
      <c r="J211" s="48">
        <v>0</v>
      </c>
      <c r="K211" s="48">
        <v>29</v>
      </c>
      <c r="L211" s="48">
        <v>70</v>
      </c>
      <c r="M211" s="48">
        <v>25</v>
      </c>
      <c r="N211" s="25">
        <v>7743</v>
      </c>
      <c r="O211" s="25">
        <v>68063.109</v>
      </c>
    </row>
    <row r="212" spans="1:15" ht="12.75">
      <c r="A212" s="10" t="s">
        <v>225</v>
      </c>
      <c r="B212" s="48">
        <v>0</v>
      </c>
      <c r="C212" s="48">
        <v>0</v>
      </c>
      <c r="D212" s="48">
        <v>5</v>
      </c>
      <c r="E212" s="48">
        <v>25</v>
      </c>
      <c r="F212" s="48">
        <v>0</v>
      </c>
      <c r="G212" s="48" t="s">
        <v>355</v>
      </c>
      <c r="H212" s="48">
        <v>0</v>
      </c>
      <c r="I212" s="48">
        <v>0</v>
      </c>
      <c r="J212" s="48">
        <v>0</v>
      </c>
      <c r="K212" s="48">
        <v>22</v>
      </c>
      <c r="L212" s="48">
        <v>29</v>
      </c>
      <c r="M212" s="48">
        <v>13</v>
      </c>
      <c r="N212" s="25">
        <v>4038</v>
      </c>
      <c r="O212" s="25">
        <v>33889.009</v>
      </c>
    </row>
    <row r="213" spans="1:15" ht="12.75">
      <c r="A213" s="10" t="s">
        <v>226</v>
      </c>
      <c r="B213" s="48">
        <v>6</v>
      </c>
      <c r="C213" s="48">
        <v>0</v>
      </c>
      <c r="D213" s="48">
        <v>12</v>
      </c>
      <c r="E213" s="48">
        <v>85</v>
      </c>
      <c r="F213" s="48" t="s">
        <v>355</v>
      </c>
      <c r="G213" s="48">
        <v>32</v>
      </c>
      <c r="H213" s="48">
        <v>11</v>
      </c>
      <c r="I213" s="48" t="s">
        <v>355</v>
      </c>
      <c r="J213" s="48">
        <v>0</v>
      </c>
      <c r="K213" s="48">
        <v>68</v>
      </c>
      <c r="L213" s="48">
        <v>115</v>
      </c>
      <c r="M213" s="48">
        <v>47</v>
      </c>
      <c r="N213" s="25">
        <v>14419</v>
      </c>
      <c r="O213" s="25">
        <v>127040.131</v>
      </c>
    </row>
    <row r="214" spans="1:15" ht="12.75">
      <c r="A214" s="10" t="s">
        <v>227</v>
      </c>
      <c r="B214" s="48">
        <v>17</v>
      </c>
      <c r="C214" s="48">
        <v>0</v>
      </c>
      <c r="D214" s="48">
        <v>20</v>
      </c>
      <c r="E214" s="48">
        <v>69</v>
      </c>
      <c r="F214" s="48">
        <v>7</v>
      </c>
      <c r="G214" s="48">
        <v>29</v>
      </c>
      <c r="H214" s="48">
        <v>12</v>
      </c>
      <c r="I214" s="48" t="s">
        <v>355</v>
      </c>
      <c r="J214" s="48">
        <v>0</v>
      </c>
      <c r="K214" s="48">
        <v>79</v>
      </c>
      <c r="L214" s="48">
        <v>118</v>
      </c>
      <c r="M214" s="48">
        <v>25</v>
      </c>
      <c r="N214" s="25">
        <v>7248</v>
      </c>
      <c r="O214" s="25">
        <v>130114.234</v>
      </c>
    </row>
    <row r="215" spans="1:15" ht="12.75">
      <c r="A215" s="10" t="s">
        <v>228</v>
      </c>
      <c r="B215" s="48">
        <v>8</v>
      </c>
      <c r="C215" s="48">
        <v>0</v>
      </c>
      <c r="D215" s="48">
        <v>4</v>
      </c>
      <c r="E215" s="48">
        <v>6</v>
      </c>
      <c r="F215" s="48">
        <v>0</v>
      </c>
      <c r="G215" s="48">
        <v>7</v>
      </c>
      <c r="H215" s="48">
        <v>0</v>
      </c>
      <c r="I215" s="48">
        <v>0</v>
      </c>
      <c r="J215" s="48">
        <v>0</v>
      </c>
      <c r="K215" s="48">
        <v>20</v>
      </c>
      <c r="L215" s="48">
        <v>22</v>
      </c>
      <c r="M215" s="48">
        <v>7</v>
      </c>
      <c r="N215" s="25">
        <v>2180</v>
      </c>
      <c r="O215" s="25">
        <v>32069.628</v>
      </c>
    </row>
    <row r="216" spans="1:15" ht="12.75">
      <c r="A216" s="10" t="s">
        <v>229</v>
      </c>
      <c r="B216" s="48" t="s">
        <v>355</v>
      </c>
      <c r="C216" s="48">
        <v>0</v>
      </c>
      <c r="D216" s="48">
        <v>4</v>
      </c>
      <c r="E216" s="48">
        <v>17</v>
      </c>
      <c r="F216" s="48">
        <v>0</v>
      </c>
      <c r="G216" s="48">
        <v>11</v>
      </c>
      <c r="H216" s="48" t="s">
        <v>355</v>
      </c>
      <c r="I216" s="48" t="s">
        <v>355</v>
      </c>
      <c r="J216" s="48">
        <v>0</v>
      </c>
      <c r="K216" s="48">
        <v>23</v>
      </c>
      <c r="L216" s="48">
        <v>35</v>
      </c>
      <c r="M216" s="48">
        <v>7</v>
      </c>
      <c r="N216" s="25">
        <v>1958</v>
      </c>
      <c r="O216" s="25">
        <v>38583.932</v>
      </c>
    </row>
    <row r="217" spans="1:15" ht="12.75">
      <c r="A217" s="10" t="s">
        <v>230</v>
      </c>
      <c r="B217" s="48">
        <v>18</v>
      </c>
      <c r="C217" s="48">
        <v>0</v>
      </c>
      <c r="D217" s="48">
        <v>9</v>
      </c>
      <c r="E217" s="48">
        <v>83</v>
      </c>
      <c r="F217" s="48">
        <v>7</v>
      </c>
      <c r="G217" s="48">
        <v>30</v>
      </c>
      <c r="H217" s="48" t="s">
        <v>355</v>
      </c>
      <c r="I217" s="48">
        <v>4</v>
      </c>
      <c r="J217" s="48">
        <v>0</v>
      </c>
      <c r="K217" s="48">
        <v>96</v>
      </c>
      <c r="L217" s="48">
        <v>117</v>
      </c>
      <c r="M217" s="48">
        <v>51</v>
      </c>
      <c r="N217" s="25">
        <v>15407</v>
      </c>
      <c r="O217" s="25">
        <v>161222.894</v>
      </c>
    </row>
    <row r="218" spans="1:15" ht="12.75">
      <c r="A218" s="10" t="s">
        <v>231</v>
      </c>
      <c r="B218" s="48">
        <v>5</v>
      </c>
      <c r="C218" s="48">
        <v>0</v>
      </c>
      <c r="D218" s="48">
        <v>0</v>
      </c>
      <c r="E218" s="48">
        <v>7</v>
      </c>
      <c r="F218" s="48" t="s">
        <v>355</v>
      </c>
      <c r="G218" s="48" t="s">
        <v>355</v>
      </c>
      <c r="H218" s="48">
        <v>0</v>
      </c>
      <c r="I218" s="48" t="s">
        <v>355</v>
      </c>
      <c r="J218" s="48">
        <v>0</v>
      </c>
      <c r="K218" s="48">
        <v>15</v>
      </c>
      <c r="L218" s="48">
        <v>18</v>
      </c>
      <c r="M218" s="48">
        <v>11</v>
      </c>
      <c r="N218" s="25">
        <v>3642</v>
      </c>
      <c r="O218" s="25">
        <v>27311.032</v>
      </c>
    </row>
    <row r="219" spans="1:15" ht="12.75">
      <c r="A219" s="10" t="s">
        <v>232</v>
      </c>
      <c r="B219" s="48">
        <v>10</v>
      </c>
      <c r="C219" s="48">
        <v>0</v>
      </c>
      <c r="D219" s="48">
        <v>5</v>
      </c>
      <c r="E219" s="48">
        <v>54</v>
      </c>
      <c r="F219" s="48" t="s">
        <v>355</v>
      </c>
      <c r="G219" s="48" t="s">
        <v>355</v>
      </c>
      <c r="H219" s="48" t="s">
        <v>355</v>
      </c>
      <c r="I219" s="48">
        <v>4</v>
      </c>
      <c r="J219" s="48">
        <v>0</v>
      </c>
      <c r="K219" s="48">
        <v>37</v>
      </c>
      <c r="L219" s="48">
        <v>47</v>
      </c>
      <c r="M219" s="48">
        <v>24</v>
      </c>
      <c r="N219" s="25">
        <v>7235</v>
      </c>
      <c r="O219" s="25">
        <v>67082.958</v>
      </c>
    </row>
    <row r="220" spans="1:15" ht="12.75">
      <c r="A220" s="10" t="s">
        <v>233</v>
      </c>
      <c r="B220" s="48">
        <v>95</v>
      </c>
      <c r="C220" s="48">
        <v>0</v>
      </c>
      <c r="D220" s="48">
        <v>264</v>
      </c>
      <c r="E220" s="48">
        <v>445</v>
      </c>
      <c r="F220" s="48">
        <v>72</v>
      </c>
      <c r="G220" s="48">
        <v>160</v>
      </c>
      <c r="H220" s="48">
        <v>74</v>
      </c>
      <c r="I220" s="48">
        <v>8</v>
      </c>
      <c r="J220" s="48" t="s">
        <v>355</v>
      </c>
      <c r="K220" s="48">
        <v>487</v>
      </c>
      <c r="L220" s="48">
        <v>664</v>
      </c>
      <c r="M220" s="48">
        <v>223</v>
      </c>
      <c r="N220" s="25">
        <v>69116</v>
      </c>
      <c r="O220" s="25">
        <v>834181.1</v>
      </c>
    </row>
    <row r="221" spans="1:15" ht="25.5">
      <c r="A221" s="24" t="s">
        <v>890</v>
      </c>
      <c r="B221" s="48">
        <v>7</v>
      </c>
      <c r="C221" s="48">
        <v>0</v>
      </c>
      <c r="D221" s="48">
        <v>7</v>
      </c>
      <c r="E221" s="48">
        <v>43</v>
      </c>
      <c r="F221" s="48" t="s">
        <v>355</v>
      </c>
      <c r="G221" s="48">
        <v>17</v>
      </c>
      <c r="H221" s="48">
        <v>7</v>
      </c>
      <c r="I221" s="48" t="s">
        <v>355</v>
      </c>
      <c r="J221" s="48">
        <v>0</v>
      </c>
      <c r="K221" s="48">
        <v>36</v>
      </c>
      <c r="L221" s="48">
        <v>42</v>
      </c>
      <c r="M221" s="48">
        <v>29</v>
      </c>
      <c r="N221" s="25">
        <v>8499</v>
      </c>
      <c r="O221" s="25">
        <v>67697.437</v>
      </c>
    </row>
    <row r="222" spans="1:15" ht="12.75">
      <c r="A222" s="10" t="s">
        <v>234</v>
      </c>
      <c r="B222" s="48" t="s">
        <v>355</v>
      </c>
      <c r="C222" s="48">
        <v>0</v>
      </c>
      <c r="D222" s="48" t="s">
        <v>355</v>
      </c>
      <c r="E222" s="48">
        <v>31</v>
      </c>
      <c r="F222" s="48" t="s">
        <v>355</v>
      </c>
      <c r="G222" s="48">
        <v>10</v>
      </c>
      <c r="H222" s="48">
        <v>4</v>
      </c>
      <c r="I222" s="48">
        <v>0</v>
      </c>
      <c r="J222" s="48">
        <v>0</v>
      </c>
      <c r="K222" s="48">
        <v>52</v>
      </c>
      <c r="L222" s="48">
        <v>68</v>
      </c>
      <c r="M222" s="48">
        <v>16</v>
      </c>
      <c r="N222" s="25">
        <v>4936</v>
      </c>
      <c r="O222" s="25">
        <v>74065.951</v>
      </c>
    </row>
    <row r="223" spans="1:15" ht="12.75">
      <c r="A223" s="10" t="s">
        <v>235</v>
      </c>
      <c r="B223" s="48">
        <v>8</v>
      </c>
      <c r="C223" s="48">
        <v>0</v>
      </c>
      <c r="D223" s="48">
        <v>7</v>
      </c>
      <c r="E223" s="48">
        <v>66</v>
      </c>
      <c r="F223" s="48">
        <v>4</v>
      </c>
      <c r="G223" s="48">
        <v>20</v>
      </c>
      <c r="H223" s="48">
        <v>15</v>
      </c>
      <c r="I223" s="48" t="s">
        <v>355</v>
      </c>
      <c r="J223" s="48">
        <v>0</v>
      </c>
      <c r="K223" s="48">
        <v>80</v>
      </c>
      <c r="L223" s="48">
        <v>94</v>
      </c>
      <c r="M223" s="48">
        <v>31</v>
      </c>
      <c r="N223" s="25">
        <v>10471</v>
      </c>
      <c r="O223" s="25">
        <v>124668.423</v>
      </c>
    </row>
    <row r="224" spans="1:15" ht="12.75">
      <c r="A224" s="10" t="s">
        <v>236</v>
      </c>
      <c r="B224" s="48">
        <v>7</v>
      </c>
      <c r="C224" s="48">
        <v>0</v>
      </c>
      <c r="D224" s="48" t="s">
        <v>355</v>
      </c>
      <c r="E224" s="48">
        <v>68</v>
      </c>
      <c r="F224" s="48" t="s">
        <v>355</v>
      </c>
      <c r="G224" s="48">
        <v>7</v>
      </c>
      <c r="H224" s="48" t="s">
        <v>355</v>
      </c>
      <c r="I224" s="48" t="s">
        <v>355</v>
      </c>
      <c r="J224" s="48">
        <v>0</v>
      </c>
      <c r="K224" s="48">
        <v>43</v>
      </c>
      <c r="L224" s="48">
        <v>58</v>
      </c>
      <c r="M224" s="48">
        <v>13</v>
      </c>
      <c r="N224" s="25">
        <v>3533</v>
      </c>
      <c r="O224" s="25">
        <v>67660.55799999999</v>
      </c>
    </row>
    <row r="225" spans="1:15" ht="12.75">
      <c r="A225" s="10" t="s">
        <v>237</v>
      </c>
      <c r="B225" s="48">
        <v>12</v>
      </c>
      <c r="C225" s="48">
        <v>0</v>
      </c>
      <c r="D225" s="48">
        <v>5</v>
      </c>
      <c r="E225" s="48">
        <v>76</v>
      </c>
      <c r="F225" s="48" t="s">
        <v>355</v>
      </c>
      <c r="G225" s="48">
        <v>21</v>
      </c>
      <c r="H225" s="48">
        <v>16</v>
      </c>
      <c r="I225" s="48" t="s">
        <v>355</v>
      </c>
      <c r="J225" s="48">
        <v>0</v>
      </c>
      <c r="K225" s="48">
        <v>86</v>
      </c>
      <c r="L225" s="48">
        <v>116</v>
      </c>
      <c r="M225" s="48">
        <v>38</v>
      </c>
      <c r="N225" s="25">
        <v>11780</v>
      </c>
      <c r="O225" s="25">
        <v>140693.87</v>
      </c>
    </row>
    <row r="226" spans="1:15" ht="12.75">
      <c r="A226" s="10" t="s">
        <v>238</v>
      </c>
      <c r="B226" s="48">
        <v>0</v>
      </c>
      <c r="C226" s="48">
        <v>0</v>
      </c>
      <c r="D226" s="48">
        <v>0</v>
      </c>
      <c r="E226" s="48">
        <v>9</v>
      </c>
      <c r="F226" s="48" t="s">
        <v>355</v>
      </c>
      <c r="G226" s="48">
        <v>4</v>
      </c>
      <c r="H226" s="48" t="s">
        <v>355</v>
      </c>
      <c r="I226" s="48">
        <v>0</v>
      </c>
      <c r="J226" s="48">
        <v>0</v>
      </c>
      <c r="K226" s="48">
        <v>12</v>
      </c>
      <c r="L226" s="48">
        <v>18</v>
      </c>
      <c r="M226" s="48">
        <v>13</v>
      </c>
      <c r="N226" s="25">
        <v>3910</v>
      </c>
      <c r="O226" s="25">
        <v>22786.397</v>
      </c>
    </row>
    <row r="227" spans="1:15" ht="12.75">
      <c r="A227" s="10" t="s">
        <v>239</v>
      </c>
      <c r="B227" s="48" t="s">
        <v>355</v>
      </c>
      <c r="C227" s="48">
        <v>0</v>
      </c>
      <c r="D227" s="48">
        <v>4</v>
      </c>
      <c r="E227" s="48">
        <v>58</v>
      </c>
      <c r="F227" s="48" t="s">
        <v>355</v>
      </c>
      <c r="G227" s="48">
        <v>18</v>
      </c>
      <c r="H227" s="48">
        <v>6</v>
      </c>
      <c r="I227" s="48">
        <v>4</v>
      </c>
      <c r="J227" s="48" t="s">
        <v>355</v>
      </c>
      <c r="K227" s="48">
        <v>83</v>
      </c>
      <c r="L227" s="48">
        <v>94</v>
      </c>
      <c r="M227" s="48">
        <v>33</v>
      </c>
      <c r="N227" s="25">
        <v>10056</v>
      </c>
      <c r="O227" s="25">
        <v>124853.486</v>
      </c>
    </row>
    <row r="228" spans="1:15" ht="12.75">
      <c r="A228" s="10" t="s">
        <v>240</v>
      </c>
      <c r="B228" s="48" t="s">
        <v>355</v>
      </c>
      <c r="C228" s="48">
        <v>0</v>
      </c>
      <c r="D228" s="48">
        <v>0</v>
      </c>
      <c r="E228" s="48">
        <v>10</v>
      </c>
      <c r="F228" s="48">
        <v>0</v>
      </c>
      <c r="G228" s="48">
        <v>7</v>
      </c>
      <c r="H228" s="48">
        <v>7</v>
      </c>
      <c r="I228" s="48">
        <v>0</v>
      </c>
      <c r="J228" s="48">
        <v>0</v>
      </c>
      <c r="K228" s="48">
        <v>5</v>
      </c>
      <c r="L228" s="48">
        <v>5</v>
      </c>
      <c r="M228" s="48">
        <v>6</v>
      </c>
      <c r="N228" s="25">
        <v>1837</v>
      </c>
      <c r="O228" s="25">
        <v>13302.239</v>
      </c>
    </row>
    <row r="229" spans="1:15" ht="12.75">
      <c r="A229" s="10" t="s">
        <v>241</v>
      </c>
      <c r="B229" s="48" t="s">
        <v>355</v>
      </c>
      <c r="C229" s="48">
        <v>0</v>
      </c>
      <c r="D229" s="48">
        <v>6</v>
      </c>
      <c r="E229" s="48">
        <v>11</v>
      </c>
      <c r="F229" s="48">
        <v>4</v>
      </c>
      <c r="G229" s="48">
        <v>9</v>
      </c>
      <c r="H229" s="48" t="s">
        <v>355</v>
      </c>
      <c r="I229" s="48" t="s">
        <v>355</v>
      </c>
      <c r="J229" s="48">
        <v>0</v>
      </c>
      <c r="K229" s="48">
        <v>18</v>
      </c>
      <c r="L229" s="48">
        <v>31</v>
      </c>
      <c r="M229" s="48">
        <v>19</v>
      </c>
      <c r="N229" s="25">
        <v>6083</v>
      </c>
      <c r="O229" s="25">
        <v>39239.205</v>
      </c>
    </row>
    <row r="230" spans="1:15" ht="12.75">
      <c r="A230" s="10" t="s">
        <v>242</v>
      </c>
      <c r="B230" s="48">
        <v>52</v>
      </c>
      <c r="C230" s="48">
        <v>5</v>
      </c>
      <c r="D230" s="48">
        <v>104</v>
      </c>
      <c r="E230" s="48">
        <v>360</v>
      </c>
      <c r="F230" s="48">
        <v>113</v>
      </c>
      <c r="G230" s="48">
        <v>177</v>
      </c>
      <c r="H230" s="48">
        <v>112</v>
      </c>
      <c r="I230" s="48">
        <v>9</v>
      </c>
      <c r="J230" s="48">
        <v>0</v>
      </c>
      <c r="K230" s="48">
        <v>348</v>
      </c>
      <c r="L230" s="48">
        <v>651</v>
      </c>
      <c r="M230" s="48">
        <v>217</v>
      </c>
      <c r="N230" s="25">
        <v>65871</v>
      </c>
      <c r="O230" s="25">
        <v>681294.228</v>
      </c>
    </row>
    <row r="231" spans="1:15" ht="25.5">
      <c r="A231" s="24" t="s">
        <v>891</v>
      </c>
      <c r="B231" s="48">
        <v>12</v>
      </c>
      <c r="C231" s="48">
        <v>0</v>
      </c>
      <c r="D231" s="48">
        <v>5</v>
      </c>
      <c r="E231" s="48">
        <v>44</v>
      </c>
      <c r="F231" s="48">
        <v>4</v>
      </c>
      <c r="G231" s="48">
        <v>16</v>
      </c>
      <c r="H231" s="48">
        <v>5</v>
      </c>
      <c r="I231" s="48" t="s">
        <v>355</v>
      </c>
      <c r="J231" s="48" t="s">
        <v>355</v>
      </c>
      <c r="K231" s="48">
        <v>41</v>
      </c>
      <c r="L231" s="48">
        <v>66</v>
      </c>
      <c r="M231" s="48">
        <v>30</v>
      </c>
      <c r="N231" s="25">
        <v>9696</v>
      </c>
      <c r="O231" s="25">
        <v>83041.699</v>
      </c>
    </row>
    <row r="232" spans="1:15" ht="12.75">
      <c r="A232" s="10" t="s">
        <v>243</v>
      </c>
      <c r="B232" s="48">
        <v>59</v>
      </c>
      <c r="C232" s="48" t="s">
        <v>355</v>
      </c>
      <c r="D232" s="48">
        <v>123</v>
      </c>
      <c r="E232" s="48">
        <v>193</v>
      </c>
      <c r="F232" s="48">
        <v>16</v>
      </c>
      <c r="G232" s="48">
        <v>48</v>
      </c>
      <c r="H232" s="48">
        <v>36</v>
      </c>
      <c r="I232" s="48" t="s">
        <v>355</v>
      </c>
      <c r="J232" s="48">
        <v>0</v>
      </c>
      <c r="K232" s="48">
        <v>117</v>
      </c>
      <c r="L232" s="48">
        <v>274</v>
      </c>
      <c r="M232" s="48">
        <v>138</v>
      </c>
      <c r="N232" s="25">
        <v>42004</v>
      </c>
      <c r="O232" s="25">
        <v>294312.13899999997</v>
      </c>
    </row>
    <row r="233" spans="1:15" ht="12.75">
      <c r="A233" s="10" t="s">
        <v>244</v>
      </c>
      <c r="B233" s="48">
        <v>16</v>
      </c>
      <c r="C233" s="48" t="s">
        <v>355</v>
      </c>
      <c r="D233" s="48">
        <v>17</v>
      </c>
      <c r="E233" s="48">
        <v>232</v>
      </c>
      <c r="F233" s="48">
        <v>19</v>
      </c>
      <c r="G233" s="48">
        <v>45</v>
      </c>
      <c r="H233" s="48">
        <v>30</v>
      </c>
      <c r="I233" s="48">
        <v>0</v>
      </c>
      <c r="J233" s="48">
        <v>0</v>
      </c>
      <c r="K233" s="48">
        <v>169</v>
      </c>
      <c r="L233" s="48">
        <v>212</v>
      </c>
      <c r="M233" s="48">
        <v>116</v>
      </c>
      <c r="N233" s="25">
        <v>34975</v>
      </c>
      <c r="O233" s="25">
        <v>288270.343</v>
      </c>
    </row>
    <row r="234" spans="1:15" ht="12.75">
      <c r="A234" s="10" t="s">
        <v>245</v>
      </c>
      <c r="B234" s="48" t="s">
        <v>355</v>
      </c>
      <c r="C234" s="48">
        <v>0</v>
      </c>
      <c r="D234" s="48">
        <v>14</v>
      </c>
      <c r="E234" s="48">
        <v>30</v>
      </c>
      <c r="F234" s="48">
        <v>4</v>
      </c>
      <c r="G234" s="48">
        <v>12</v>
      </c>
      <c r="H234" s="48">
        <v>9</v>
      </c>
      <c r="I234" s="48" t="s">
        <v>355</v>
      </c>
      <c r="J234" s="48">
        <v>0</v>
      </c>
      <c r="K234" s="48">
        <v>27</v>
      </c>
      <c r="L234" s="48">
        <v>36</v>
      </c>
      <c r="M234" s="48">
        <v>21</v>
      </c>
      <c r="N234" s="25">
        <v>6461</v>
      </c>
      <c r="O234" s="25">
        <v>51527.028</v>
      </c>
    </row>
    <row r="235" spans="1:15" ht="12.75">
      <c r="A235" s="10" t="s">
        <v>246</v>
      </c>
      <c r="B235" s="48">
        <v>5</v>
      </c>
      <c r="C235" s="48">
        <v>0</v>
      </c>
      <c r="D235" s="48">
        <v>13</v>
      </c>
      <c r="E235" s="48">
        <v>47</v>
      </c>
      <c r="F235" s="48">
        <v>0</v>
      </c>
      <c r="G235" s="48" t="s">
        <v>355</v>
      </c>
      <c r="H235" s="48" t="s">
        <v>355</v>
      </c>
      <c r="I235" s="48">
        <v>4</v>
      </c>
      <c r="J235" s="48">
        <v>0</v>
      </c>
      <c r="K235" s="48">
        <v>51</v>
      </c>
      <c r="L235" s="48">
        <v>76</v>
      </c>
      <c r="M235" s="48">
        <v>51</v>
      </c>
      <c r="N235" s="25">
        <v>15509</v>
      </c>
      <c r="O235" s="25">
        <v>97825.91</v>
      </c>
    </row>
    <row r="236" spans="1:15" ht="12.75">
      <c r="A236" s="10" t="s">
        <v>247</v>
      </c>
      <c r="B236" s="48" t="s">
        <v>355</v>
      </c>
      <c r="C236" s="48">
        <v>0</v>
      </c>
      <c r="D236" s="48" t="s">
        <v>355</v>
      </c>
      <c r="E236" s="48">
        <v>34</v>
      </c>
      <c r="F236" s="48" t="s">
        <v>355</v>
      </c>
      <c r="G236" s="48">
        <v>15</v>
      </c>
      <c r="H236" s="48">
        <v>9</v>
      </c>
      <c r="I236" s="48">
        <v>0</v>
      </c>
      <c r="J236" s="48">
        <v>0</v>
      </c>
      <c r="K236" s="48">
        <v>20</v>
      </c>
      <c r="L236" s="48">
        <v>39</v>
      </c>
      <c r="M236" s="48">
        <v>18</v>
      </c>
      <c r="N236" s="25">
        <v>5843</v>
      </c>
      <c r="O236" s="25">
        <v>43378.942</v>
      </c>
    </row>
    <row r="237" spans="1:15" ht="12.75">
      <c r="A237" s="10" t="s">
        <v>248</v>
      </c>
      <c r="B237" s="48">
        <v>23</v>
      </c>
      <c r="C237" s="48">
        <v>0</v>
      </c>
      <c r="D237" s="48">
        <v>9</v>
      </c>
      <c r="E237" s="48">
        <v>68</v>
      </c>
      <c r="F237" s="48" t="s">
        <v>355</v>
      </c>
      <c r="G237" s="48">
        <v>15</v>
      </c>
      <c r="H237" s="48">
        <v>9</v>
      </c>
      <c r="I237" s="48">
        <v>8</v>
      </c>
      <c r="J237" s="48">
        <v>0</v>
      </c>
      <c r="K237" s="48">
        <v>49</v>
      </c>
      <c r="L237" s="48">
        <v>107</v>
      </c>
      <c r="M237" s="48">
        <v>51</v>
      </c>
      <c r="N237" s="25">
        <v>15752</v>
      </c>
      <c r="O237" s="25">
        <v>119770.689</v>
      </c>
    </row>
    <row r="238" spans="1:15" ht="12.75">
      <c r="A238" s="10" t="s">
        <v>249</v>
      </c>
      <c r="B238" s="48">
        <v>4</v>
      </c>
      <c r="C238" s="48">
        <v>0</v>
      </c>
      <c r="D238" s="48" t="s">
        <v>355</v>
      </c>
      <c r="E238" s="48">
        <v>17</v>
      </c>
      <c r="F238" s="48" t="s">
        <v>355</v>
      </c>
      <c r="G238" s="48">
        <v>10</v>
      </c>
      <c r="H238" s="48" t="s">
        <v>355</v>
      </c>
      <c r="I238" s="48">
        <v>5</v>
      </c>
      <c r="J238" s="48">
        <v>0</v>
      </c>
      <c r="K238" s="48">
        <v>20</v>
      </c>
      <c r="L238" s="48">
        <v>27</v>
      </c>
      <c r="M238" s="48">
        <v>15</v>
      </c>
      <c r="N238" s="25">
        <v>4419</v>
      </c>
      <c r="O238" s="25">
        <v>42429.382</v>
      </c>
    </row>
    <row r="239" spans="1:15" ht="12.75">
      <c r="A239" s="10" t="s">
        <v>250</v>
      </c>
      <c r="B239" s="48" t="s">
        <v>355</v>
      </c>
      <c r="C239" s="48">
        <v>0</v>
      </c>
      <c r="D239" s="48" t="s">
        <v>355</v>
      </c>
      <c r="E239" s="48">
        <v>54</v>
      </c>
      <c r="F239" s="48">
        <v>6</v>
      </c>
      <c r="G239" s="48">
        <v>16</v>
      </c>
      <c r="H239" s="48">
        <v>10</v>
      </c>
      <c r="I239" s="48" t="s">
        <v>355</v>
      </c>
      <c r="J239" s="48">
        <v>0</v>
      </c>
      <c r="K239" s="48">
        <v>70</v>
      </c>
      <c r="L239" s="48">
        <v>121</v>
      </c>
      <c r="M239" s="48">
        <v>42</v>
      </c>
      <c r="N239" s="25">
        <v>13023</v>
      </c>
      <c r="O239" s="25">
        <v>121286.616</v>
      </c>
    </row>
    <row r="240" spans="1:15" ht="12.75">
      <c r="A240" s="10" t="s">
        <v>251</v>
      </c>
      <c r="B240" s="48" t="s">
        <v>355</v>
      </c>
      <c r="C240" s="48">
        <v>0</v>
      </c>
      <c r="D240" s="48" t="s">
        <v>355</v>
      </c>
      <c r="E240" s="48">
        <v>25</v>
      </c>
      <c r="F240" s="48">
        <v>7</v>
      </c>
      <c r="G240" s="48">
        <v>8</v>
      </c>
      <c r="H240" s="48">
        <v>5</v>
      </c>
      <c r="I240" s="48" t="s">
        <v>355</v>
      </c>
      <c r="J240" s="48">
        <v>0</v>
      </c>
      <c r="K240" s="48">
        <v>18</v>
      </c>
      <c r="L240" s="48">
        <v>22</v>
      </c>
      <c r="M240" s="48">
        <v>18</v>
      </c>
      <c r="N240" s="25">
        <v>5444</v>
      </c>
      <c r="O240" s="25">
        <v>36893.229</v>
      </c>
    </row>
    <row r="241" spans="1:15" ht="12.75">
      <c r="A241" s="10" t="s">
        <v>252</v>
      </c>
      <c r="B241" s="48">
        <v>0</v>
      </c>
      <c r="C241" s="48">
        <v>0</v>
      </c>
      <c r="D241" s="48" t="s">
        <v>355</v>
      </c>
      <c r="E241" s="48">
        <v>54</v>
      </c>
      <c r="F241" s="48" t="s">
        <v>355</v>
      </c>
      <c r="G241" s="48">
        <v>11</v>
      </c>
      <c r="H241" s="48" t="s">
        <v>355</v>
      </c>
      <c r="I241" s="48" t="s">
        <v>355</v>
      </c>
      <c r="J241" s="48">
        <v>0</v>
      </c>
      <c r="K241" s="48">
        <v>36</v>
      </c>
      <c r="L241" s="48">
        <v>57</v>
      </c>
      <c r="M241" s="48">
        <v>14</v>
      </c>
      <c r="N241" s="25">
        <v>4434</v>
      </c>
      <c r="O241" s="25">
        <v>59070.66</v>
      </c>
    </row>
    <row r="242" spans="1:15" ht="12.75">
      <c r="A242" s="10" t="s">
        <v>253</v>
      </c>
      <c r="B242" s="48">
        <v>4</v>
      </c>
      <c r="C242" s="48">
        <v>0</v>
      </c>
      <c r="D242" s="48">
        <v>4</v>
      </c>
      <c r="E242" s="48">
        <v>17</v>
      </c>
      <c r="F242" s="48" t="s">
        <v>355</v>
      </c>
      <c r="G242" s="48">
        <v>8</v>
      </c>
      <c r="H242" s="48" t="s">
        <v>355</v>
      </c>
      <c r="I242" s="48">
        <v>0</v>
      </c>
      <c r="J242" s="48">
        <v>0</v>
      </c>
      <c r="K242" s="48">
        <v>17</v>
      </c>
      <c r="L242" s="48">
        <v>36</v>
      </c>
      <c r="M242" s="48">
        <v>10</v>
      </c>
      <c r="N242" s="25">
        <v>3181</v>
      </c>
      <c r="O242" s="25">
        <v>33203.841</v>
      </c>
    </row>
    <row r="243" spans="1:15" ht="12.75">
      <c r="A243" s="10" t="s">
        <v>254</v>
      </c>
      <c r="B243" s="48">
        <v>4</v>
      </c>
      <c r="C243" s="48">
        <v>0</v>
      </c>
      <c r="D243" s="48">
        <v>12</v>
      </c>
      <c r="E243" s="48">
        <v>30</v>
      </c>
      <c r="F243" s="48" t="s">
        <v>355</v>
      </c>
      <c r="G243" s="48">
        <v>0</v>
      </c>
      <c r="H243" s="48">
        <v>6</v>
      </c>
      <c r="I243" s="48" t="s">
        <v>355</v>
      </c>
      <c r="J243" s="48">
        <v>0</v>
      </c>
      <c r="K243" s="48">
        <v>28</v>
      </c>
      <c r="L243" s="48">
        <v>37</v>
      </c>
      <c r="M243" s="48">
        <v>17</v>
      </c>
      <c r="N243" s="25">
        <v>5203</v>
      </c>
      <c r="O243" s="25">
        <v>48432.303</v>
      </c>
    </row>
    <row r="244" spans="1:15" ht="12.75">
      <c r="A244" s="10" t="s">
        <v>255</v>
      </c>
      <c r="B244" s="48">
        <v>5</v>
      </c>
      <c r="C244" s="48">
        <v>0</v>
      </c>
      <c r="D244" s="48" t="s">
        <v>355</v>
      </c>
      <c r="E244" s="48">
        <v>18</v>
      </c>
      <c r="F244" s="48" t="s">
        <v>355</v>
      </c>
      <c r="G244" s="48">
        <v>4</v>
      </c>
      <c r="H244" s="48">
        <v>6</v>
      </c>
      <c r="I244" s="48">
        <v>5</v>
      </c>
      <c r="J244" s="48">
        <v>0</v>
      </c>
      <c r="K244" s="48" t="s">
        <v>355</v>
      </c>
      <c r="L244" s="48">
        <v>21</v>
      </c>
      <c r="M244" s="48">
        <v>13</v>
      </c>
      <c r="N244" s="25">
        <v>4241</v>
      </c>
      <c r="O244" s="25">
        <v>22832.559</v>
      </c>
    </row>
    <row r="245" spans="1:15" ht="12.75">
      <c r="A245" s="10" t="s">
        <v>256</v>
      </c>
      <c r="B245" s="48">
        <v>5</v>
      </c>
      <c r="C245" s="48">
        <v>0</v>
      </c>
      <c r="D245" s="48" t="s">
        <v>355</v>
      </c>
      <c r="E245" s="48">
        <v>12</v>
      </c>
      <c r="F245" s="48" t="s">
        <v>355</v>
      </c>
      <c r="G245" s="48">
        <v>5</v>
      </c>
      <c r="H245" s="48" t="s">
        <v>355</v>
      </c>
      <c r="I245" s="48" t="s">
        <v>355</v>
      </c>
      <c r="J245" s="48">
        <v>0</v>
      </c>
      <c r="K245" s="48">
        <v>12</v>
      </c>
      <c r="L245" s="48">
        <v>22</v>
      </c>
      <c r="M245" s="48">
        <v>12</v>
      </c>
      <c r="N245" s="25">
        <v>3626</v>
      </c>
      <c r="O245" s="25">
        <v>27100.899</v>
      </c>
    </row>
    <row r="246" spans="1:15" ht="25.5">
      <c r="A246" s="24" t="s">
        <v>892</v>
      </c>
      <c r="B246" s="48">
        <v>9</v>
      </c>
      <c r="C246" s="48">
        <v>0</v>
      </c>
      <c r="D246" s="48">
        <v>10</v>
      </c>
      <c r="E246" s="48">
        <v>71</v>
      </c>
      <c r="F246" s="48">
        <v>4</v>
      </c>
      <c r="G246" s="48">
        <v>13</v>
      </c>
      <c r="H246" s="48">
        <v>7</v>
      </c>
      <c r="I246" s="48">
        <v>0</v>
      </c>
      <c r="J246" s="48" t="s">
        <v>355</v>
      </c>
      <c r="K246" s="48">
        <v>108</v>
      </c>
      <c r="L246" s="48">
        <v>131</v>
      </c>
      <c r="M246" s="48">
        <v>60</v>
      </c>
      <c r="N246" s="25">
        <v>18289</v>
      </c>
      <c r="O246" s="25">
        <v>167191.198</v>
      </c>
    </row>
    <row r="247" spans="1:15" ht="12.75">
      <c r="A247" s="10" t="s">
        <v>257</v>
      </c>
      <c r="B247" s="48">
        <v>43</v>
      </c>
      <c r="C247" s="48" t="s">
        <v>355</v>
      </c>
      <c r="D247" s="48">
        <v>18</v>
      </c>
      <c r="E247" s="48">
        <v>323</v>
      </c>
      <c r="F247" s="48">
        <v>33</v>
      </c>
      <c r="G247" s="48">
        <v>86</v>
      </c>
      <c r="H247" s="48">
        <v>56</v>
      </c>
      <c r="I247" s="48">
        <v>5</v>
      </c>
      <c r="J247" s="48">
        <v>0</v>
      </c>
      <c r="K247" s="48">
        <v>273</v>
      </c>
      <c r="L247" s="48">
        <v>378</v>
      </c>
      <c r="M247" s="48">
        <v>162</v>
      </c>
      <c r="N247" s="25">
        <v>50280</v>
      </c>
      <c r="O247" s="25">
        <v>476521.679</v>
      </c>
    </row>
    <row r="248" spans="1:15" ht="12.75">
      <c r="A248" s="10" t="s">
        <v>258</v>
      </c>
      <c r="B248" s="48">
        <v>8</v>
      </c>
      <c r="C248" s="48">
        <v>0</v>
      </c>
      <c r="D248" s="48">
        <v>4</v>
      </c>
      <c r="E248" s="48">
        <v>17</v>
      </c>
      <c r="F248" s="48" t="s">
        <v>355</v>
      </c>
      <c r="G248" s="48">
        <v>6</v>
      </c>
      <c r="H248" s="48" t="s">
        <v>355</v>
      </c>
      <c r="I248" s="48" t="s">
        <v>355</v>
      </c>
      <c r="J248" s="48">
        <v>0</v>
      </c>
      <c r="K248" s="48">
        <v>27</v>
      </c>
      <c r="L248" s="48">
        <v>39</v>
      </c>
      <c r="M248" s="48">
        <v>27</v>
      </c>
      <c r="N248" s="25">
        <v>8093</v>
      </c>
      <c r="O248" s="25">
        <v>55982.143</v>
      </c>
    </row>
    <row r="249" spans="1:15" ht="12.75">
      <c r="A249" s="10" t="s">
        <v>259</v>
      </c>
      <c r="B249" s="48">
        <v>14</v>
      </c>
      <c r="C249" s="48">
        <v>0</v>
      </c>
      <c r="D249" s="48">
        <v>6</v>
      </c>
      <c r="E249" s="48">
        <v>77</v>
      </c>
      <c r="F249" s="48">
        <v>8</v>
      </c>
      <c r="G249" s="48">
        <v>43</v>
      </c>
      <c r="H249" s="48">
        <v>16</v>
      </c>
      <c r="I249" s="48">
        <v>5</v>
      </c>
      <c r="J249" s="48">
        <v>0</v>
      </c>
      <c r="K249" s="48">
        <v>130</v>
      </c>
      <c r="L249" s="48">
        <v>175</v>
      </c>
      <c r="M249" s="48">
        <v>83</v>
      </c>
      <c r="N249" s="25">
        <v>25493</v>
      </c>
      <c r="O249" s="25">
        <v>225526.646</v>
      </c>
    </row>
    <row r="250" spans="1:15" ht="12.75">
      <c r="A250" s="10" t="s">
        <v>260</v>
      </c>
      <c r="B250" s="48">
        <v>9</v>
      </c>
      <c r="C250" s="48" t="s">
        <v>355</v>
      </c>
      <c r="D250" s="48">
        <v>6</v>
      </c>
      <c r="E250" s="48">
        <v>25</v>
      </c>
      <c r="F250" s="48" t="s">
        <v>355</v>
      </c>
      <c r="G250" s="48">
        <v>19</v>
      </c>
      <c r="H250" s="48">
        <v>7</v>
      </c>
      <c r="I250" s="48">
        <v>6</v>
      </c>
      <c r="J250" s="48">
        <v>0</v>
      </c>
      <c r="K250" s="48">
        <v>65</v>
      </c>
      <c r="L250" s="48">
        <v>65</v>
      </c>
      <c r="M250" s="48">
        <v>40</v>
      </c>
      <c r="N250" s="25">
        <v>12596</v>
      </c>
      <c r="O250" s="25">
        <v>111058.247</v>
      </c>
    </row>
    <row r="251" spans="1:15" ht="12.75">
      <c r="A251" s="10" t="s">
        <v>261</v>
      </c>
      <c r="B251" s="48">
        <v>6</v>
      </c>
      <c r="C251" s="48">
        <v>0</v>
      </c>
      <c r="D251" s="48">
        <v>5</v>
      </c>
      <c r="E251" s="48">
        <v>19</v>
      </c>
      <c r="F251" s="48" t="s">
        <v>355</v>
      </c>
      <c r="G251" s="48">
        <v>5</v>
      </c>
      <c r="H251" s="48">
        <v>0</v>
      </c>
      <c r="I251" s="48">
        <v>0</v>
      </c>
      <c r="J251" s="48">
        <v>0</v>
      </c>
      <c r="K251" s="48">
        <v>15</v>
      </c>
      <c r="L251" s="48">
        <v>36</v>
      </c>
      <c r="M251" s="48">
        <v>22</v>
      </c>
      <c r="N251" s="25">
        <v>7087</v>
      </c>
      <c r="O251" s="25">
        <v>37659.119</v>
      </c>
    </row>
    <row r="252" spans="1:15" ht="12.75">
      <c r="A252" s="10" t="s">
        <v>262</v>
      </c>
      <c r="B252" s="48" t="s">
        <v>355</v>
      </c>
      <c r="C252" s="48">
        <v>0</v>
      </c>
      <c r="D252" s="48" t="s">
        <v>355</v>
      </c>
      <c r="E252" s="48">
        <v>21</v>
      </c>
      <c r="F252" s="48" t="s">
        <v>355</v>
      </c>
      <c r="G252" s="48">
        <v>4</v>
      </c>
      <c r="H252" s="48" t="s">
        <v>355</v>
      </c>
      <c r="I252" s="48" t="s">
        <v>355</v>
      </c>
      <c r="J252" s="48">
        <v>0</v>
      </c>
      <c r="K252" s="48">
        <v>18</v>
      </c>
      <c r="L252" s="48">
        <v>23</v>
      </c>
      <c r="M252" s="48">
        <v>21</v>
      </c>
      <c r="N252" s="25">
        <v>6709</v>
      </c>
      <c r="O252" s="25">
        <v>36802.526</v>
      </c>
    </row>
    <row r="253" spans="1:15" ht="12.75">
      <c r="A253" s="10" t="s">
        <v>263</v>
      </c>
      <c r="B253" s="48" t="s">
        <v>355</v>
      </c>
      <c r="C253" s="48">
        <v>0</v>
      </c>
      <c r="D253" s="48" t="s">
        <v>355</v>
      </c>
      <c r="E253" s="48">
        <v>14</v>
      </c>
      <c r="F253" s="48" t="s">
        <v>355</v>
      </c>
      <c r="G253" s="48">
        <v>7</v>
      </c>
      <c r="H253" s="48">
        <v>4</v>
      </c>
      <c r="I253" s="48" t="s">
        <v>355</v>
      </c>
      <c r="J253" s="48">
        <v>0</v>
      </c>
      <c r="K253" s="48">
        <v>40</v>
      </c>
      <c r="L253" s="48">
        <v>53</v>
      </c>
      <c r="M253" s="48">
        <v>11</v>
      </c>
      <c r="N253" s="25">
        <v>3312</v>
      </c>
      <c r="O253" s="25">
        <v>59374.09</v>
      </c>
    </row>
    <row r="254" spans="1:15" ht="12.75">
      <c r="A254" s="10" t="s">
        <v>264</v>
      </c>
      <c r="B254" s="48">
        <v>16</v>
      </c>
      <c r="C254" s="48">
        <v>0</v>
      </c>
      <c r="D254" s="48">
        <v>15</v>
      </c>
      <c r="E254" s="48">
        <v>106</v>
      </c>
      <c r="F254" s="48">
        <v>7</v>
      </c>
      <c r="G254" s="48">
        <v>20</v>
      </c>
      <c r="H254" s="48">
        <v>6</v>
      </c>
      <c r="I254" s="48">
        <v>4</v>
      </c>
      <c r="J254" s="48">
        <v>0</v>
      </c>
      <c r="K254" s="48">
        <v>99</v>
      </c>
      <c r="L254" s="48">
        <v>160</v>
      </c>
      <c r="M254" s="48">
        <v>59</v>
      </c>
      <c r="N254" s="25">
        <v>17540</v>
      </c>
      <c r="O254" s="25">
        <v>174427.036</v>
      </c>
    </row>
    <row r="255" spans="1:15" ht="12.75">
      <c r="A255" s="10" t="s">
        <v>265</v>
      </c>
      <c r="B255" s="48">
        <v>12</v>
      </c>
      <c r="C255" s="48">
        <v>0</v>
      </c>
      <c r="D255" s="48">
        <v>8</v>
      </c>
      <c r="E255" s="48">
        <v>51</v>
      </c>
      <c r="F255" s="48" t="s">
        <v>355</v>
      </c>
      <c r="G255" s="48">
        <v>33</v>
      </c>
      <c r="H255" s="48" t="s">
        <v>355</v>
      </c>
      <c r="I255" s="48">
        <v>0</v>
      </c>
      <c r="J255" s="48">
        <v>0</v>
      </c>
      <c r="K255" s="48">
        <v>120</v>
      </c>
      <c r="L255" s="48">
        <v>114</v>
      </c>
      <c r="M255" s="48">
        <v>43</v>
      </c>
      <c r="N255" s="25">
        <v>12864</v>
      </c>
      <c r="O255" s="25">
        <v>170669.167</v>
      </c>
    </row>
    <row r="256" spans="1:15" ht="25.5">
      <c r="A256" s="24" t="s">
        <v>893</v>
      </c>
      <c r="B256" s="48">
        <v>15</v>
      </c>
      <c r="C256" s="48">
        <v>0</v>
      </c>
      <c r="D256" s="48">
        <v>42</v>
      </c>
      <c r="E256" s="48">
        <v>106</v>
      </c>
      <c r="F256" s="48">
        <v>14</v>
      </c>
      <c r="G256" s="48">
        <v>39</v>
      </c>
      <c r="H256" s="48">
        <v>29</v>
      </c>
      <c r="I256" s="48">
        <v>0</v>
      </c>
      <c r="J256" s="48">
        <v>0</v>
      </c>
      <c r="K256" s="48">
        <v>117</v>
      </c>
      <c r="L256" s="48">
        <v>168</v>
      </c>
      <c r="M256" s="48">
        <v>42</v>
      </c>
      <c r="N256" s="25">
        <v>13649</v>
      </c>
      <c r="O256" s="25">
        <v>191130.171</v>
      </c>
    </row>
    <row r="257" spans="1:15" ht="12.75">
      <c r="A257" s="10" t="s">
        <v>266</v>
      </c>
      <c r="B257" s="48">
        <v>5</v>
      </c>
      <c r="C257" s="48">
        <v>0</v>
      </c>
      <c r="D257" s="48" t="s">
        <v>355</v>
      </c>
      <c r="E257" s="48">
        <v>51</v>
      </c>
      <c r="F257" s="48" t="s">
        <v>355</v>
      </c>
      <c r="G257" s="48">
        <v>13</v>
      </c>
      <c r="H257" s="48">
        <v>8</v>
      </c>
      <c r="I257" s="48" t="s">
        <v>355</v>
      </c>
      <c r="J257" s="48">
        <v>0</v>
      </c>
      <c r="K257" s="48">
        <v>87</v>
      </c>
      <c r="L257" s="48">
        <v>103</v>
      </c>
      <c r="M257" s="48">
        <v>37</v>
      </c>
      <c r="N257" s="25">
        <v>11556</v>
      </c>
      <c r="O257" s="25">
        <v>130040.019</v>
      </c>
    </row>
    <row r="258" spans="1:15" ht="12.75">
      <c r="A258" s="10" t="s">
        <v>267</v>
      </c>
      <c r="B258" s="48">
        <v>10</v>
      </c>
      <c r="C258" s="48">
        <v>0</v>
      </c>
      <c r="D258" s="48">
        <v>7</v>
      </c>
      <c r="E258" s="48">
        <v>128</v>
      </c>
      <c r="F258" s="48" t="s">
        <v>355</v>
      </c>
      <c r="G258" s="48">
        <v>20</v>
      </c>
      <c r="H258" s="48">
        <v>6</v>
      </c>
      <c r="I258" s="48" t="s">
        <v>355</v>
      </c>
      <c r="J258" s="48">
        <v>0</v>
      </c>
      <c r="K258" s="48">
        <v>77</v>
      </c>
      <c r="L258" s="48">
        <v>95</v>
      </c>
      <c r="M258" s="48">
        <v>44</v>
      </c>
      <c r="N258" s="25">
        <v>13437</v>
      </c>
      <c r="O258" s="25">
        <v>130070.206</v>
      </c>
    </row>
    <row r="259" spans="1:15" ht="12.75">
      <c r="A259" s="10" t="s">
        <v>268</v>
      </c>
      <c r="B259" s="48">
        <v>42</v>
      </c>
      <c r="C259" s="48">
        <v>0</v>
      </c>
      <c r="D259" s="48">
        <v>74</v>
      </c>
      <c r="E259" s="48">
        <v>258</v>
      </c>
      <c r="F259" s="48">
        <v>35</v>
      </c>
      <c r="G259" s="48">
        <v>84</v>
      </c>
      <c r="H259" s="48">
        <v>37</v>
      </c>
      <c r="I259" s="48">
        <v>8</v>
      </c>
      <c r="J259" s="48">
        <v>0</v>
      </c>
      <c r="K259" s="48">
        <v>231</v>
      </c>
      <c r="L259" s="48">
        <v>372</v>
      </c>
      <c r="M259" s="48">
        <v>160</v>
      </c>
      <c r="N259" s="25">
        <v>49897</v>
      </c>
      <c r="O259" s="25">
        <v>439545.009</v>
      </c>
    </row>
    <row r="260" spans="1:15" ht="12.75">
      <c r="A260" s="10" t="s">
        <v>269</v>
      </c>
      <c r="B260" s="48">
        <v>8</v>
      </c>
      <c r="C260" s="48">
        <v>0</v>
      </c>
      <c r="D260" s="48">
        <v>17</v>
      </c>
      <c r="E260" s="48">
        <v>53</v>
      </c>
      <c r="F260" s="48">
        <v>6</v>
      </c>
      <c r="G260" s="48">
        <v>17</v>
      </c>
      <c r="H260" s="48">
        <v>5</v>
      </c>
      <c r="I260" s="48">
        <v>5</v>
      </c>
      <c r="J260" s="48">
        <v>0</v>
      </c>
      <c r="K260" s="48">
        <v>32</v>
      </c>
      <c r="L260" s="48">
        <v>72</v>
      </c>
      <c r="M260" s="48">
        <v>36</v>
      </c>
      <c r="N260" s="25">
        <v>10878</v>
      </c>
      <c r="O260" s="25">
        <v>79834.449</v>
      </c>
    </row>
    <row r="261" spans="1:15" ht="12.75">
      <c r="A261" s="10" t="s">
        <v>270</v>
      </c>
      <c r="B261" s="48" t="s">
        <v>355</v>
      </c>
      <c r="C261" s="48">
        <v>0</v>
      </c>
      <c r="D261" s="48">
        <v>11</v>
      </c>
      <c r="E261" s="48">
        <v>36</v>
      </c>
      <c r="F261" s="48">
        <v>0</v>
      </c>
      <c r="G261" s="48">
        <v>15</v>
      </c>
      <c r="H261" s="48">
        <v>0</v>
      </c>
      <c r="I261" s="48">
        <v>12</v>
      </c>
      <c r="J261" s="48">
        <v>0</v>
      </c>
      <c r="K261" s="48">
        <v>18</v>
      </c>
      <c r="L261" s="48">
        <v>48</v>
      </c>
      <c r="M261" s="48">
        <v>16</v>
      </c>
      <c r="N261" s="25">
        <v>4647</v>
      </c>
      <c r="O261" s="25">
        <v>54023.038</v>
      </c>
    </row>
    <row r="262" spans="1:15" ht="12.75">
      <c r="A262" s="10" t="s">
        <v>271</v>
      </c>
      <c r="B262" s="48">
        <v>34</v>
      </c>
      <c r="C262" s="48" t="s">
        <v>355</v>
      </c>
      <c r="D262" s="48">
        <v>48</v>
      </c>
      <c r="E262" s="48">
        <v>116</v>
      </c>
      <c r="F262" s="48">
        <v>8</v>
      </c>
      <c r="G262" s="48">
        <v>45</v>
      </c>
      <c r="H262" s="48">
        <v>30</v>
      </c>
      <c r="I262" s="48" t="s">
        <v>355</v>
      </c>
      <c r="J262" s="48" t="s">
        <v>355</v>
      </c>
      <c r="K262" s="48">
        <v>175</v>
      </c>
      <c r="L262" s="48">
        <v>311</v>
      </c>
      <c r="M262" s="48">
        <v>91</v>
      </c>
      <c r="N262" s="25">
        <v>28399</v>
      </c>
      <c r="O262" s="25">
        <v>309024.952</v>
      </c>
    </row>
    <row r="263" spans="1:15" ht="25.5">
      <c r="A263" s="24" t="s">
        <v>894</v>
      </c>
      <c r="B263" s="48">
        <v>5</v>
      </c>
      <c r="C263" s="48">
        <v>0</v>
      </c>
      <c r="D263" s="48">
        <v>13</v>
      </c>
      <c r="E263" s="48">
        <v>7</v>
      </c>
      <c r="F263" s="48">
        <v>0</v>
      </c>
      <c r="G263" s="48" t="s">
        <v>355</v>
      </c>
      <c r="H263" s="48" t="s">
        <v>355</v>
      </c>
      <c r="I263" s="48">
        <v>4</v>
      </c>
      <c r="J263" s="48">
        <v>0</v>
      </c>
      <c r="K263" s="48">
        <v>23</v>
      </c>
      <c r="L263" s="48">
        <v>23</v>
      </c>
      <c r="M263" s="48">
        <v>13</v>
      </c>
      <c r="N263" s="25">
        <v>3958</v>
      </c>
      <c r="O263" s="25">
        <v>41121.938</v>
      </c>
    </row>
    <row r="264" spans="1:15" ht="12.75">
      <c r="A264" s="10" t="s">
        <v>273</v>
      </c>
      <c r="B264" s="48">
        <v>5</v>
      </c>
      <c r="C264" s="48">
        <v>0</v>
      </c>
      <c r="D264" s="48" t="s">
        <v>355</v>
      </c>
      <c r="E264" s="48">
        <v>20</v>
      </c>
      <c r="F264" s="48">
        <v>5</v>
      </c>
      <c r="G264" s="48">
        <v>5</v>
      </c>
      <c r="H264" s="48">
        <v>0</v>
      </c>
      <c r="I264" s="48" t="s">
        <v>355</v>
      </c>
      <c r="J264" s="48">
        <v>0</v>
      </c>
      <c r="K264" s="48">
        <v>21</v>
      </c>
      <c r="L264" s="48">
        <v>21</v>
      </c>
      <c r="M264" s="48">
        <v>9</v>
      </c>
      <c r="N264" s="25">
        <v>2706</v>
      </c>
      <c r="O264" s="25">
        <v>34806.109</v>
      </c>
    </row>
    <row r="265" spans="1:15" ht="12.75">
      <c r="A265" s="10" t="s">
        <v>274</v>
      </c>
      <c r="B265" s="48">
        <v>6</v>
      </c>
      <c r="C265" s="48">
        <v>0</v>
      </c>
      <c r="D265" s="48" t="s">
        <v>355</v>
      </c>
      <c r="E265" s="48">
        <v>19</v>
      </c>
      <c r="F265" s="48" t="s">
        <v>355</v>
      </c>
      <c r="G265" s="48">
        <v>6</v>
      </c>
      <c r="H265" s="48" t="s">
        <v>355</v>
      </c>
      <c r="I265" s="48">
        <v>5</v>
      </c>
      <c r="J265" s="48">
        <v>0</v>
      </c>
      <c r="K265" s="48">
        <v>28</v>
      </c>
      <c r="L265" s="48">
        <v>30</v>
      </c>
      <c r="M265" s="48">
        <v>13</v>
      </c>
      <c r="N265" s="25">
        <v>4219</v>
      </c>
      <c r="O265" s="25">
        <v>49277.242</v>
      </c>
    </row>
    <row r="266" spans="1:15" ht="12.75">
      <c r="A266" s="10" t="s">
        <v>275</v>
      </c>
      <c r="B266" s="48">
        <v>4</v>
      </c>
      <c r="C266" s="48">
        <v>0</v>
      </c>
      <c r="D266" s="48">
        <v>8</v>
      </c>
      <c r="E266" s="48">
        <v>31</v>
      </c>
      <c r="F266" s="48">
        <v>10</v>
      </c>
      <c r="G266" s="48">
        <v>13</v>
      </c>
      <c r="H266" s="48">
        <v>10</v>
      </c>
      <c r="I266" s="48">
        <v>6</v>
      </c>
      <c r="J266" s="48">
        <v>0</v>
      </c>
      <c r="K266" s="48">
        <v>50</v>
      </c>
      <c r="L266" s="48">
        <v>37</v>
      </c>
      <c r="M266" s="48">
        <v>21</v>
      </c>
      <c r="N266" s="25">
        <v>6891</v>
      </c>
      <c r="O266" s="25">
        <v>79920.45</v>
      </c>
    </row>
    <row r="267" spans="1:15" ht="12.75">
      <c r="A267" s="10" t="s">
        <v>276</v>
      </c>
      <c r="B267" s="48" t="s">
        <v>355</v>
      </c>
      <c r="C267" s="48">
        <v>0</v>
      </c>
      <c r="D267" s="48" t="s">
        <v>355</v>
      </c>
      <c r="E267" s="48">
        <v>9</v>
      </c>
      <c r="F267" s="48">
        <v>0</v>
      </c>
      <c r="G267" s="48" t="s">
        <v>355</v>
      </c>
      <c r="H267" s="48" t="s">
        <v>355</v>
      </c>
      <c r="I267" s="48" t="s">
        <v>355</v>
      </c>
      <c r="J267" s="48">
        <v>0</v>
      </c>
      <c r="K267" s="48" t="s">
        <v>355</v>
      </c>
      <c r="L267" s="48" t="s">
        <v>355</v>
      </c>
      <c r="M267" s="48">
        <v>9</v>
      </c>
      <c r="N267" s="25">
        <v>2706</v>
      </c>
      <c r="O267" s="25">
        <v>10586.426</v>
      </c>
    </row>
    <row r="268" spans="1:15" ht="12.75">
      <c r="A268" s="10" t="s">
        <v>277</v>
      </c>
      <c r="B268" s="48">
        <v>5</v>
      </c>
      <c r="C268" s="48">
        <v>0</v>
      </c>
      <c r="D268" s="48" t="s">
        <v>355</v>
      </c>
      <c r="E268" s="48">
        <v>38</v>
      </c>
      <c r="F268" s="48">
        <v>0</v>
      </c>
      <c r="G268" s="48">
        <v>5</v>
      </c>
      <c r="H268" s="48" t="s">
        <v>355</v>
      </c>
      <c r="I268" s="48">
        <v>11</v>
      </c>
      <c r="J268" s="48" t="s">
        <v>355</v>
      </c>
      <c r="K268" s="48">
        <v>45</v>
      </c>
      <c r="L268" s="48">
        <v>34</v>
      </c>
      <c r="M268" s="48">
        <v>18</v>
      </c>
      <c r="N268" s="25">
        <v>5766</v>
      </c>
      <c r="O268" s="25">
        <v>75160.429</v>
      </c>
    </row>
    <row r="269" spans="1:15" ht="12.75">
      <c r="A269" s="10" t="s">
        <v>278</v>
      </c>
      <c r="B269" s="48">
        <v>5</v>
      </c>
      <c r="C269" s="48">
        <v>0</v>
      </c>
      <c r="D269" s="48">
        <v>6</v>
      </c>
      <c r="E269" s="48" t="s">
        <v>355</v>
      </c>
      <c r="F269" s="48">
        <v>0</v>
      </c>
      <c r="G269" s="48" t="s">
        <v>355</v>
      </c>
      <c r="H269" s="48" t="s">
        <v>355</v>
      </c>
      <c r="I269" s="48">
        <v>6</v>
      </c>
      <c r="J269" s="48">
        <v>0</v>
      </c>
      <c r="K269" s="48">
        <v>12</v>
      </c>
      <c r="L269" s="48">
        <v>16</v>
      </c>
      <c r="M269" s="48">
        <v>13</v>
      </c>
      <c r="N269" s="25">
        <v>3862</v>
      </c>
      <c r="O269" s="25">
        <v>31332.937</v>
      </c>
    </row>
    <row r="270" spans="1:15" ht="12.75">
      <c r="A270" s="10" t="s">
        <v>279</v>
      </c>
      <c r="B270" s="48">
        <v>35</v>
      </c>
      <c r="C270" s="48">
        <v>0</v>
      </c>
      <c r="D270" s="48">
        <v>45</v>
      </c>
      <c r="E270" s="48">
        <v>224</v>
      </c>
      <c r="F270" s="48">
        <v>31</v>
      </c>
      <c r="G270" s="48">
        <v>68</v>
      </c>
      <c r="H270" s="48">
        <v>51</v>
      </c>
      <c r="I270" s="48">
        <v>4</v>
      </c>
      <c r="J270" s="48">
        <v>0</v>
      </c>
      <c r="K270" s="48">
        <v>464</v>
      </c>
      <c r="L270" s="48">
        <v>388</v>
      </c>
      <c r="M270" s="48">
        <v>98</v>
      </c>
      <c r="N270" s="25">
        <v>30633</v>
      </c>
      <c r="O270" s="25">
        <v>607452.345</v>
      </c>
    </row>
    <row r="271" spans="1:15" ht="25.5">
      <c r="A271" s="24" t="s">
        <v>895</v>
      </c>
      <c r="B271" s="48" t="s">
        <v>355</v>
      </c>
      <c r="C271" s="48">
        <v>0</v>
      </c>
      <c r="D271" s="48">
        <v>9</v>
      </c>
      <c r="E271" s="48" t="s">
        <v>355</v>
      </c>
      <c r="F271" s="48" t="s">
        <v>355</v>
      </c>
      <c r="G271" s="48" t="s">
        <v>355</v>
      </c>
      <c r="H271" s="48" t="s">
        <v>355</v>
      </c>
      <c r="I271" s="48">
        <v>0</v>
      </c>
      <c r="J271" s="48">
        <v>0</v>
      </c>
      <c r="K271" s="48" t="s">
        <v>355</v>
      </c>
      <c r="L271" s="48" t="s">
        <v>355</v>
      </c>
      <c r="M271" s="48">
        <v>0</v>
      </c>
      <c r="N271" s="25">
        <v>0</v>
      </c>
      <c r="O271" s="25">
        <v>5127.516</v>
      </c>
    </row>
    <row r="272" spans="1:15" ht="12.75">
      <c r="A272" s="10" t="s">
        <v>280</v>
      </c>
      <c r="B272" s="48">
        <v>4</v>
      </c>
      <c r="C272" s="48">
        <v>0</v>
      </c>
      <c r="D272" s="48" t="s">
        <v>355</v>
      </c>
      <c r="E272" s="48">
        <v>8</v>
      </c>
      <c r="F272" s="48" t="s">
        <v>355</v>
      </c>
      <c r="G272" s="48" t="s">
        <v>355</v>
      </c>
      <c r="H272" s="48">
        <v>0</v>
      </c>
      <c r="I272" s="48" t="s">
        <v>355</v>
      </c>
      <c r="J272" s="48">
        <v>0</v>
      </c>
      <c r="K272" s="48">
        <v>10</v>
      </c>
      <c r="L272" s="48">
        <v>8</v>
      </c>
      <c r="M272" s="48" t="s">
        <v>355</v>
      </c>
      <c r="N272" s="25">
        <v>158</v>
      </c>
      <c r="O272" s="25">
        <v>16157.331</v>
      </c>
    </row>
    <row r="273" spans="1:15" ht="12.75">
      <c r="A273" s="10" t="s">
        <v>281</v>
      </c>
      <c r="B273" s="48">
        <v>14</v>
      </c>
      <c r="C273" s="48">
        <v>0</v>
      </c>
      <c r="D273" s="48">
        <v>4</v>
      </c>
      <c r="E273" s="48">
        <v>46</v>
      </c>
      <c r="F273" s="48" t="s">
        <v>355</v>
      </c>
      <c r="G273" s="48">
        <v>6</v>
      </c>
      <c r="H273" s="48">
        <v>6</v>
      </c>
      <c r="I273" s="48">
        <v>5</v>
      </c>
      <c r="J273" s="48">
        <v>0</v>
      </c>
      <c r="K273" s="48">
        <v>78</v>
      </c>
      <c r="L273" s="48">
        <v>83</v>
      </c>
      <c r="M273" s="48">
        <v>18</v>
      </c>
      <c r="N273" s="25">
        <v>5640</v>
      </c>
      <c r="O273" s="25">
        <v>112791.175</v>
      </c>
    </row>
    <row r="274" spans="1:15" ht="12.75">
      <c r="A274" s="10" t="s">
        <v>282</v>
      </c>
      <c r="B274" s="48">
        <v>5</v>
      </c>
      <c r="C274" s="48">
        <v>0</v>
      </c>
      <c r="D274" s="48" t="s">
        <v>355</v>
      </c>
      <c r="E274" s="48">
        <v>7</v>
      </c>
      <c r="F274" s="48" t="s">
        <v>355</v>
      </c>
      <c r="G274" s="48" t="s">
        <v>355</v>
      </c>
      <c r="H274" s="48" t="s">
        <v>355</v>
      </c>
      <c r="I274" s="48" t="s">
        <v>355</v>
      </c>
      <c r="J274" s="48">
        <v>0</v>
      </c>
      <c r="K274" s="48" t="s">
        <v>355</v>
      </c>
      <c r="L274" s="48">
        <v>5</v>
      </c>
      <c r="M274" s="48" t="s">
        <v>355</v>
      </c>
      <c r="N274" s="25">
        <v>875</v>
      </c>
      <c r="O274" s="25">
        <v>8751.855</v>
      </c>
    </row>
    <row r="275" spans="1:15" ht="12.75">
      <c r="A275" s="10" t="s">
        <v>283</v>
      </c>
      <c r="B275" s="48" t="s">
        <v>355</v>
      </c>
      <c r="C275" s="48">
        <v>0</v>
      </c>
      <c r="D275" s="48">
        <v>12</v>
      </c>
      <c r="E275" s="48">
        <v>13</v>
      </c>
      <c r="F275" s="48" t="s">
        <v>355</v>
      </c>
      <c r="G275" s="48">
        <v>14</v>
      </c>
      <c r="H275" s="48">
        <v>4</v>
      </c>
      <c r="I275" s="48">
        <v>0</v>
      </c>
      <c r="J275" s="48">
        <v>0</v>
      </c>
      <c r="K275" s="48">
        <v>24</v>
      </c>
      <c r="L275" s="48">
        <v>23</v>
      </c>
      <c r="M275" s="48">
        <v>10</v>
      </c>
      <c r="N275" s="25">
        <v>2806</v>
      </c>
      <c r="O275" s="25">
        <v>38573.364</v>
      </c>
    </row>
    <row r="276" spans="1:15" ht="12.75">
      <c r="A276" s="10" t="s">
        <v>284</v>
      </c>
      <c r="B276" s="48" t="s">
        <v>355</v>
      </c>
      <c r="C276" s="48">
        <v>0</v>
      </c>
      <c r="D276" s="48">
        <v>0</v>
      </c>
      <c r="E276" s="48">
        <v>12</v>
      </c>
      <c r="F276" s="48">
        <v>0</v>
      </c>
      <c r="G276" s="48">
        <v>4</v>
      </c>
      <c r="H276" s="48" t="s">
        <v>355</v>
      </c>
      <c r="I276" s="48">
        <v>0</v>
      </c>
      <c r="J276" s="48">
        <v>0</v>
      </c>
      <c r="K276" s="48">
        <v>14</v>
      </c>
      <c r="L276" s="48">
        <v>16</v>
      </c>
      <c r="M276" s="48">
        <v>14</v>
      </c>
      <c r="N276" s="25">
        <v>4384</v>
      </c>
      <c r="O276" s="25">
        <v>25917.018</v>
      </c>
    </row>
    <row r="277" spans="1:15" ht="12.75">
      <c r="A277" s="10" t="s">
        <v>285</v>
      </c>
      <c r="B277" s="48">
        <v>6</v>
      </c>
      <c r="C277" s="48">
        <v>0</v>
      </c>
      <c r="D277" s="48">
        <v>7</v>
      </c>
      <c r="E277" s="48">
        <v>20</v>
      </c>
      <c r="F277" s="48" t="s">
        <v>355</v>
      </c>
      <c r="G277" s="48">
        <v>11</v>
      </c>
      <c r="H277" s="48">
        <v>0</v>
      </c>
      <c r="I277" s="48" t="s">
        <v>355</v>
      </c>
      <c r="J277" s="48">
        <v>0</v>
      </c>
      <c r="K277" s="48">
        <v>12</v>
      </c>
      <c r="L277" s="48">
        <v>18</v>
      </c>
      <c r="M277" s="48">
        <v>6</v>
      </c>
      <c r="N277" s="25">
        <v>1841</v>
      </c>
      <c r="O277" s="25">
        <v>25556.78</v>
      </c>
    </row>
    <row r="278" spans="1:15" ht="12.75">
      <c r="A278" s="10" t="s">
        <v>286</v>
      </c>
      <c r="B278" s="48">
        <v>34</v>
      </c>
      <c r="C278" s="48">
        <v>0</v>
      </c>
      <c r="D278" s="48">
        <v>29</v>
      </c>
      <c r="E278" s="48">
        <v>87</v>
      </c>
      <c r="F278" s="48">
        <v>22</v>
      </c>
      <c r="G278" s="48">
        <v>85</v>
      </c>
      <c r="H278" s="48">
        <v>42</v>
      </c>
      <c r="I278" s="48">
        <v>0</v>
      </c>
      <c r="J278" s="48">
        <v>0</v>
      </c>
      <c r="K278" s="48">
        <v>405</v>
      </c>
      <c r="L278" s="48">
        <v>364</v>
      </c>
      <c r="M278" s="48">
        <v>139</v>
      </c>
      <c r="N278" s="25">
        <v>44538</v>
      </c>
      <c r="O278" s="25">
        <v>564907.5430000001</v>
      </c>
    </row>
    <row r="279" spans="1:15" ht="12.75">
      <c r="A279" s="10" t="s">
        <v>287</v>
      </c>
      <c r="B279" s="48">
        <v>7</v>
      </c>
      <c r="C279" s="48">
        <v>0</v>
      </c>
      <c r="D279" s="48" t="s">
        <v>355</v>
      </c>
      <c r="E279" s="48">
        <v>4</v>
      </c>
      <c r="F279" s="48">
        <v>0</v>
      </c>
      <c r="G279" s="48">
        <v>0</v>
      </c>
      <c r="H279" s="48">
        <v>0</v>
      </c>
      <c r="I279" s="48" t="s">
        <v>355</v>
      </c>
      <c r="J279" s="48">
        <v>0</v>
      </c>
      <c r="K279" s="48">
        <v>0</v>
      </c>
      <c r="L279" s="48" t="s">
        <v>355</v>
      </c>
      <c r="M279" s="48">
        <v>0</v>
      </c>
      <c r="N279" s="25">
        <v>0</v>
      </c>
      <c r="O279" s="25">
        <v>4611.201</v>
      </c>
    </row>
    <row r="280" spans="1:15" ht="12.75">
      <c r="A280" s="10" t="s">
        <v>288</v>
      </c>
      <c r="B280" s="48">
        <v>11</v>
      </c>
      <c r="C280" s="48" t="s">
        <v>355</v>
      </c>
      <c r="D280" s="48">
        <v>6</v>
      </c>
      <c r="E280" s="48">
        <v>11</v>
      </c>
      <c r="F280" s="48">
        <v>0</v>
      </c>
      <c r="G280" s="48" t="s">
        <v>355</v>
      </c>
      <c r="H280" s="48">
        <v>0</v>
      </c>
      <c r="I280" s="48" t="s">
        <v>355</v>
      </c>
      <c r="J280" s="48">
        <v>0</v>
      </c>
      <c r="K280" s="48">
        <v>13</v>
      </c>
      <c r="L280" s="48">
        <v>23</v>
      </c>
      <c r="M280" s="48">
        <v>8</v>
      </c>
      <c r="N280" s="25">
        <v>2255</v>
      </c>
      <c r="O280" s="25">
        <v>28229.066</v>
      </c>
    </row>
    <row r="281" spans="1:15" ht="12.75">
      <c r="A281" s="10" t="s">
        <v>289</v>
      </c>
      <c r="B281" s="48">
        <v>74</v>
      </c>
      <c r="C281" s="48" t="s">
        <v>355</v>
      </c>
      <c r="D281" s="48">
        <v>216</v>
      </c>
      <c r="E281" s="48">
        <v>337</v>
      </c>
      <c r="F281" s="48">
        <v>122</v>
      </c>
      <c r="G281" s="48">
        <v>130</v>
      </c>
      <c r="H281" s="48">
        <v>42</v>
      </c>
      <c r="I281" s="48" t="s">
        <v>355</v>
      </c>
      <c r="J281" s="48">
        <v>0</v>
      </c>
      <c r="K281" s="48">
        <v>451</v>
      </c>
      <c r="L281" s="48">
        <v>476</v>
      </c>
      <c r="M281" s="48">
        <v>201</v>
      </c>
      <c r="N281" s="25">
        <v>61870</v>
      </c>
      <c r="O281" s="25">
        <v>717740.617</v>
      </c>
    </row>
    <row r="282" spans="1:15" ht="12.75">
      <c r="A282" s="10" t="s">
        <v>290</v>
      </c>
      <c r="B282" s="48">
        <v>8</v>
      </c>
      <c r="C282" s="48">
        <v>0</v>
      </c>
      <c r="D282" s="48">
        <v>4</v>
      </c>
      <c r="E282" s="48">
        <v>42</v>
      </c>
      <c r="F282" s="48" t="s">
        <v>355</v>
      </c>
      <c r="G282" s="48">
        <v>7</v>
      </c>
      <c r="H282" s="48">
        <v>4</v>
      </c>
      <c r="I282" s="48">
        <v>4</v>
      </c>
      <c r="J282" s="48">
        <v>0</v>
      </c>
      <c r="K282" s="48">
        <v>27</v>
      </c>
      <c r="L282" s="48">
        <v>24</v>
      </c>
      <c r="M282" s="48">
        <v>13</v>
      </c>
      <c r="N282" s="25">
        <v>3830</v>
      </c>
      <c r="O282" s="25">
        <v>47971.931</v>
      </c>
    </row>
    <row r="283" spans="1:15" ht="12.75">
      <c r="A283" s="10" t="s">
        <v>291</v>
      </c>
      <c r="B283" s="48">
        <v>7</v>
      </c>
      <c r="C283" s="48">
        <v>0</v>
      </c>
      <c r="D283" s="48">
        <v>10</v>
      </c>
      <c r="E283" s="48">
        <v>11</v>
      </c>
      <c r="F283" s="48" t="s">
        <v>355</v>
      </c>
      <c r="G283" s="48">
        <v>11</v>
      </c>
      <c r="H283" s="48">
        <v>4</v>
      </c>
      <c r="I283" s="48" t="s">
        <v>355</v>
      </c>
      <c r="J283" s="48">
        <v>0</v>
      </c>
      <c r="K283" s="48">
        <v>9</v>
      </c>
      <c r="L283" s="48">
        <v>15</v>
      </c>
      <c r="M283" s="48">
        <v>8</v>
      </c>
      <c r="N283" s="25">
        <v>2392</v>
      </c>
      <c r="O283" s="25">
        <v>24380.59</v>
      </c>
    </row>
    <row r="284" spans="1:15" ht="12.75">
      <c r="A284" s="10" t="s">
        <v>292</v>
      </c>
      <c r="B284" s="48" t="s">
        <v>355</v>
      </c>
      <c r="C284" s="48">
        <v>0</v>
      </c>
      <c r="D284" s="48">
        <v>5</v>
      </c>
      <c r="E284" s="48">
        <v>11</v>
      </c>
      <c r="F284" s="48" t="s">
        <v>355</v>
      </c>
      <c r="G284" s="48">
        <v>12</v>
      </c>
      <c r="H284" s="48" t="s">
        <v>355</v>
      </c>
      <c r="I284" s="48">
        <v>0</v>
      </c>
      <c r="J284" s="48">
        <v>0</v>
      </c>
      <c r="K284" s="48">
        <v>52</v>
      </c>
      <c r="L284" s="48">
        <v>47</v>
      </c>
      <c r="M284" s="48">
        <v>13</v>
      </c>
      <c r="N284" s="25">
        <v>4003</v>
      </c>
      <c r="O284" s="25">
        <v>68257.477</v>
      </c>
    </row>
    <row r="285" spans="1:15" ht="12.75">
      <c r="A285" s="10" t="s">
        <v>293</v>
      </c>
      <c r="B285" s="48" t="s">
        <v>355</v>
      </c>
      <c r="C285" s="48">
        <v>0</v>
      </c>
      <c r="D285" s="48" t="s">
        <v>355</v>
      </c>
      <c r="E285" s="48">
        <v>10</v>
      </c>
      <c r="F285" s="48">
        <v>0</v>
      </c>
      <c r="G285" s="48">
        <v>0</v>
      </c>
      <c r="H285" s="48">
        <v>0</v>
      </c>
      <c r="I285" s="48" t="s">
        <v>355</v>
      </c>
      <c r="J285" s="48">
        <v>0</v>
      </c>
      <c r="K285" s="48">
        <v>10</v>
      </c>
      <c r="L285" s="48">
        <v>11</v>
      </c>
      <c r="M285" s="48">
        <v>4</v>
      </c>
      <c r="N285" s="25">
        <v>1584</v>
      </c>
      <c r="O285" s="25">
        <v>15748.52</v>
      </c>
    </row>
    <row r="286" spans="1:15" ht="25.5">
      <c r="A286" s="24" t="s">
        <v>896</v>
      </c>
      <c r="B286" s="48" t="s">
        <v>355</v>
      </c>
      <c r="C286" s="48">
        <v>0</v>
      </c>
      <c r="D286" s="48">
        <v>5</v>
      </c>
      <c r="E286" s="48">
        <v>12</v>
      </c>
      <c r="F286" s="48" t="s">
        <v>355</v>
      </c>
      <c r="G286" s="48">
        <v>0</v>
      </c>
      <c r="H286" s="48">
        <v>0</v>
      </c>
      <c r="I286" s="48">
        <v>0</v>
      </c>
      <c r="J286" s="48">
        <v>0</v>
      </c>
      <c r="K286" s="48" t="s">
        <v>355</v>
      </c>
      <c r="L286" s="48">
        <v>0</v>
      </c>
      <c r="M286" s="48">
        <v>10</v>
      </c>
      <c r="N286" s="25">
        <v>2982</v>
      </c>
      <c r="O286" s="25">
        <v>8146.777</v>
      </c>
    </row>
    <row r="287" spans="1:15" ht="12.75">
      <c r="A287" s="10" t="s">
        <v>294</v>
      </c>
      <c r="B287" s="48">
        <v>7</v>
      </c>
      <c r="C287" s="48">
        <v>0</v>
      </c>
      <c r="D287" s="48">
        <v>7</v>
      </c>
      <c r="E287" s="48">
        <v>18</v>
      </c>
      <c r="F287" s="48" t="s">
        <v>355</v>
      </c>
      <c r="G287" s="48">
        <v>0</v>
      </c>
      <c r="H287" s="48">
        <v>0</v>
      </c>
      <c r="I287" s="48" t="s">
        <v>355</v>
      </c>
      <c r="J287" s="48">
        <v>0</v>
      </c>
      <c r="K287" s="48">
        <v>19</v>
      </c>
      <c r="L287" s="48">
        <v>26</v>
      </c>
      <c r="M287" s="48">
        <v>17</v>
      </c>
      <c r="N287" s="25">
        <v>5235</v>
      </c>
      <c r="O287" s="25">
        <v>37655.195</v>
      </c>
    </row>
    <row r="288" spans="1:15" ht="12.75">
      <c r="A288" s="10" t="s">
        <v>295</v>
      </c>
      <c r="B288" s="48">
        <v>18</v>
      </c>
      <c r="C288" s="48">
        <v>0</v>
      </c>
      <c r="D288" s="48">
        <v>18</v>
      </c>
      <c r="E288" s="48">
        <v>120</v>
      </c>
      <c r="F288" s="48" t="s">
        <v>355</v>
      </c>
      <c r="G288" s="48">
        <v>9</v>
      </c>
      <c r="H288" s="48">
        <v>14</v>
      </c>
      <c r="I288" s="48">
        <v>0</v>
      </c>
      <c r="J288" s="48">
        <v>0</v>
      </c>
      <c r="K288" s="48">
        <v>113</v>
      </c>
      <c r="L288" s="48">
        <v>171</v>
      </c>
      <c r="M288" s="48">
        <v>87</v>
      </c>
      <c r="N288" s="25">
        <v>26811</v>
      </c>
      <c r="O288" s="25">
        <v>199344.304</v>
      </c>
    </row>
    <row r="289" spans="1:15" ht="12.75">
      <c r="A289" s="10" t="s">
        <v>296</v>
      </c>
      <c r="B289" s="48">
        <v>8</v>
      </c>
      <c r="C289" s="48">
        <v>0</v>
      </c>
      <c r="D289" s="48" t="s">
        <v>355</v>
      </c>
      <c r="E289" s="48">
        <v>7</v>
      </c>
      <c r="F289" s="48" t="s">
        <v>355</v>
      </c>
      <c r="G289" s="48">
        <v>8</v>
      </c>
      <c r="H289" s="48">
        <v>5</v>
      </c>
      <c r="I289" s="48" t="s">
        <v>355</v>
      </c>
      <c r="J289" s="48">
        <v>0</v>
      </c>
      <c r="K289" s="48">
        <v>42</v>
      </c>
      <c r="L289" s="48">
        <v>51</v>
      </c>
      <c r="M289" s="48">
        <v>42</v>
      </c>
      <c r="N289" s="25">
        <v>12702</v>
      </c>
      <c r="O289" s="25">
        <v>80262.361</v>
      </c>
    </row>
    <row r="290" spans="1:15" ht="12.75">
      <c r="A290" s="10" t="s">
        <v>297</v>
      </c>
      <c r="B290" s="48">
        <v>12</v>
      </c>
      <c r="C290" s="48">
        <v>0</v>
      </c>
      <c r="D290" s="48">
        <v>24</v>
      </c>
      <c r="E290" s="48">
        <v>42</v>
      </c>
      <c r="F290" s="48">
        <v>0</v>
      </c>
      <c r="G290" s="48">
        <v>5</v>
      </c>
      <c r="H290" s="48">
        <v>0</v>
      </c>
      <c r="I290" s="48">
        <v>0</v>
      </c>
      <c r="J290" s="48">
        <v>0</v>
      </c>
      <c r="K290" s="48">
        <v>36</v>
      </c>
      <c r="L290" s="48">
        <v>48</v>
      </c>
      <c r="M290" s="48">
        <v>35</v>
      </c>
      <c r="N290" s="25">
        <v>10651</v>
      </c>
      <c r="O290" s="25">
        <v>69863.212</v>
      </c>
    </row>
    <row r="291" spans="1:15" ht="12.75">
      <c r="A291" s="10" t="s">
        <v>298</v>
      </c>
      <c r="B291" s="48" t="s">
        <v>355</v>
      </c>
      <c r="C291" s="48">
        <v>0</v>
      </c>
      <c r="D291" s="48" t="s">
        <v>355</v>
      </c>
      <c r="E291" s="48">
        <v>7</v>
      </c>
      <c r="F291" s="48">
        <v>0</v>
      </c>
      <c r="G291" s="48" t="s">
        <v>355</v>
      </c>
      <c r="H291" s="48" t="s">
        <v>355</v>
      </c>
      <c r="I291" s="48">
        <v>0</v>
      </c>
      <c r="J291" s="48">
        <v>0</v>
      </c>
      <c r="K291" s="48">
        <v>9</v>
      </c>
      <c r="L291" s="48">
        <v>18</v>
      </c>
      <c r="M291" s="48">
        <v>9</v>
      </c>
      <c r="N291" s="25">
        <v>2377</v>
      </c>
      <c r="O291" s="25">
        <v>17488.194</v>
      </c>
    </row>
    <row r="292" spans="1:15" ht="12.75">
      <c r="A292" s="10" t="s">
        <v>299</v>
      </c>
      <c r="B292" s="48">
        <v>23</v>
      </c>
      <c r="C292" s="48" t="s">
        <v>355</v>
      </c>
      <c r="D292" s="48">
        <v>13</v>
      </c>
      <c r="E292" s="48">
        <v>59</v>
      </c>
      <c r="F292" s="48" t="s">
        <v>355</v>
      </c>
      <c r="G292" s="48">
        <v>15</v>
      </c>
      <c r="H292" s="48">
        <v>8</v>
      </c>
      <c r="I292" s="48">
        <v>0</v>
      </c>
      <c r="J292" s="48">
        <v>0</v>
      </c>
      <c r="K292" s="48">
        <v>57</v>
      </c>
      <c r="L292" s="48">
        <v>85</v>
      </c>
      <c r="M292" s="48">
        <v>39</v>
      </c>
      <c r="N292" s="25">
        <v>12172</v>
      </c>
      <c r="O292" s="25">
        <v>106886.847</v>
      </c>
    </row>
    <row r="293" spans="1:15" ht="12.75">
      <c r="A293" s="10" t="s">
        <v>300</v>
      </c>
      <c r="B293" s="48">
        <v>16</v>
      </c>
      <c r="C293" s="48">
        <v>0</v>
      </c>
      <c r="D293" s="48">
        <v>19</v>
      </c>
      <c r="E293" s="48">
        <v>79</v>
      </c>
      <c r="F293" s="48" t="s">
        <v>355</v>
      </c>
      <c r="G293" s="48">
        <v>28</v>
      </c>
      <c r="H293" s="48">
        <v>7</v>
      </c>
      <c r="I293" s="48" t="s">
        <v>355</v>
      </c>
      <c r="J293" s="48">
        <v>0</v>
      </c>
      <c r="K293" s="48">
        <v>55</v>
      </c>
      <c r="L293" s="48">
        <v>94</v>
      </c>
      <c r="M293" s="48">
        <v>48</v>
      </c>
      <c r="N293" s="25">
        <v>15759</v>
      </c>
      <c r="O293" s="25">
        <v>115532.386</v>
      </c>
    </row>
    <row r="294" spans="1:15" ht="12.75">
      <c r="A294" s="10" t="s">
        <v>301</v>
      </c>
      <c r="B294" s="48">
        <v>42</v>
      </c>
      <c r="C294" s="48" t="s">
        <v>355</v>
      </c>
      <c r="D294" s="48">
        <v>34</v>
      </c>
      <c r="E294" s="48">
        <v>197</v>
      </c>
      <c r="F294" s="48">
        <v>7</v>
      </c>
      <c r="G294" s="48">
        <v>91</v>
      </c>
      <c r="H294" s="48">
        <v>39</v>
      </c>
      <c r="I294" s="48">
        <v>0</v>
      </c>
      <c r="J294" s="48">
        <v>0</v>
      </c>
      <c r="K294" s="48">
        <v>226</v>
      </c>
      <c r="L294" s="48">
        <v>350</v>
      </c>
      <c r="M294" s="48">
        <v>159</v>
      </c>
      <c r="N294" s="25">
        <v>48698</v>
      </c>
      <c r="O294" s="25">
        <v>415489.212</v>
      </c>
    </row>
    <row r="295" spans="1:15" ht="12.75">
      <c r="A295" s="10" t="s">
        <v>302</v>
      </c>
      <c r="B295" s="48">
        <v>4</v>
      </c>
      <c r="C295" s="48">
        <v>0</v>
      </c>
      <c r="D295" s="48" t="s">
        <v>355</v>
      </c>
      <c r="E295" s="48">
        <v>18</v>
      </c>
      <c r="F295" s="48">
        <v>0</v>
      </c>
      <c r="G295" s="48" t="s">
        <v>355</v>
      </c>
      <c r="H295" s="48" t="s">
        <v>355</v>
      </c>
      <c r="I295" s="48" t="s">
        <v>355</v>
      </c>
      <c r="J295" s="48">
        <v>0</v>
      </c>
      <c r="K295" s="48">
        <v>18</v>
      </c>
      <c r="L295" s="48">
        <v>22</v>
      </c>
      <c r="M295" s="48">
        <v>18</v>
      </c>
      <c r="N295" s="25">
        <v>5513</v>
      </c>
      <c r="O295" s="25">
        <v>34384.100999999995</v>
      </c>
    </row>
    <row r="296" spans="1:15" ht="12.75">
      <c r="A296" s="10" t="s">
        <v>303</v>
      </c>
      <c r="B296" s="48">
        <v>4</v>
      </c>
      <c r="C296" s="48">
        <v>0</v>
      </c>
      <c r="D296" s="48">
        <v>31</v>
      </c>
      <c r="E296" s="48">
        <v>49</v>
      </c>
      <c r="F296" s="48">
        <v>7</v>
      </c>
      <c r="G296" s="48">
        <v>32</v>
      </c>
      <c r="H296" s="48">
        <v>18</v>
      </c>
      <c r="I296" s="48">
        <v>0</v>
      </c>
      <c r="J296" s="48">
        <v>0</v>
      </c>
      <c r="K296" s="48">
        <v>140</v>
      </c>
      <c r="L296" s="48">
        <v>183</v>
      </c>
      <c r="M296" s="48">
        <v>123</v>
      </c>
      <c r="N296" s="25">
        <v>37580</v>
      </c>
      <c r="O296" s="25">
        <v>245037.01</v>
      </c>
    </row>
    <row r="297" spans="1:15" ht="12.75">
      <c r="A297" s="10" t="s">
        <v>304</v>
      </c>
      <c r="B297" s="48" t="s">
        <v>355</v>
      </c>
      <c r="C297" s="48">
        <v>0</v>
      </c>
      <c r="D297" s="48" t="s">
        <v>355</v>
      </c>
      <c r="E297" s="48">
        <v>28</v>
      </c>
      <c r="F297" s="48">
        <v>0</v>
      </c>
      <c r="G297" s="48">
        <v>6</v>
      </c>
      <c r="H297" s="48">
        <v>4</v>
      </c>
      <c r="I297" s="48">
        <v>0</v>
      </c>
      <c r="J297" s="48">
        <v>0</v>
      </c>
      <c r="K297" s="48">
        <v>31</v>
      </c>
      <c r="L297" s="48">
        <v>43</v>
      </c>
      <c r="M297" s="48">
        <v>25</v>
      </c>
      <c r="N297" s="25">
        <v>9257</v>
      </c>
      <c r="O297" s="25">
        <v>55848.781</v>
      </c>
    </row>
    <row r="298" spans="1:15" ht="12.75">
      <c r="A298" s="10" t="s">
        <v>305</v>
      </c>
      <c r="B298" s="48" t="s">
        <v>355</v>
      </c>
      <c r="C298" s="48">
        <v>0</v>
      </c>
      <c r="D298" s="48">
        <v>5</v>
      </c>
      <c r="E298" s="48">
        <v>6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11</v>
      </c>
      <c r="L298" s="48">
        <v>19</v>
      </c>
      <c r="M298" s="48">
        <v>15</v>
      </c>
      <c r="N298" s="25">
        <v>4635</v>
      </c>
      <c r="O298" s="25">
        <v>22584.806</v>
      </c>
    </row>
    <row r="299" spans="1:15" ht="13.5" thickBot="1">
      <c r="A299" s="27" t="s">
        <v>306</v>
      </c>
      <c r="B299" s="49">
        <v>5</v>
      </c>
      <c r="C299" s="49" t="s">
        <v>355</v>
      </c>
      <c r="D299" s="49" t="s">
        <v>355</v>
      </c>
      <c r="E299" s="49">
        <v>14</v>
      </c>
      <c r="F299" s="49">
        <v>0</v>
      </c>
      <c r="G299" s="49" t="s">
        <v>355</v>
      </c>
      <c r="H299" s="49" t="s">
        <v>355</v>
      </c>
      <c r="I299" s="49">
        <v>0</v>
      </c>
      <c r="J299" s="49">
        <v>0</v>
      </c>
      <c r="K299" s="49">
        <v>25</v>
      </c>
      <c r="L299" s="49">
        <v>32</v>
      </c>
      <c r="M299" s="49">
        <v>20</v>
      </c>
      <c r="N299" s="28">
        <v>6674</v>
      </c>
      <c r="O299" s="28">
        <v>42713.104</v>
      </c>
    </row>
    <row r="300" ht="12.75" hidden="1"/>
  </sheetData>
  <sheetProtection sheet="1"/>
  <mergeCells count="2">
    <mergeCell ref="B2:L2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&amp;LStatistiska centralbyrån
Offentlig ekonomi och mikrosimuleringar&amp;CMars 2018
&amp;RReviderat utfall 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2" max="19" man="1"/>
    <brk id="86" max="19" man="1"/>
    <brk id="131" max="19" man="1"/>
    <brk id="178" max="19" man="1"/>
    <brk id="220" max="19" man="1"/>
    <brk id="26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300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"/>
    </sheetView>
  </sheetViews>
  <sheetFormatPr defaultColWidth="0" defaultRowHeight="15" zeroHeight="1"/>
  <cols>
    <col min="1" max="1" width="18.00390625" style="12" customWidth="1"/>
    <col min="2" max="2" width="11.57421875" style="12" customWidth="1"/>
    <col min="3" max="3" width="13.00390625" style="12" customWidth="1"/>
    <col min="4" max="4" width="11.57421875" style="12" customWidth="1"/>
    <col min="5" max="10" width="9.140625" style="12" customWidth="1"/>
    <col min="11" max="11" width="10.00390625" style="26" customWidth="1"/>
    <col min="12" max="12" width="5.00390625" style="12" customWidth="1"/>
    <col min="13" max="16384" width="9.140625" style="12" hidden="1" customWidth="1"/>
  </cols>
  <sheetData>
    <row r="1" ht="12.75"/>
    <row r="2" ht="16.5" thickBot="1">
      <c r="A2" s="9" t="s">
        <v>956</v>
      </c>
    </row>
    <row r="3" spans="1:11" ht="15">
      <c r="A3" s="13" t="s">
        <v>6</v>
      </c>
      <c r="B3" s="242" t="s">
        <v>356</v>
      </c>
      <c r="C3" s="242"/>
      <c r="D3" s="242"/>
      <c r="E3" s="242"/>
      <c r="F3" s="242"/>
      <c r="G3" s="50" t="s">
        <v>8</v>
      </c>
      <c r="H3" s="50" t="s">
        <v>357</v>
      </c>
      <c r="I3" s="50" t="s">
        <v>358</v>
      </c>
      <c r="J3" s="50" t="s">
        <v>358</v>
      </c>
      <c r="K3" s="51" t="s">
        <v>9</v>
      </c>
    </row>
    <row r="4" spans="2:11" ht="15">
      <c r="B4" s="52" t="s">
        <v>359</v>
      </c>
      <c r="C4" s="53" t="s">
        <v>360</v>
      </c>
      <c r="D4" s="53" t="s">
        <v>361</v>
      </c>
      <c r="E4" s="54" t="s">
        <v>360</v>
      </c>
      <c r="F4" s="55" t="s">
        <v>362</v>
      </c>
      <c r="G4" s="55" t="s">
        <v>14</v>
      </c>
      <c r="H4" s="37" t="s">
        <v>363</v>
      </c>
      <c r="I4" s="37" t="s">
        <v>364</v>
      </c>
      <c r="J4" s="55" t="s">
        <v>364</v>
      </c>
      <c r="K4" s="56" t="s">
        <v>15</v>
      </c>
    </row>
    <row r="5" spans="1:11" ht="12.75">
      <c r="A5" s="12" t="s">
        <v>19</v>
      </c>
      <c r="B5" s="52" t="s">
        <v>365</v>
      </c>
      <c r="C5" s="20" t="s">
        <v>366</v>
      </c>
      <c r="D5" s="57" t="s">
        <v>367</v>
      </c>
      <c r="E5" s="58" t="s">
        <v>368</v>
      </c>
      <c r="F5" s="57"/>
      <c r="G5" s="55" t="s">
        <v>20</v>
      </c>
      <c r="H5" s="37" t="s">
        <v>369</v>
      </c>
      <c r="I5" s="37" t="s">
        <v>363</v>
      </c>
      <c r="J5" s="37" t="s">
        <v>363</v>
      </c>
      <c r="K5" s="56" t="s">
        <v>21</v>
      </c>
    </row>
    <row r="6" spans="2:11" ht="12.75">
      <c r="B6" s="59" t="s">
        <v>370</v>
      </c>
      <c r="C6" s="52" t="s">
        <v>371</v>
      </c>
      <c r="D6" s="57" t="s">
        <v>372</v>
      </c>
      <c r="E6" s="58" t="s">
        <v>373</v>
      </c>
      <c r="F6" s="57"/>
      <c r="G6" s="55" t="s">
        <v>16</v>
      </c>
      <c r="H6" s="55" t="s">
        <v>374</v>
      </c>
      <c r="I6" s="37" t="s">
        <v>369</v>
      </c>
      <c r="J6" s="55" t="s">
        <v>369</v>
      </c>
      <c r="K6" s="56" t="s">
        <v>25</v>
      </c>
    </row>
    <row r="7" spans="1:11" ht="12.75">
      <c r="A7" s="60"/>
      <c r="B7" s="57" t="s">
        <v>375</v>
      </c>
      <c r="C7" s="57" t="s">
        <v>376</v>
      </c>
      <c r="D7" s="55" t="s">
        <v>377</v>
      </c>
      <c r="E7" s="58" t="s">
        <v>378</v>
      </c>
      <c r="F7" s="52"/>
      <c r="G7" s="61" t="s">
        <v>30</v>
      </c>
      <c r="H7" s="57"/>
      <c r="I7" s="57"/>
      <c r="J7" s="55" t="s">
        <v>379</v>
      </c>
      <c r="K7" s="56"/>
    </row>
    <row r="8" spans="1:11" ht="12.75">
      <c r="A8" s="60"/>
      <c r="B8" s="57"/>
      <c r="C8" s="55" t="s">
        <v>380</v>
      </c>
      <c r="D8" s="55" t="s">
        <v>381</v>
      </c>
      <c r="E8" s="58" t="s">
        <v>382</v>
      </c>
      <c r="F8" s="57"/>
      <c r="G8" s="55"/>
      <c r="H8" s="57"/>
      <c r="I8" s="61"/>
      <c r="J8" s="37" t="s">
        <v>383</v>
      </c>
      <c r="K8" s="62"/>
    </row>
    <row r="9" spans="1:11" ht="12.75">
      <c r="A9" s="60"/>
      <c r="B9" s="57"/>
      <c r="C9" s="55" t="s">
        <v>384</v>
      </c>
      <c r="D9" s="55" t="s">
        <v>385</v>
      </c>
      <c r="E9" s="63" t="s">
        <v>330</v>
      </c>
      <c r="F9" s="57"/>
      <c r="G9" s="55"/>
      <c r="H9" s="37"/>
      <c r="I9" s="61"/>
      <c r="J9" s="37"/>
      <c r="K9" s="64" t="s">
        <v>386</v>
      </c>
    </row>
    <row r="10" spans="1:11" ht="12.75">
      <c r="A10" s="46"/>
      <c r="B10" s="47"/>
      <c r="C10" s="65" t="s">
        <v>387</v>
      </c>
      <c r="D10" s="65" t="s">
        <v>388</v>
      </c>
      <c r="E10" s="66" t="s">
        <v>341</v>
      </c>
      <c r="F10" s="67" t="s">
        <v>389</v>
      </c>
      <c r="G10" s="67" t="s">
        <v>390</v>
      </c>
      <c r="H10" s="67" t="s">
        <v>391</v>
      </c>
      <c r="I10" s="68" t="s">
        <v>392</v>
      </c>
      <c r="J10" s="67" t="s">
        <v>393</v>
      </c>
      <c r="K10" s="69" t="s">
        <v>394</v>
      </c>
    </row>
    <row r="11" spans="1:12" ht="25.5">
      <c r="A11" s="24" t="s">
        <v>897</v>
      </c>
      <c r="B11" s="25">
        <v>294550.1118</v>
      </c>
      <c r="C11" s="25">
        <v>136909.5</v>
      </c>
      <c r="D11" s="25">
        <v>-46761.049999999996</v>
      </c>
      <c r="E11" s="25">
        <v>42324.560000000005</v>
      </c>
      <c r="F11" s="25">
        <v>427023.1218</v>
      </c>
      <c r="G11" s="25">
        <v>447240.547</v>
      </c>
      <c r="H11" s="25">
        <v>380154.46495</v>
      </c>
      <c r="I11" s="25">
        <v>46868.65685000003</v>
      </c>
      <c r="J11" s="25">
        <v>32808.059795000016</v>
      </c>
      <c r="K11" s="26">
        <v>1.073</v>
      </c>
      <c r="L11" s="25"/>
    </row>
    <row r="12" spans="1:12" ht="12.75">
      <c r="A12" s="10" t="s">
        <v>34</v>
      </c>
      <c r="B12" s="25">
        <v>31348.728600000002</v>
      </c>
      <c r="C12" s="25">
        <v>103634.55</v>
      </c>
      <c r="D12" s="25">
        <v>-22044.75</v>
      </c>
      <c r="E12" s="25">
        <v>3493.3300000000004</v>
      </c>
      <c r="F12" s="25">
        <v>116431.8586</v>
      </c>
      <c r="G12" s="25">
        <v>113040.541</v>
      </c>
      <c r="H12" s="25">
        <v>96084.45985</v>
      </c>
      <c r="I12" s="25">
        <v>20347.398750000008</v>
      </c>
      <c r="J12" s="25">
        <v>14243.179125000004</v>
      </c>
      <c r="K12" s="26">
        <v>1.126</v>
      </c>
      <c r="L12" s="25"/>
    </row>
    <row r="13" spans="1:12" ht="12.75">
      <c r="A13" s="10" t="s">
        <v>35</v>
      </c>
      <c r="B13" s="25">
        <v>94885.2534</v>
      </c>
      <c r="C13" s="25">
        <v>166033.9</v>
      </c>
      <c r="D13" s="25">
        <v>-95089.5</v>
      </c>
      <c r="E13" s="25">
        <v>5840.860000000001</v>
      </c>
      <c r="F13" s="25">
        <v>171670.5134</v>
      </c>
      <c r="G13" s="25">
        <v>139487.459</v>
      </c>
      <c r="H13" s="25">
        <v>118564.34015</v>
      </c>
      <c r="I13" s="25">
        <v>53106.17324999999</v>
      </c>
      <c r="J13" s="25">
        <v>37174.321274999995</v>
      </c>
      <c r="K13" s="26">
        <v>1.267</v>
      </c>
      <c r="L13" s="25"/>
    </row>
    <row r="14" spans="1:12" ht="12.75">
      <c r="A14" s="10" t="s">
        <v>36</v>
      </c>
      <c r="B14" s="25">
        <v>236790.13820000002</v>
      </c>
      <c r="C14" s="25">
        <v>253067.1</v>
      </c>
      <c r="D14" s="25">
        <v>-219935.8</v>
      </c>
      <c r="E14" s="25">
        <v>20957.940000000002</v>
      </c>
      <c r="F14" s="25">
        <v>290879.37820000004</v>
      </c>
      <c r="G14" s="25">
        <v>333722.282</v>
      </c>
      <c r="H14" s="25">
        <v>283663.9397</v>
      </c>
      <c r="I14" s="25">
        <v>7215.4385000000475</v>
      </c>
      <c r="J14" s="25">
        <v>5050.806950000033</v>
      </c>
      <c r="K14" s="26">
        <v>1.015</v>
      </c>
      <c r="L14" s="25"/>
    </row>
    <row r="15" spans="1:12" ht="12.75">
      <c r="A15" s="10" t="s">
        <v>37</v>
      </c>
      <c r="B15" s="25">
        <v>273987.4172</v>
      </c>
      <c r="C15" s="25">
        <v>312617.25</v>
      </c>
      <c r="D15" s="25">
        <v>-260100.85</v>
      </c>
      <c r="E15" s="25">
        <v>29840.780000000002</v>
      </c>
      <c r="F15" s="25">
        <v>356344.5972000001</v>
      </c>
      <c r="G15" s="25">
        <v>384636.832</v>
      </c>
      <c r="H15" s="25">
        <v>326941.3072</v>
      </c>
      <c r="I15" s="25">
        <v>29403.290000000095</v>
      </c>
      <c r="J15" s="25">
        <v>20582.303000000065</v>
      </c>
      <c r="K15" s="26">
        <v>1.054</v>
      </c>
      <c r="L15" s="25"/>
    </row>
    <row r="16" spans="1:12" ht="12.75">
      <c r="A16" s="10" t="s">
        <v>38</v>
      </c>
      <c r="B16" s="25">
        <v>141015.97160000002</v>
      </c>
      <c r="C16" s="25">
        <v>176907.1</v>
      </c>
      <c r="D16" s="25">
        <v>-56106.799999999996</v>
      </c>
      <c r="E16" s="25">
        <v>16835.61</v>
      </c>
      <c r="F16" s="25">
        <v>278651.8816</v>
      </c>
      <c r="G16" s="25">
        <v>332971.257</v>
      </c>
      <c r="H16" s="25">
        <v>283025.56844999996</v>
      </c>
      <c r="I16" s="25">
        <v>-4373.68684999994</v>
      </c>
      <c r="J16" s="25">
        <v>-3061.580794999958</v>
      </c>
      <c r="K16" s="26">
        <v>0.991</v>
      </c>
      <c r="L16" s="25"/>
    </row>
    <row r="17" spans="1:12" ht="12.75">
      <c r="A17" s="10" t="s">
        <v>39</v>
      </c>
      <c r="B17" s="25">
        <v>134486.198</v>
      </c>
      <c r="C17" s="25">
        <v>54503.7</v>
      </c>
      <c r="D17" s="25">
        <v>-6944.5</v>
      </c>
      <c r="E17" s="25">
        <v>13522.140000000001</v>
      </c>
      <c r="F17" s="25">
        <v>195567.538</v>
      </c>
      <c r="G17" s="25">
        <v>227546.882</v>
      </c>
      <c r="H17" s="25">
        <v>193414.8497</v>
      </c>
      <c r="I17" s="25">
        <v>2152.688300000009</v>
      </c>
      <c r="J17" s="25">
        <v>1506.8818100000062</v>
      </c>
      <c r="K17" s="26">
        <v>1.007</v>
      </c>
      <c r="L17" s="25"/>
    </row>
    <row r="18" spans="1:12" ht="12.75">
      <c r="A18" s="10" t="s">
        <v>40</v>
      </c>
      <c r="B18" s="25">
        <v>116838.0864</v>
      </c>
      <c r="C18" s="25">
        <v>231062.3</v>
      </c>
      <c r="D18" s="25">
        <v>-31923.45</v>
      </c>
      <c r="E18" s="25">
        <v>31601.640000000003</v>
      </c>
      <c r="F18" s="25">
        <v>347578.5764</v>
      </c>
      <c r="G18" s="25">
        <v>338880.348</v>
      </c>
      <c r="H18" s="25">
        <v>288048.29579999996</v>
      </c>
      <c r="I18" s="25">
        <v>59530.28060000006</v>
      </c>
      <c r="J18" s="25">
        <v>41671.19642000004</v>
      </c>
      <c r="K18" s="26">
        <v>1.123</v>
      </c>
      <c r="L18" s="25"/>
    </row>
    <row r="19" spans="1:12" ht="12.75">
      <c r="A19" s="10" t="s">
        <v>41</v>
      </c>
      <c r="B19" s="25">
        <v>58.153200000000005</v>
      </c>
      <c r="C19" s="25">
        <v>239409.3</v>
      </c>
      <c r="D19" s="25">
        <v>-120.7</v>
      </c>
      <c r="E19" s="25">
        <v>-21.59</v>
      </c>
      <c r="F19" s="25">
        <v>239325.1632</v>
      </c>
      <c r="G19" s="25">
        <v>269438.882</v>
      </c>
      <c r="H19" s="25">
        <v>229023.04969999997</v>
      </c>
      <c r="I19" s="25">
        <v>10302.113500000036</v>
      </c>
      <c r="J19" s="25">
        <v>7211.479450000024</v>
      </c>
      <c r="K19" s="26">
        <v>1.027</v>
      </c>
      <c r="L19" s="25"/>
    </row>
    <row r="20" spans="1:12" ht="12.75">
      <c r="A20" s="10" t="s">
        <v>42</v>
      </c>
      <c r="B20" s="25">
        <v>38478.034</v>
      </c>
      <c r="C20" s="25">
        <v>40363.1</v>
      </c>
      <c r="D20" s="25">
        <v>-40107.25</v>
      </c>
      <c r="E20" s="25">
        <v>3249.7200000000003</v>
      </c>
      <c r="F20" s="25">
        <v>41983.604</v>
      </c>
      <c r="G20" s="25">
        <v>39072.835</v>
      </c>
      <c r="H20" s="25">
        <v>33211.90975</v>
      </c>
      <c r="I20" s="25">
        <v>8771.69425</v>
      </c>
      <c r="J20" s="25">
        <v>6140.185975</v>
      </c>
      <c r="K20" s="26">
        <v>1.157</v>
      </c>
      <c r="L20" s="25"/>
    </row>
    <row r="21" spans="1:12" ht="12.75">
      <c r="A21" s="10" t="s">
        <v>43</v>
      </c>
      <c r="B21" s="25">
        <v>92219.8984</v>
      </c>
      <c r="C21" s="25">
        <v>41163.799999999996</v>
      </c>
      <c r="D21" s="25">
        <v>-38010.299999999996</v>
      </c>
      <c r="E21" s="25">
        <v>6511.51</v>
      </c>
      <c r="F21" s="25">
        <v>101884.9084</v>
      </c>
      <c r="G21" s="25">
        <v>120640.101</v>
      </c>
      <c r="H21" s="25">
        <v>102544.08584999999</v>
      </c>
      <c r="I21" s="25">
        <v>-659.1774499999883</v>
      </c>
      <c r="J21" s="25">
        <v>-461.42421499999176</v>
      </c>
      <c r="K21" s="26">
        <v>0.996</v>
      </c>
      <c r="L21" s="25"/>
    </row>
    <row r="22" spans="1:12" ht="12.75">
      <c r="A22" s="10" t="s">
        <v>44</v>
      </c>
      <c r="B22" s="25">
        <v>62593.6122</v>
      </c>
      <c r="C22" s="25">
        <v>32518.45</v>
      </c>
      <c r="D22" s="25">
        <v>-31069.2</v>
      </c>
      <c r="E22" s="25">
        <v>3432.4700000000003</v>
      </c>
      <c r="F22" s="25">
        <v>67475.3322</v>
      </c>
      <c r="G22" s="25">
        <v>74385.5</v>
      </c>
      <c r="H22" s="25">
        <v>63227.674999999996</v>
      </c>
      <c r="I22" s="25">
        <v>4247.657200000009</v>
      </c>
      <c r="J22" s="25">
        <v>2973.360040000006</v>
      </c>
      <c r="K22" s="26">
        <v>1.04</v>
      </c>
      <c r="L22" s="25"/>
    </row>
    <row r="23" spans="1:12" ht="12.75">
      <c r="A23" s="10" t="s">
        <v>45</v>
      </c>
      <c r="B23" s="25">
        <v>134415.5834</v>
      </c>
      <c r="C23" s="25">
        <v>53625.65</v>
      </c>
      <c r="D23" s="25">
        <v>-26807.3</v>
      </c>
      <c r="E23" s="25">
        <v>10483.390000000001</v>
      </c>
      <c r="F23" s="25">
        <v>171717.32340000002</v>
      </c>
      <c r="G23" s="25">
        <v>177499.268</v>
      </c>
      <c r="H23" s="25">
        <v>150874.37780000002</v>
      </c>
      <c r="I23" s="25">
        <v>20842.945600000006</v>
      </c>
      <c r="J23" s="25">
        <v>14590.061920000004</v>
      </c>
      <c r="K23" s="26">
        <v>1.082</v>
      </c>
      <c r="L23" s="25"/>
    </row>
    <row r="24" spans="1:12" ht="12.75">
      <c r="A24" s="10" t="s">
        <v>46</v>
      </c>
      <c r="B24" s="25">
        <v>13545.5418</v>
      </c>
      <c r="C24" s="25">
        <v>340544</v>
      </c>
      <c r="D24" s="25">
        <v>-103807.09999999999</v>
      </c>
      <c r="E24" s="25">
        <v>25864.480000000003</v>
      </c>
      <c r="F24" s="25">
        <v>276146.9218</v>
      </c>
      <c r="G24" s="25">
        <v>289298.635</v>
      </c>
      <c r="H24" s="25">
        <v>245903.83975</v>
      </c>
      <c r="I24" s="25">
        <v>30243.082049999997</v>
      </c>
      <c r="J24" s="25">
        <v>21170.157434999997</v>
      </c>
      <c r="K24" s="26">
        <v>1.073</v>
      </c>
      <c r="L24" s="25"/>
    </row>
    <row r="25" spans="1:12" ht="12.75">
      <c r="A25" s="10" t="s">
        <v>47</v>
      </c>
      <c r="B25" s="25">
        <v>64533.4368</v>
      </c>
      <c r="C25" s="25">
        <v>144845.1</v>
      </c>
      <c r="D25" s="25">
        <v>-20339.649999999998</v>
      </c>
      <c r="E25" s="25">
        <v>16240.61</v>
      </c>
      <c r="F25" s="25">
        <v>205279.49680000002</v>
      </c>
      <c r="G25" s="25">
        <v>201137.098</v>
      </c>
      <c r="H25" s="25">
        <v>170966.53329999998</v>
      </c>
      <c r="I25" s="25">
        <v>34312.96350000004</v>
      </c>
      <c r="J25" s="25">
        <v>24019.07445000003</v>
      </c>
      <c r="K25" s="26">
        <v>1.119</v>
      </c>
      <c r="L25" s="25"/>
    </row>
    <row r="26" spans="1:12" ht="12.75">
      <c r="A26" s="10" t="s">
        <v>48</v>
      </c>
      <c r="B26" s="25">
        <v>974772.246</v>
      </c>
      <c r="C26" s="25">
        <v>1942803.3499999999</v>
      </c>
      <c r="D26" s="25">
        <v>-295818.7</v>
      </c>
      <c r="E26" s="25">
        <v>290565.19</v>
      </c>
      <c r="F26" s="25">
        <v>2912322.0859999997</v>
      </c>
      <c r="G26" s="25">
        <v>3058944.427</v>
      </c>
      <c r="H26" s="25">
        <v>2600102.76295</v>
      </c>
      <c r="I26" s="25">
        <v>312219.3230499998</v>
      </c>
      <c r="J26" s="25">
        <v>218553.52613499982</v>
      </c>
      <c r="K26" s="26">
        <v>1.071</v>
      </c>
      <c r="L26" s="25"/>
    </row>
    <row r="27" spans="1:12" ht="12.75">
      <c r="A27" s="10" t="s">
        <v>49</v>
      </c>
      <c r="B27" s="25">
        <v>75747.3122</v>
      </c>
      <c r="C27" s="25">
        <v>48733.9</v>
      </c>
      <c r="D27" s="25">
        <v>-16550.35</v>
      </c>
      <c r="E27" s="25">
        <v>10226.01</v>
      </c>
      <c r="F27" s="25">
        <v>118156.8722</v>
      </c>
      <c r="G27" s="25">
        <v>111823.802</v>
      </c>
      <c r="H27" s="25">
        <v>95050.23169999999</v>
      </c>
      <c r="I27" s="25">
        <v>23106.64050000001</v>
      </c>
      <c r="J27" s="25">
        <v>16174.648350000005</v>
      </c>
      <c r="K27" s="26">
        <v>1.145</v>
      </c>
      <c r="L27" s="25"/>
    </row>
    <row r="28" spans="1:12" ht="12.75">
      <c r="A28" s="10" t="s">
        <v>50</v>
      </c>
      <c r="B28" s="25">
        <v>271459.1376</v>
      </c>
      <c r="C28" s="25">
        <v>496965.25</v>
      </c>
      <c r="D28" s="25">
        <v>-222980.5</v>
      </c>
      <c r="E28" s="25">
        <v>39518.880000000005</v>
      </c>
      <c r="F28" s="25">
        <v>584962.7676</v>
      </c>
      <c r="G28" s="25">
        <v>650353.681</v>
      </c>
      <c r="H28" s="25">
        <v>552800.62885</v>
      </c>
      <c r="I28" s="25">
        <v>32162.138750000042</v>
      </c>
      <c r="J28" s="25">
        <v>22513.497125000027</v>
      </c>
      <c r="K28" s="26">
        <v>1.035</v>
      </c>
      <c r="L28" s="25"/>
    </row>
    <row r="29" spans="1:12" ht="12.75">
      <c r="A29" s="10" t="s">
        <v>51</v>
      </c>
      <c r="B29" s="25">
        <v>138091.69640000002</v>
      </c>
      <c r="C29" s="25">
        <v>91637.65</v>
      </c>
      <c r="D29" s="25">
        <v>-47716.45</v>
      </c>
      <c r="E29" s="25">
        <v>9772.960000000001</v>
      </c>
      <c r="F29" s="25">
        <v>191785.85640000002</v>
      </c>
      <c r="G29" s="25">
        <v>212681.62</v>
      </c>
      <c r="H29" s="25">
        <v>180779.37699999998</v>
      </c>
      <c r="I29" s="25">
        <v>11006.47940000004</v>
      </c>
      <c r="J29" s="25">
        <v>7704.535580000028</v>
      </c>
      <c r="K29" s="26">
        <v>1.036</v>
      </c>
      <c r="L29" s="25"/>
    </row>
    <row r="30" spans="1:12" ht="12.75">
      <c r="A30" s="10" t="s">
        <v>52</v>
      </c>
      <c r="B30" s="25">
        <v>115111.4902</v>
      </c>
      <c r="C30" s="25">
        <v>210553.5</v>
      </c>
      <c r="D30" s="25">
        <v>-99376.05</v>
      </c>
      <c r="E30" s="25">
        <v>25985.18</v>
      </c>
      <c r="F30" s="25">
        <v>252274.1202</v>
      </c>
      <c r="G30" s="25">
        <v>256265.222</v>
      </c>
      <c r="H30" s="25">
        <v>217825.4387</v>
      </c>
      <c r="I30" s="25">
        <v>34448.681500000006</v>
      </c>
      <c r="J30" s="25">
        <v>24114.077050000004</v>
      </c>
      <c r="K30" s="26">
        <v>1.094</v>
      </c>
      <c r="L30" s="25"/>
    </row>
    <row r="31" spans="1:12" ht="12.75">
      <c r="A31" s="10" t="s">
        <v>53</v>
      </c>
      <c r="B31" s="25">
        <v>130693.7786</v>
      </c>
      <c r="C31" s="25">
        <v>219640</v>
      </c>
      <c r="D31" s="25">
        <v>-148256.15</v>
      </c>
      <c r="E31" s="25">
        <v>16453.79</v>
      </c>
      <c r="F31" s="25">
        <v>218531.4186</v>
      </c>
      <c r="G31" s="25">
        <v>220908.873</v>
      </c>
      <c r="H31" s="25">
        <v>187772.54205</v>
      </c>
      <c r="I31" s="25">
        <v>30758.876550000015</v>
      </c>
      <c r="J31" s="25">
        <v>21531.21358500001</v>
      </c>
      <c r="K31" s="26">
        <v>1.097</v>
      </c>
      <c r="L31" s="25"/>
    </row>
    <row r="32" spans="1:12" ht="12.75">
      <c r="A32" s="10" t="s">
        <v>54</v>
      </c>
      <c r="B32" s="25">
        <v>93007.73580000001</v>
      </c>
      <c r="C32" s="25">
        <v>34707.2</v>
      </c>
      <c r="D32" s="25">
        <v>-31161.85</v>
      </c>
      <c r="E32" s="25">
        <v>6262.120000000001</v>
      </c>
      <c r="F32" s="25">
        <v>102815.20580000001</v>
      </c>
      <c r="G32" s="25">
        <v>108743.519</v>
      </c>
      <c r="H32" s="25">
        <v>92431.99115</v>
      </c>
      <c r="I32" s="25">
        <v>10383.214650000009</v>
      </c>
      <c r="J32" s="25">
        <v>7268.250255000005</v>
      </c>
      <c r="K32" s="26">
        <v>1.067</v>
      </c>
      <c r="L32" s="25"/>
    </row>
    <row r="33" spans="1:12" ht="12.75">
      <c r="A33" s="10" t="s">
        <v>55</v>
      </c>
      <c r="B33" s="25">
        <v>88650.3996</v>
      </c>
      <c r="C33" s="25">
        <v>119850.84999999999</v>
      </c>
      <c r="D33" s="25">
        <v>-53377.45</v>
      </c>
      <c r="E33" s="25">
        <v>14296.150000000001</v>
      </c>
      <c r="F33" s="25">
        <v>169419.9496</v>
      </c>
      <c r="G33" s="25">
        <v>178323.096</v>
      </c>
      <c r="H33" s="25">
        <v>151574.6316</v>
      </c>
      <c r="I33" s="25">
        <v>17845.318</v>
      </c>
      <c r="J33" s="25">
        <v>12491.7226</v>
      </c>
      <c r="K33" s="26">
        <v>1.07</v>
      </c>
      <c r="L33" s="25"/>
    </row>
    <row r="34" spans="1:12" ht="12.75">
      <c r="A34" s="10" t="s">
        <v>56</v>
      </c>
      <c r="B34" s="25">
        <v>1672.5968</v>
      </c>
      <c r="C34" s="25">
        <v>23686.95</v>
      </c>
      <c r="D34" s="25">
        <v>0</v>
      </c>
      <c r="E34" s="25">
        <v>2939.3</v>
      </c>
      <c r="F34" s="25">
        <v>28298.8468</v>
      </c>
      <c r="G34" s="25">
        <v>31875.288</v>
      </c>
      <c r="H34" s="25">
        <v>27093.9948</v>
      </c>
      <c r="I34" s="25">
        <v>1204.851999999999</v>
      </c>
      <c r="J34" s="25">
        <v>843.3963999999992</v>
      </c>
      <c r="K34" s="26">
        <v>1.026</v>
      </c>
      <c r="L34" s="25"/>
    </row>
    <row r="35" spans="1:12" ht="12.75">
      <c r="A35" s="10" t="s">
        <v>57</v>
      </c>
      <c r="B35" s="25">
        <v>127089.6648</v>
      </c>
      <c r="C35" s="25">
        <v>117668.9</v>
      </c>
      <c r="D35" s="25">
        <v>-113322.84999999999</v>
      </c>
      <c r="E35" s="25">
        <v>9430.58</v>
      </c>
      <c r="F35" s="25">
        <v>140866.29479999997</v>
      </c>
      <c r="G35" s="25">
        <v>158012.026</v>
      </c>
      <c r="H35" s="25">
        <v>134310.2221</v>
      </c>
      <c r="I35" s="25">
        <v>6556.072699999961</v>
      </c>
      <c r="J35" s="25">
        <v>4589.250889999972</v>
      </c>
      <c r="K35" s="26">
        <v>1.029</v>
      </c>
      <c r="L35" s="25"/>
    </row>
    <row r="36" spans="1:12" ht="12.75">
      <c r="A36" s="10" t="s">
        <v>58</v>
      </c>
      <c r="B36" s="25">
        <v>135827.87540000002</v>
      </c>
      <c r="C36" s="25">
        <v>169237.55</v>
      </c>
      <c r="D36" s="25">
        <v>-127733.75</v>
      </c>
      <c r="E36" s="25">
        <v>13815.560000000001</v>
      </c>
      <c r="F36" s="25">
        <v>191147.2354</v>
      </c>
      <c r="G36" s="25">
        <v>240019.004</v>
      </c>
      <c r="H36" s="25">
        <v>204016.15339999998</v>
      </c>
      <c r="I36" s="25">
        <v>-12868.917999999976</v>
      </c>
      <c r="J36" s="25">
        <v>-9008.242599999983</v>
      </c>
      <c r="K36" s="26">
        <v>0.962</v>
      </c>
      <c r="L36" s="25"/>
    </row>
    <row r="37" spans="1:12" ht="25.5">
      <c r="A37" s="24" t="s">
        <v>898</v>
      </c>
      <c r="B37" s="25">
        <v>163832.795</v>
      </c>
      <c r="C37" s="25">
        <v>43588</v>
      </c>
      <c r="D37" s="25">
        <v>-21678.399999999998</v>
      </c>
      <c r="E37" s="25">
        <v>10610.04</v>
      </c>
      <c r="F37" s="25">
        <v>196352.43500000003</v>
      </c>
      <c r="G37" s="25">
        <v>204292.985</v>
      </c>
      <c r="H37" s="25">
        <v>173649.03725</v>
      </c>
      <c r="I37" s="25">
        <v>22703.397750000033</v>
      </c>
      <c r="J37" s="25">
        <v>15892.378425000023</v>
      </c>
      <c r="K37" s="26">
        <v>1.078</v>
      </c>
      <c r="L37" s="25"/>
    </row>
    <row r="38" spans="1:12" ht="12.75">
      <c r="A38" s="10" t="s">
        <v>60</v>
      </c>
      <c r="B38" s="25">
        <v>34732.691</v>
      </c>
      <c r="C38" s="25">
        <v>14983.8</v>
      </c>
      <c r="D38" s="25">
        <v>-1156.85</v>
      </c>
      <c r="E38" s="25">
        <v>7077.1</v>
      </c>
      <c r="F38" s="25">
        <v>55636.740999999995</v>
      </c>
      <c r="G38" s="25">
        <v>64093.513</v>
      </c>
      <c r="H38" s="25">
        <v>54479.48605</v>
      </c>
      <c r="I38" s="25">
        <v>1157.254949999995</v>
      </c>
      <c r="J38" s="25">
        <v>810.0784649999964</v>
      </c>
      <c r="K38" s="26">
        <v>1.013</v>
      </c>
      <c r="L38" s="25"/>
    </row>
    <row r="39" spans="1:12" ht="12.75">
      <c r="A39" s="10" t="s">
        <v>61</v>
      </c>
      <c r="B39" s="25">
        <v>60861.477600000006</v>
      </c>
      <c r="C39" s="25">
        <v>6412.4</v>
      </c>
      <c r="D39" s="25">
        <v>-23341.85</v>
      </c>
      <c r="E39" s="25">
        <v>2178.04</v>
      </c>
      <c r="F39" s="25">
        <v>46110.0676</v>
      </c>
      <c r="G39" s="25">
        <v>53027.881</v>
      </c>
      <c r="H39" s="25">
        <v>45073.69885</v>
      </c>
      <c r="I39" s="25">
        <v>1036.3687500000015</v>
      </c>
      <c r="J39" s="25">
        <v>725.458125000001</v>
      </c>
      <c r="K39" s="26">
        <v>1.014</v>
      </c>
      <c r="L39" s="25"/>
    </row>
    <row r="40" spans="1:12" ht="12.75">
      <c r="A40" s="10" t="s">
        <v>62</v>
      </c>
      <c r="B40" s="25">
        <v>22175.7536</v>
      </c>
      <c r="C40" s="25">
        <v>36990.299999999996</v>
      </c>
      <c r="D40" s="25">
        <v>-8048.65</v>
      </c>
      <c r="E40" s="25">
        <v>4426.46</v>
      </c>
      <c r="F40" s="25">
        <v>55543.8636</v>
      </c>
      <c r="G40" s="25">
        <v>62953.692</v>
      </c>
      <c r="H40" s="25">
        <v>53510.6382</v>
      </c>
      <c r="I40" s="25">
        <v>2033.2253999999957</v>
      </c>
      <c r="J40" s="25">
        <v>1423.257779999997</v>
      </c>
      <c r="K40" s="26">
        <v>1.023</v>
      </c>
      <c r="L40" s="25"/>
    </row>
    <row r="41" spans="1:12" ht="12.75">
      <c r="A41" s="10" t="s">
        <v>63</v>
      </c>
      <c r="B41" s="25">
        <v>101455.1804</v>
      </c>
      <c r="C41" s="25">
        <v>13875.4</v>
      </c>
      <c r="D41" s="25">
        <v>-24034.6</v>
      </c>
      <c r="E41" s="25">
        <v>4382.26</v>
      </c>
      <c r="F41" s="25">
        <v>95678.2404</v>
      </c>
      <c r="G41" s="25">
        <v>117121.913</v>
      </c>
      <c r="H41" s="25">
        <v>99553.62604999999</v>
      </c>
      <c r="I41" s="25">
        <v>-3875.3856499999965</v>
      </c>
      <c r="J41" s="25">
        <v>-2712.7699549999975</v>
      </c>
      <c r="K41" s="26">
        <v>0.977</v>
      </c>
      <c r="L41" s="25"/>
    </row>
    <row r="42" spans="1:12" ht="12.75">
      <c r="A42" s="10" t="s">
        <v>64</v>
      </c>
      <c r="B42" s="25">
        <v>557194.8858</v>
      </c>
      <c r="C42" s="25">
        <v>844175.7999999999</v>
      </c>
      <c r="D42" s="25">
        <v>-542328.9</v>
      </c>
      <c r="E42" s="25">
        <v>61388.700000000004</v>
      </c>
      <c r="F42" s="25">
        <v>920430.4857999999</v>
      </c>
      <c r="G42" s="25">
        <v>1048642.969</v>
      </c>
      <c r="H42" s="25">
        <v>891346.52365</v>
      </c>
      <c r="I42" s="25">
        <v>29083.96214999992</v>
      </c>
      <c r="J42" s="25">
        <v>20358.773504999943</v>
      </c>
      <c r="K42" s="26">
        <v>1.019</v>
      </c>
      <c r="L42" s="25"/>
    </row>
    <row r="43" spans="1:12" ht="12.75">
      <c r="A43" s="10" t="s">
        <v>65</v>
      </c>
      <c r="B43" s="25">
        <v>25403.2562</v>
      </c>
      <c r="C43" s="25">
        <v>2757.4</v>
      </c>
      <c r="D43" s="25">
        <v>-7276</v>
      </c>
      <c r="E43" s="25">
        <v>1428.17</v>
      </c>
      <c r="F43" s="25">
        <v>22312.826200000003</v>
      </c>
      <c r="G43" s="25">
        <v>31129.169</v>
      </c>
      <c r="H43" s="25">
        <v>26459.79365</v>
      </c>
      <c r="I43" s="25">
        <v>-4146.9674499999965</v>
      </c>
      <c r="J43" s="25">
        <v>-2902.8772149999972</v>
      </c>
      <c r="K43" s="26">
        <v>0.907</v>
      </c>
      <c r="L43" s="25"/>
    </row>
    <row r="44" spans="1:12" ht="12.75">
      <c r="A44" s="10" t="s">
        <v>66</v>
      </c>
      <c r="B44" s="25">
        <v>91534.5214</v>
      </c>
      <c r="C44" s="25">
        <v>28491.149999999998</v>
      </c>
      <c r="D44" s="25">
        <v>-46461</v>
      </c>
      <c r="E44" s="25">
        <v>2623.44</v>
      </c>
      <c r="F44" s="25">
        <v>76188.1114</v>
      </c>
      <c r="G44" s="25">
        <v>64940.439</v>
      </c>
      <c r="H44" s="25">
        <v>55199.37315</v>
      </c>
      <c r="I44" s="25">
        <v>20988.738249999995</v>
      </c>
      <c r="J44" s="25">
        <v>14692.116774999995</v>
      </c>
      <c r="K44" s="26">
        <v>1.226</v>
      </c>
      <c r="L44" s="25"/>
    </row>
    <row r="45" spans="1:12" ht="25.5" customHeight="1">
      <c r="A45" s="24" t="s">
        <v>899</v>
      </c>
      <c r="B45" s="25">
        <v>430780.9058</v>
      </c>
      <c r="C45" s="25">
        <v>73269.15</v>
      </c>
      <c r="D45" s="25">
        <v>-109685.7</v>
      </c>
      <c r="E45" s="25">
        <v>41565.51</v>
      </c>
      <c r="F45" s="25">
        <v>435929.8658</v>
      </c>
      <c r="G45" s="25">
        <v>529727.796</v>
      </c>
      <c r="H45" s="25">
        <v>450268.62659999996</v>
      </c>
      <c r="I45" s="25">
        <v>-14338.76079999993</v>
      </c>
      <c r="J45" s="25">
        <v>-10037.13255999995</v>
      </c>
      <c r="K45" s="26">
        <v>0.981</v>
      </c>
      <c r="L45" s="25"/>
    </row>
    <row r="46" spans="1:12" ht="12.75">
      <c r="A46" s="10" t="s">
        <v>67</v>
      </c>
      <c r="B46" s="25">
        <v>92632.5092</v>
      </c>
      <c r="C46" s="25">
        <v>20300.55</v>
      </c>
      <c r="D46" s="25">
        <v>-31459.35</v>
      </c>
      <c r="E46" s="25">
        <v>3689.0000000000005</v>
      </c>
      <c r="F46" s="25">
        <v>85162.7092</v>
      </c>
      <c r="G46" s="25">
        <v>80583.478</v>
      </c>
      <c r="H46" s="25">
        <v>68495.9563</v>
      </c>
      <c r="I46" s="25">
        <v>16666.752899999992</v>
      </c>
      <c r="J46" s="25">
        <v>11666.727029999995</v>
      </c>
      <c r="K46" s="26">
        <v>1.145</v>
      </c>
      <c r="L46" s="25"/>
    </row>
    <row r="47" spans="1:12" ht="12.75">
      <c r="A47" s="10" t="s">
        <v>68</v>
      </c>
      <c r="B47" s="25">
        <v>35647.9116</v>
      </c>
      <c r="C47" s="25">
        <v>18305.6</v>
      </c>
      <c r="D47" s="25">
        <v>-14781.5</v>
      </c>
      <c r="E47" s="25">
        <v>2934.2000000000003</v>
      </c>
      <c r="F47" s="25">
        <v>42106.211599999995</v>
      </c>
      <c r="G47" s="25">
        <v>51737.994</v>
      </c>
      <c r="H47" s="25">
        <v>43977.2949</v>
      </c>
      <c r="I47" s="25">
        <v>-1871.0833000000057</v>
      </c>
      <c r="J47" s="25">
        <v>-1309.7583100000038</v>
      </c>
      <c r="K47" s="26">
        <v>0.975</v>
      </c>
      <c r="L47" s="25"/>
    </row>
    <row r="48" spans="1:12" ht="12.75">
      <c r="A48" s="10" t="s">
        <v>69</v>
      </c>
      <c r="B48" s="25">
        <v>166856.76140000002</v>
      </c>
      <c r="C48" s="25">
        <v>34751.4</v>
      </c>
      <c r="D48" s="25">
        <v>-34617.1</v>
      </c>
      <c r="E48" s="25">
        <v>12392.150000000001</v>
      </c>
      <c r="F48" s="25">
        <v>179383.2114</v>
      </c>
      <c r="G48" s="25">
        <v>231283.95</v>
      </c>
      <c r="H48" s="25">
        <v>196591.3575</v>
      </c>
      <c r="I48" s="25">
        <v>-17208.146100000013</v>
      </c>
      <c r="J48" s="25">
        <v>-12045.702270000009</v>
      </c>
      <c r="K48" s="26">
        <v>0.948</v>
      </c>
      <c r="L48" s="25"/>
    </row>
    <row r="49" spans="1:12" ht="12.75">
      <c r="A49" s="10" t="s">
        <v>70</v>
      </c>
      <c r="B49" s="25">
        <v>200755.92320000002</v>
      </c>
      <c r="C49" s="25">
        <v>56632.1</v>
      </c>
      <c r="D49" s="25">
        <v>-25575.649999999998</v>
      </c>
      <c r="E49" s="25">
        <v>12108.080000000002</v>
      </c>
      <c r="F49" s="25">
        <v>243920.45320000005</v>
      </c>
      <c r="G49" s="25">
        <v>278939.24199999997</v>
      </c>
      <c r="H49" s="25">
        <v>237098.35569999996</v>
      </c>
      <c r="I49" s="25">
        <v>6822.097500000091</v>
      </c>
      <c r="J49" s="25">
        <v>4775.468250000064</v>
      </c>
      <c r="K49" s="26">
        <v>1.017</v>
      </c>
      <c r="L49" s="25"/>
    </row>
    <row r="50" spans="1:12" ht="12.75">
      <c r="A50" s="10" t="s">
        <v>71</v>
      </c>
      <c r="B50" s="25">
        <v>38379.7274</v>
      </c>
      <c r="C50" s="25">
        <v>10421.85</v>
      </c>
      <c r="D50" s="25">
        <v>-6366.5</v>
      </c>
      <c r="E50" s="25">
        <v>3106.2400000000002</v>
      </c>
      <c r="F50" s="25">
        <v>45541.3174</v>
      </c>
      <c r="G50" s="25">
        <v>44037.196</v>
      </c>
      <c r="H50" s="25">
        <v>37431.6166</v>
      </c>
      <c r="I50" s="25">
        <v>8109.700799999999</v>
      </c>
      <c r="J50" s="25">
        <v>5676.790559999999</v>
      </c>
      <c r="K50" s="26">
        <v>1.129</v>
      </c>
      <c r="L50" s="25"/>
    </row>
    <row r="51" spans="1:12" ht="12.75">
      <c r="A51" s="10" t="s">
        <v>72</v>
      </c>
      <c r="B51" s="25">
        <v>87552.4118</v>
      </c>
      <c r="C51" s="25">
        <v>52660.9</v>
      </c>
      <c r="D51" s="25">
        <v>-21647.8</v>
      </c>
      <c r="E51" s="25">
        <v>4321.740000000001</v>
      </c>
      <c r="F51" s="25">
        <v>122887.25180000001</v>
      </c>
      <c r="G51" s="25">
        <v>117494.078</v>
      </c>
      <c r="H51" s="25">
        <v>99869.96629999999</v>
      </c>
      <c r="I51" s="25">
        <v>23017.285500000027</v>
      </c>
      <c r="J51" s="25">
        <v>16112.099850000019</v>
      </c>
      <c r="K51" s="26">
        <v>1.137</v>
      </c>
      <c r="L51" s="25"/>
    </row>
    <row r="52" spans="1:12" ht="12.75">
      <c r="A52" s="10" t="s">
        <v>73</v>
      </c>
      <c r="B52" s="25">
        <v>34047.314</v>
      </c>
      <c r="C52" s="25">
        <v>17384.2</v>
      </c>
      <c r="D52" s="25">
        <v>-8803.449999999999</v>
      </c>
      <c r="E52" s="25">
        <v>5119.89</v>
      </c>
      <c r="F52" s="25">
        <v>47747.954</v>
      </c>
      <c r="G52" s="25">
        <v>45944.267</v>
      </c>
      <c r="H52" s="25">
        <v>39052.62695</v>
      </c>
      <c r="I52" s="25">
        <v>8695.32705</v>
      </c>
      <c r="J52" s="25">
        <v>6086.728934999999</v>
      </c>
      <c r="K52" s="26">
        <v>1.132</v>
      </c>
      <c r="L52" s="25"/>
    </row>
    <row r="53" spans="1:12" ht="12.75">
      <c r="A53" s="10" t="s">
        <v>74</v>
      </c>
      <c r="B53" s="25">
        <v>38644.186</v>
      </c>
      <c r="C53" s="25">
        <v>9671.3</v>
      </c>
      <c r="D53" s="25">
        <v>-14398.15</v>
      </c>
      <c r="E53" s="25">
        <v>3704.6400000000003</v>
      </c>
      <c r="F53" s="25">
        <v>37621.976</v>
      </c>
      <c r="G53" s="25">
        <v>41645.635</v>
      </c>
      <c r="H53" s="25">
        <v>35398.78975</v>
      </c>
      <c r="I53" s="25">
        <v>2223.186249999999</v>
      </c>
      <c r="J53" s="25">
        <v>1556.2303749999992</v>
      </c>
      <c r="K53" s="26">
        <v>1.037</v>
      </c>
      <c r="L53" s="25"/>
    </row>
    <row r="54" spans="1:12" ht="25.5">
      <c r="A54" s="24" t="s">
        <v>884</v>
      </c>
      <c r="B54" s="25">
        <v>28428.607200000002</v>
      </c>
      <c r="C54" s="25">
        <v>2546.6</v>
      </c>
      <c r="D54" s="25">
        <v>-6675.05</v>
      </c>
      <c r="E54" s="25">
        <v>1161.6100000000001</v>
      </c>
      <c r="F54" s="25">
        <v>25461.767200000002</v>
      </c>
      <c r="G54" s="25">
        <v>29386.594</v>
      </c>
      <c r="H54" s="25">
        <v>24978.6049</v>
      </c>
      <c r="I54" s="25">
        <v>483.1623000000036</v>
      </c>
      <c r="J54" s="25">
        <v>338.2136100000025</v>
      </c>
      <c r="K54" s="26">
        <v>1.012</v>
      </c>
      <c r="L54" s="25"/>
    </row>
    <row r="55" spans="1:12" ht="12.75">
      <c r="A55" s="10" t="s">
        <v>75</v>
      </c>
      <c r="B55" s="25">
        <v>87375.183</v>
      </c>
      <c r="C55" s="25">
        <v>18344.7</v>
      </c>
      <c r="D55" s="25">
        <v>-26266.7</v>
      </c>
      <c r="E55" s="25">
        <v>5639.410000000001</v>
      </c>
      <c r="F55" s="25">
        <v>85092.59300000001</v>
      </c>
      <c r="G55" s="25">
        <v>116642.676</v>
      </c>
      <c r="H55" s="25">
        <v>99146.2746</v>
      </c>
      <c r="I55" s="25">
        <v>-14053.681599999996</v>
      </c>
      <c r="J55" s="25">
        <v>-9837.577119999996</v>
      </c>
      <c r="K55" s="26">
        <v>0.916</v>
      </c>
      <c r="L55" s="25"/>
    </row>
    <row r="56" spans="1:12" ht="12.75">
      <c r="A56" s="10" t="s">
        <v>76</v>
      </c>
      <c r="B56" s="25">
        <v>35862.524600000004</v>
      </c>
      <c r="C56" s="25">
        <v>7460.45</v>
      </c>
      <c r="D56" s="25">
        <v>-6964.9</v>
      </c>
      <c r="E56" s="25">
        <v>1822.23</v>
      </c>
      <c r="F56" s="25">
        <v>38180.30460000001</v>
      </c>
      <c r="G56" s="25">
        <v>54572.269</v>
      </c>
      <c r="H56" s="25">
        <v>46386.42865</v>
      </c>
      <c r="I56" s="25">
        <v>-8206.124049999991</v>
      </c>
      <c r="J56" s="25">
        <v>-5744.2868349999935</v>
      </c>
      <c r="K56" s="26">
        <v>0.895</v>
      </c>
      <c r="L56" s="25"/>
    </row>
    <row r="57" spans="1:12" ht="12.75">
      <c r="A57" s="10" t="s">
        <v>77</v>
      </c>
      <c r="B57" s="25">
        <v>354956.05600000004</v>
      </c>
      <c r="C57" s="25">
        <v>232777.6</v>
      </c>
      <c r="D57" s="25">
        <v>-48572.4</v>
      </c>
      <c r="E57" s="25">
        <v>48275.41</v>
      </c>
      <c r="F57" s="25">
        <v>587436.6660000001</v>
      </c>
      <c r="G57" s="25">
        <v>803739.286</v>
      </c>
      <c r="H57" s="25">
        <v>683178.3931</v>
      </c>
      <c r="I57" s="25">
        <v>-95741.7270999999</v>
      </c>
      <c r="J57" s="25">
        <v>-67019.20896999993</v>
      </c>
      <c r="K57" s="26">
        <v>0.917</v>
      </c>
      <c r="L57" s="25"/>
    </row>
    <row r="58" spans="1:12" ht="12.75">
      <c r="A58" s="10" t="s">
        <v>78</v>
      </c>
      <c r="B58" s="25">
        <v>77100.0664</v>
      </c>
      <c r="C58" s="25">
        <v>23514.399999999998</v>
      </c>
      <c r="D58" s="25">
        <v>-419.9</v>
      </c>
      <c r="E58" s="25">
        <v>10168.04</v>
      </c>
      <c r="F58" s="25">
        <v>110362.60639999999</v>
      </c>
      <c r="G58" s="25">
        <v>130661.447</v>
      </c>
      <c r="H58" s="25">
        <v>111062.22995</v>
      </c>
      <c r="I58" s="25">
        <v>-699.6235500000039</v>
      </c>
      <c r="J58" s="25">
        <v>-489.7364850000027</v>
      </c>
      <c r="K58" s="26">
        <v>0.996</v>
      </c>
      <c r="L58" s="25"/>
    </row>
    <row r="59" spans="1:12" ht="12.75">
      <c r="A59" s="10" t="s">
        <v>79</v>
      </c>
      <c r="B59" s="25">
        <v>159782.84</v>
      </c>
      <c r="C59" s="25">
        <v>31498.45</v>
      </c>
      <c r="D59" s="25">
        <v>-26228.45</v>
      </c>
      <c r="E59" s="25">
        <v>19131.63</v>
      </c>
      <c r="F59" s="25">
        <v>184184.47</v>
      </c>
      <c r="G59" s="25">
        <v>211541.689</v>
      </c>
      <c r="H59" s="25">
        <v>179810.43565</v>
      </c>
      <c r="I59" s="25">
        <v>4374.034350000002</v>
      </c>
      <c r="J59" s="25">
        <v>3061.824045000001</v>
      </c>
      <c r="K59" s="26">
        <v>1.014</v>
      </c>
      <c r="L59" s="25"/>
    </row>
    <row r="60" spans="1:12" ht="12.75">
      <c r="A60" s="10" t="s">
        <v>80</v>
      </c>
      <c r="B60" s="25">
        <v>526381.9974</v>
      </c>
      <c r="C60" s="25">
        <v>137007.25</v>
      </c>
      <c r="D60" s="25">
        <v>-61259.5</v>
      </c>
      <c r="E60" s="25">
        <v>46873.08</v>
      </c>
      <c r="F60" s="25">
        <v>649002.8274</v>
      </c>
      <c r="G60" s="25">
        <v>832059.305</v>
      </c>
      <c r="H60" s="25">
        <v>707250.40925</v>
      </c>
      <c r="I60" s="25">
        <v>-58247.581850000075</v>
      </c>
      <c r="J60" s="25">
        <v>-40773.30729500005</v>
      </c>
      <c r="K60" s="26">
        <v>0.951</v>
      </c>
      <c r="L60" s="25"/>
    </row>
    <row r="61" spans="1:12" ht="12.75">
      <c r="A61" s="10" t="s">
        <v>81</v>
      </c>
      <c r="B61" s="25">
        <v>49702.9862</v>
      </c>
      <c r="C61" s="25">
        <v>22693.3</v>
      </c>
      <c r="D61" s="25">
        <v>-8085.2</v>
      </c>
      <c r="E61" s="25">
        <v>6147.370000000001</v>
      </c>
      <c r="F61" s="25">
        <v>70458.4562</v>
      </c>
      <c r="G61" s="25">
        <v>82807.081</v>
      </c>
      <c r="H61" s="25">
        <v>70386.01885000001</v>
      </c>
      <c r="I61" s="25">
        <v>72.43734999999288</v>
      </c>
      <c r="J61" s="25">
        <v>50.70614499999501</v>
      </c>
      <c r="K61" s="26">
        <v>1.001</v>
      </c>
      <c r="L61" s="25"/>
    </row>
    <row r="62" spans="1:12" ht="12.75">
      <c r="A62" s="10" t="s">
        <v>82</v>
      </c>
      <c r="B62" s="25">
        <v>42875.5236</v>
      </c>
      <c r="C62" s="25">
        <v>17242.25</v>
      </c>
      <c r="D62" s="25">
        <v>-27666.649999999998</v>
      </c>
      <c r="E62" s="25">
        <v>1493.6200000000001</v>
      </c>
      <c r="F62" s="25">
        <v>33944.7436</v>
      </c>
      <c r="G62" s="25">
        <v>34533.801999999996</v>
      </c>
      <c r="H62" s="25">
        <v>29353.731699999997</v>
      </c>
      <c r="I62" s="25">
        <v>4591.011900000005</v>
      </c>
      <c r="J62" s="25">
        <v>3213.708330000003</v>
      </c>
      <c r="K62" s="26">
        <v>1.093</v>
      </c>
      <c r="L62" s="25"/>
    </row>
    <row r="63" spans="1:12" ht="12.75">
      <c r="A63" s="10" t="s">
        <v>83</v>
      </c>
      <c r="B63" s="25">
        <v>41502.000400000004</v>
      </c>
      <c r="C63" s="25">
        <v>7328.7</v>
      </c>
      <c r="D63" s="25">
        <v>-5649.95</v>
      </c>
      <c r="E63" s="25">
        <v>1869.8300000000002</v>
      </c>
      <c r="F63" s="25">
        <v>45050.580400000006</v>
      </c>
      <c r="G63" s="25">
        <v>51932.979</v>
      </c>
      <c r="H63" s="25">
        <v>44143.03215</v>
      </c>
      <c r="I63" s="25">
        <v>907.5482500000071</v>
      </c>
      <c r="J63" s="25">
        <v>635.2837750000049</v>
      </c>
      <c r="K63" s="26">
        <v>1.012</v>
      </c>
      <c r="L63" s="25"/>
    </row>
    <row r="64" spans="1:12" ht="12.75">
      <c r="A64" s="10" t="s">
        <v>84</v>
      </c>
      <c r="B64" s="25">
        <v>2525.5104</v>
      </c>
      <c r="C64" s="25">
        <v>6693.75</v>
      </c>
      <c r="D64" s="25">
        <v>-24.65</v>
      </c>
      <c r="E64" s="25">
        <v>75.65</v>
      </c>
      <c r="F64" s="25">
        <v>9270.2604</v>
      </c>
      <c r="G64" s="25">
        <v>7816.237</v>
      </c>
      <c r="H64" s="25">
        <v>6643.80145</v>
      </c>
      <c r="I64" s="25">
        <v>2626.4589499999993</v>
      </c>
      <c r="J64" s="25">
        <v>1838.5212649999994</v>
      </c>
      <c r="K64" s="26">
        <v>1.235</v>
      </c>
      <c r="L64" s="25"/>
    </row>
    <row r="65" spans="1:12" ht="12.75">
      <c r="A65" s="10" t="s">
        <v>85</v>
      </c>
      <c r="B65" s="25">
        <v>44071.818</v>
      </c>
      <c r="C65" s="25">
        <v>9911.85</v>
      </c>
      <c r="D65" s="25">
        <v>-9500.449999999999</v>
      </c>
      <c r="E65" s="25">
        <v>2013.14</v>
      </c>
      <c r="F65" s="25">
        <v>46496.358</v>
      </c>
      <c r="G65" s="25">
        <v>49513.263</v>
      </c>
      <c r="H65" s="25">
        <v>42086.27355</v>
      </c>
      <c r="I65" s="25">
        <v>4410.084450000002</v>
      </c>
      <c r="J65" s="25">
        <v>3087.0591150000014</v>
      </c>
      <c r="K65" s="26">
        <v>1.062</v>
      </c>
      <c r="L65" s="25"/>
    </row>
    <row r="66" spans="1:12" ht="12.75">
      <c r="A66" s="10" t="s">
        <v>86</v>
      </c>
      <c r="B66" s="25">
        <v>20489.3108</v>
      </c>
      <c r="C66" s="25">
        <v>2045.1</v>
      </c>
      <c r="D66" s="25">
        <v>-6333.349999999999</v>
      </c>
      <c r="E66" s="25">
        <v>365.5</v>
      </c>
      <c r="F66" s="25">
        <v>16566.5608</v>
      </c>
      <c r="G66" s="25">
        <v>17737.921000000002</v>
      </c>
      <c r="H66" s="25">
        <v>15077.232850000002</v>
      </c>
      <c r="I66" s="25">
        <v>1489.3279499999971</v>
      </c>
      <c r="J66" s="25">
        <v>1042.529564999998</v>
      </c>
      <c r="K66" s="26">
        <v>1.059</v>
      </c>
      <c r="L66" s="25"/>
    </row>
    <row r="67" spans="1:12" ht="25.5">
      <c r="A67" s="24" t="s">
        <v>900</v>
      </c>
      <c r="B67" s="25">
        <v>19475.783600000002</v>
      </c>
      <c r="C67" s="25">
        <v>4104.65</v>
      </c>
      <c r="D67" s="25">
        <v>-2568.7</v>
      </c>
      <c r="E67" s="25">
        <v>1560.7700000000002</v>
      </c>
      <c r="F67" s="25">
        <v>22572.503600000004</v>
      </c>
      <c r="G67" s="25">
        <v>36108.245</v>
      </c>
      <c r="H67" s="25">
        <v>30692.008250000003</v>
      </c>
      <c r="I67" s="25">
        <v>-8119.504649999999</v>
      </c>
      <c r="J67" s="25">
        <v>-5683.653254999999</v>
      </c>
      <c r="K67" s="26">
        <v>0.843</v>
      </c>
      <c r="L67" s="25"/>
    </row>
    <row r="68" spans="1:12" ht="12.75">
      <c r="A68" s="10" t="s">
        <v>87</v>
      </c>
      <c r="B68" s="25">
        <v>141686.11800000002</v>
      </c>
      <c r="C68" s="25">
        <v>9515.75</v>
      </c>
      <c r="D68" s="25">
        <v>-79019.4</v>
      </c>
      <c r="E68" s="25">
        <v>490.96000000000004</v>
      </c>
      <c r="F68" s="25">
        <v>72673.42800000003</v>
      </c>
      <c r="G68" s="25">
        <v>101660.351</v>
      </c>
      <c r="H68" s="25">
        <v>86411.29835</v>
      </c>
      <c r="I68" s="25">
        <v>-13737.870349999968</v>
      </c>
      <c r="J68" s="25">
        <v>-9616.509244999977</v>
      </c>
      <c r="K68" s="26">
        <v>0.905</v>
      </c>
      <c r="L68" s="25"/>
    </row>
    <row r="69" spans="1:12" ht="12.75">
      <c r="A69" s="10" t="s">
        <v>88</v>
      </c>
      <c r="B69" s="25">
        <v>88939.781</v>
      </c>
      <c r="C69" s="25">
        <v>48212.85</v>
      </c>
      <c r="D69" s="25">
        <v>-16294.5</v>
      </c>
      <c r="E69" s="25">
        <v>3943.15</v>
      </c>
      <c r="F69" s="25">
        <v>124801.28099999999</v>
      </c>
      <c r="G69" s="25">
        <v>131324.88</v>
      </c>
      <c r="H69" s="25">
        <v>111626.148</v>
      </c>
      <c r="I69" s="25">
        <v>13175.132999999987</v>
      </c>
      <c r="J69" s="25">
        <v>9222.593099999991</v>
      </c>
      <c r="K69" s="26">
        <v>1.07</v>
      </c>
      <c r="L69" s="25"/>
    </row>
    <row r="70" spans="1:12" ht="12.75">
      <c r="A70" s="10" t="s">
        <v>89</v>
      </c>
      <c r="B70" s="25">
        <v>51630.3494</v>
      </c>
      <c r="C70" s="25">
        <v>12920.85</v>
      </c>
      <c r="D70" s="25">
        <v>-22948.3</v>
      </c>
      <c r="E70" s="25">
        <v>-1343.17</v>
      </c>
      <c r="F70" s="25">
        <v>40259.729400000004</v>
      </c>
      <c r="G70" s="25">
        <v>42087.511</v>
      </c>
      <c r="H70" s="25">
        <v>35774.38435</v>
      </c>
      <c r="I70" s="25">
        <v>4485.3450500000035</v>
      </c>
      <c r="J70" s="25">
        <v>3139.7415350000024</v>
      </c>
      <c r="K70" s="26">
        <v>1.075</v>
      </c>
      <c r="L70" s="25"/>
    </row>
    <row r="71" spans="1:12" ht="12.75">
      <c r="A71" s="10" t="s">
        <v>90</v>
      </c>
      <c r="B71" s="25">
        <v>21832.3728</v>
      </c>
      <c r="C71" s="25">
        <v>4951.25</v>
      </c>
      <c r="D71" s="25">
        <v>-6977.65</v>
      </c>
      <c r="E71" s="25">
        <v>1985.2600000000002</v>
      </c>
      <c r="F71" s="25">
        <v>21791.232799999998</v>
      </c>
      <c r="G71" s="25">
        <v>21273.425</v>
      </c>
      <c r="H71" s="25">
        <v>18082.411249999997</v>
      </c>
      <c r="I71" s="25">
        <v>3708.8215500000006</v>
      </c>
      <c r="J71" s="25">
        <v>2596.1750850000003</v>
      </c>
      <c r="K71" s="26">
        <v>1.122</v>
      </c>
      <c r="L71" s="25"/>
    </row>
    <row r="72" spans="1:12" ht="12.75">
      <c r="A72" s="10" t="s">
        <v>91</v>
      </c>
      <c r="B72" s="25">
        <v>588078.3888000001</v>
      </c>
      <c r="C72" s="25">
        <v>116361.59999999999</v>
      </c>
      <c r="D72" s="25">
        <v>-115649.3</v>
      </c>
      <c r="E72" s="25">
        <v>33404.32</v>
      </c>
      <c r="F72" s="25">
        <v>622195.0088000001</v>
      </c>
      <c r="G72" s="25">
        <v>634371.531</v>
      </c>
      <c r="H72" s="25">
        <v>539215.80135</v>
      </c>
      <c r="I72" s="25">
        <v>82979.2074500001</v>
      </c>
      <c r="J72" s="25">
        <v>58085.445215000065</v>
      </c>
      <c r="K72" s="26">
        <v>1.092</v>
      </c>
      <c r="L72" s="25"/>
    </row>
    <row r="73" spans="1:12" ht="12.75">
      <c r="A73" s="10" t="s">
        <v>92</v>
      </c>
      <c r="B73" s="25">
        <v>26375.2454</v>
      </c>
      <c r="C73" s="25">
        <v>6730.3</v>
      </c>
      <c r="D73" s="25">
        <v>-8318.1</v>
      </c>
      <c r="E73" s="25">
        <v>1178.6100000000001</v>
      </c>
      <c r="F73" s="25">
        <v>25966.0554</v>
      </c>
      <c r="G73" s="25">
        <v>29276.374</v>
      </c>
      <c r="H73" s="25">
        <v>24884.9179</v>
      </c>
      <c r="I73" s="25">
        <v>1081.1375000000007</v>
      </c>
      <c r="J73" s="25">
        <v>756.7962500000004</v>
      </c>
      <c r="K73" s="26">
        <v>1.026</v>
      </c>
      <c r="L73" s="25"/>
    </row>
    <row r="74" spans="1:12" ht="12.75">
      <c r="A74" s="10" t="s">
        <v>93</v>
      </c>
      <c r="B74" s="25">
        <v>177627.5648</v>
      </c>
      <c r="C74" s="25">
        <v>22237.7</v>
      </c>
      <c r="D74" s="25">
        <v>-59135.35</v>
      </c>
      <c r="E74" s="25">
        <v>8402.76</v>
      </c>
      <c r="F74" s="25">
        <v>149132.6748</v>
      </c>
      <c r="G74" s="25">
        <v>168501.042</v>
      </c>
      <c r="H74" s="25">
        <v>143225.88569999998</v>
      </c>
      <c r="I74" s="25">
        <v>5906.789100000024</v>
      </c>
      <c r="J74" s="25">
        <v>4134.7523700000165</v>
      </c>
      <c r="K74" s="26">
        <v>1.025</v>
      </c>
      <c r="L74" s="25"/>
    </row>
    <row r="75" spans="1:12" ht="12.75">
      <c r="A75" s="10" t="s">
        <v>94</v>
      </c>
      <c r="B75" s="25">
        <v>77238.5264</v>
      </c>
      <c r="C75" s="25">
        <v>9921.199999999999</v>
      </c>
      <c r="D75" s="25">
        <v>-24363.55</v>
      </c>
      <c r="E75" s="25">
        <v>3036.3700000000003</v>
      </c>
      <c r="F75" s="25">
        <v>65832.5464</v>
      </c>
      <c r="G75" s="25">
        <v>66102.962</v>
      </c>
      <c r="H75" s="25">
        <v>56187.5177</v>
      </c>
      <c r="I75" s="25">
        <v>9645.02870000001</v>
      </c>
      <c r="J75" s="25">
        <v>6751.520090000006</v>
      </c>
      <c r="K75" s="26">
        <v>1.102</v>
      </c>
      <c r="L75" s="25"/>
    </row>
    <row r="76" spans="1:12" ht="12.75">
      <c r="A76" s="10" t="s">
        <v>95</v>
      </c>
      <c r="B76" s="25">
        <v>86419.80900000001</v>
      </c>
      <c r="C76" s="25">
        <v>15801.5</v>
      </c>
      <c r="D76" s="25">
        <v>-28398.5</v>
      </c>
      <c r="E76" s="25">
        <v>2908.8700000000003</v>
      </c>
      <c r="F76" s="25">
        <v>76731.679</v>
      </c>
      <c r="G76" s="25">
        <v>110258.914</v>
      </c>
      <c r="H76" s="25">
        <v>93720.0769</v>
      </c>
      <c r="I76" s="25">
        <v>-16988.397899999996</v>
      </c>
      <c r="J76" s="25">
        <v>-11891.878529999996</v>
      </c>
      <c r="K76" s="26">
        <v>0.892</v>
      </c>
      <c r="L76" s="25"/>
    </row>
    <row r="77" spans="1:12" ht="12.75">
      <c r="A77" s="10" t="s">
        <v>96</v>
      </c>
      <c r="B77" s="25">
        <v>32905.019</v>
      </c>
      <c r="C77" s="25">
        <v>12882.6</v>
      </c>
      <c r="D77" s="25">
        <v>-274.55</v>
      </c>
      <c r="E77" s="25">
        <v>5910.05</v>
      </c>
      <c r="F77" s="25">
        <v>51423.119000000006</v>
      </c>
      <c r="G77" s="25">
        <v>68895.962</v>
      </c>
      <c r="H77" s="25">
        <v>58561.5677</v>
      </c>
      <c r="I77" s="25">
        <v>-7138.448699999994</v>
      </c>
      <c r="J77" s="25">
        <v>-4996.914089999995</v>
      </c>
      <c r="K77" s="26">
        <v>0.927</v>
      </c>
      <c r="L77" s="25"/>
    </row>
    <row r="78" spans="1:12" ht="12.75">
      <c r="A78" s="10" t="s">
        <v>97</v>
      </c>
      <c r="B78" s="25">
        <v>118050.996</v>
      </c>
      <c r="C78" s="25">
        <v>25930.1</v>
      </c>
      <c r="D78" s="25">
        <v>-37080.4</v>
      </c>
      <c r="E78" s="25">
        <v>5239.740000000001</v>
      </c>
      <c r="F78" s="25">
        <v>112140.436</v>
      </c>
      <c r="G78" s="25">
        <v>127547.605</v>
      </c>
      <c r="H78" s="25">
        <v>108415.46424999999</v>
      </c>
      <c r="I78" s="25">
        <v>3724.9717500000115</v>
      </c>
      <c r="J78" s="25">
        <v>2607.480225000008</v>
      </c>
      <c r="K78" s="26">
        <v>1.02</v>
      </c>
      <c r="L78" s="25"/>
    </row>
    <row r="79" spans="1:12" ht="12.75">
      <c r="A79" s="10" t="s">
        <v>98</v>
      </c>
      <c r="B79" s="25">
        <v>131615.9222</v>
      </c>
      <c r="C79" s="25">
        <v>57125.95</v>
      </c>
      <c r="D79" s="25">
        <v>-39965.299999999996</v>
      </c>
      <c r="E79" s="25">
        <v>3493.67</v>
      </c>
      <c r="F79" s="25">
        <v>152270.2422</v>
      </c>
      <c r="G79" s="25">
        <v>179163.826</v>
      </c>
      <c r="H79" s="25">
        <v>152289.25209999998</v>
      </c>
      <c r="I79" s="25">
        <v>-19.00989999997546</v>
      </c>
      <c r="J79" s="25">
        <v>-13.30692999998282</v>
      </c>
      <c r="K79" s="26">
        <v>1</v>
      </c>
      <c r="L79" s="25"/>
    </row>
    <row r="80" spans="1:12" ht="25.5">
      <c r="A80" s="24" t="s">
        <v>901</v>
      </c>
      <c r="B80" s="25">
        <v>87693.641</v>
      </c>
      <c r="C80" s="25">
        <v>10124.35</v>
      </c>
      <c r="D80" s="25">
        <v>-19126.7</v>
      </c>
      <c r="E80" s="25">
        <v>5028.09</v>
      </c>
      <c r="F80" s="25">
        <v>83719.381</v>
      </c>
      <c r="G80" s="25">
        <v>85474.182</v>
      </c>
      <c r="H80" s="25">
        <v>72653.0547</v>
      </c>
      <c r="I80" s="25">
        <v>11066.3263</v>
      </c>
      <c r="J80" s="25">
        <v>7746.4284099999995</v>
      </c>
      <c r="K80" s="26">
        <v>1.091</v>
      </c>
      <c r="L80" s="25"/>
    </row>
    <row r="81" spans="1:12" ht="12.75">
      <c r="A81" s="10" t="s">
        <v>99</v>
      </c>
      <c r="B81" s="25">
        <v>19027.1732</v>
      </c>
      <c r="C81" s="25">
        <v>7846.349999999999</v>
      </c>
      <c r="D81" s="25">
        <v>-3619.2999999999997</v>
      </c>
      <c r="E81" s="25">
        <v>725.9000000000001</v>
      </c>
      <c r="F81" s="25">
        <v>23980.1232</v>
      </c>
      <c r="G81" s="25">
        <v>26439.355</v>
      </c>
      <c r="H81" s="25">
        <v>22473.45175</v>
      </c>
      <c r="I81" s="25">
        <v>1506.6714500000016</v>
      </c>
      <c r="J81" s="25">
        <v>1054.670015000001</v>
      </c>
      <c r="K81" s="26">
        <v>1.04</v>
      </c>
      <c r="L81" s="25"/>
    </row>
    <row r="82" spans="1:12" ht="12.75">
      <c r="A82" s="10" t="s">
        <v>100</v>
      </c>
      <c r="B82" s="25">
        <v>142180.4202</v>
      </c>
      <c r="C82" s="25">
        <v>35139.85</v>
      </c>
      <c r="D82" s="25">
        <v>-49957.9</v>
      </c>
      <c r="E82" s="25">
        <v>3940.6000000000004</v>
      </c>
      <c r="F82" s="25">
        <v>131302.97019999998</v>
      </c>
      <c r="G82" s="25">
        <v>158878.641</v>
      </c>
      <c r="H82" s="25">
        <v>135046.84485</v>
      </c>
      <c r="I82" s="25">
        <v>-3743.8746500000125</v>
      </c>
      <c r="J82" s="25">
        <v>-2620.7122550000086</v>
      </c>
      <c r="K82" s="26">
        <v>0.984</v>
      </c>
      <c r="L82" s="25"/>
    </row>
    <row r="83" spans="1:12" ht="12.75">
      <c r="A83" s="10" t="s">
        <v>101</v>
      </c>
      <c r="B83" s="25">
        <v>38682.9548</v>
      </c>
      <c r="C83" s="25">
        <v>6273.849999999999</v>
      </c>
      <c r="D83" s="25">
        <v>-4114.849999999999</v>
      </c>
      <c r="E83" s="25">
        <v>827.9000000000001</v>
      </c>
      <c r="F83" s="25">
        <v>41669.8548</v>
      </c>
      <c r="G83" s="25">
        <v>45278.552</v>
      </c>
      <c r="H83" s="25">
        <v>38486.7692</v>
      </c>
      <c r="I83" s="25">
        <v>3183.0855999999985</v>
      </c>
      <c r="J83" s="25">
        <v>2228.1599199999987</v>
      </c>
      <c r="K83" s="26">
        <v>1.049</v>
      </c>
      <c r="L83" s="25"/>
    </row>
    <row r="84" spans="1:12" ht="12.75">
      <c r="A84" s="10" t="s">
        <v>102</v>
      </c>
      <c r="B84" s="25">
        <v>60311.7914</v>
      </c>
      <c r="C84" s="25">
        <v>8443.9</v>
      </c>
      <c r="D84" s="25">
        <v>-10232.3</v>
      </c>
      <c r="E84" s="25">
        <v>2898.67</v>
      </c>
      <c r="F84" s="25">
        <v>61422.0614</v>
      </c>
      <c r="G84" s="25">
        <v>65363.302</v>
      </c>
      <c r="H84" s="25">
        <v>55558.8067</v>
      </c>
      <c r="I84" s="25">
        <v>5863.254699999998</v>
      </c>
      <c r="J84" s="25">
        <v>4104.278289999998</v>
      </c>
      <c r="K84" s="26">
        <v>1.063</v>
      </c>
      <c r="L84" s="25"/>
    </row>
    <row r="85" spans="1:12" ht="12.75">
      <c r="A85" s="10" t="s">
        <v>103</v>
      </c>
      <c r="B85" s="25">
        <v>29677.5164</v>
      </c>
      <c r="C85" s="25">
        <v>6100.45</v>
      </c>
      <c r="D85" s="25">
        <v>-3596.35</v>
      </c>
      <c r="E85" s="25">
        <v>2196.7400000000002</v>
      </c>
      <c r="F85" s="25">
        <v>34378.3564</v>
      </c>
      <c r="G85" s="25">
        <v>37141.521</v>
      </c>
      <c r="H85" s="25">
        <v>31570.292849999998</v>
      </c>
      <c r="I85" s="25">
        <v>2808.063549999999</v>
      </c>
      <c r="J85" s="25">
        <v>1965.6444849999991</v>
      </c>
      <c r="K85" s="26">
        <v>1.053</v>
      </c>
      <c r="L85" s="25"/>
    </row>
    <row r="86" spans="1:12" ht="12.75">
      <c r="A86" s="10" t="s">
        <v>104</v>
      </c>
      <c r="B86" s="25">
        <v>363986.4172</v>
      </c>
      <c r="C86" s="25">
        <v>80313.09999999999</v>
      </c>
      <c r="D86" s="25">
        <v>-63104</v>
      </c>
      <c r="E86" s="25">
        <v>20177.980000000003</v>
      </c>
      <c r="F86" s="25">
        <v>401373.4972</v>
      </c>
      <c r="G86" s="25">
        <v>451977.954</v>
      </c>
      <c r="H86" s="25">
        <v>384181.2609</v>
      </c>
      <c r="I86" s="25">
        <v>17192.23629999999</v>
      </c>
      <c r="J86" s="25">
        <v>12034.565409999992</v>
      </c>
      <c r="K86" s="26">
        <v>1.027</v>
      </c>
      <c r="L86" s="25"/>
    </row>
    <row r="87" spans="1:12" ht="12.75">
      <c r="A87" s="10" t="s">
        <v>105</v>
      </c>
      <c r="B87" s="25">
        <v>51367.2754</v>
      </c>
      <c r="C87" s="25">
        <v>6225.4</v>
      </c>
      <c r="D87" s="25">
        <v>-11343.25</v>
      </c>
      <c r="E87" s="25">
        <v>2478.4300000000003</v>
      </c>
      <c r="F87" s="25">
        <v>48727.8554</v>
      </c>
      <c r="G87" s="25">
        <v>62102.432</v>
      </c>
      <c r="H87" s="25">
        <v>52787.0672</v>
      </c>
      <c r="I87" s="25">
        <v>-4059.2117999999973</v>
      </c>
      <c r="J87" s="25">
        <v>-2841.448259999998</v>
      </c>
      <c r="K87" s="26">
        <v>0.954</v>
      </c>
      <c r="L87" s="25"/>
    </row>
    <row r="88" spans="1:12" ht="25.5">
      <c r="A88" s="24" t="s">
        <v>885</v>
      </c>
      <c r="B88" s="25">
        <v>54562.9322</v>
      </c>
      <c r="C88" s="25">
        <v>9187.65</v>
      </c>
      <c r="D88" s="25">
        <v>-8044.4</v>
      </c>
      <c r="E88" s="25">
        <v>3888.07</v>
      </c>
      <c r="F88" s="25">
        <v>59594.2522</v>
      </c>
      <c r="G88" s="25">
        <v>64634.603</v>
      </c>
      <c r="H88" s="25">
        <v>54939.41255</v>
      </c>
      <c r="I88" s="25">
        <v>4654.839650000002</v>
      </c>
      <c r="J88" s="25">
        <v>3258.387755000001</v>
      </c>
      <c r="K88" s="26">
        <v>1.05</v>
      </c>
      <c r="L88" s="25"/>
    </row>
    <row r="89" spans="1:12" ht="12.75">
      <c r="A89" s="10" t="s">
        <v>106</v>
      </c>
      <c r="B89" s="25">
        <v>54522.7788</v>
      </c>
      <c r="C89" s="25">
        <v>3876.85</v>
      </c>
      <c r="D89" s="25">
        <v>-13378.15</v>
      </c>
      <c r="E89" s="25">
        <v>1427.15</v>
      </c>
      <c r="F89" s="25">
        <v>46448.6288</v>
      </c>
      <c r="G89" s="25">
        <v>53504.106</v>
      </c>
      <c r="H89" s="25">
        <v>45478.490099999995</v>
      </c>
      <c r="I89" s="25">
        <v>970.1387000000032</v>
      </c>
      <c r="J89" s="25">
        <v>679.0970900000021</v>
      </c>
      <c r="K89" s="26">
        <v>1.013</v>
      </c>
      <c r="L89" s="25"/>
    </row>
    <row r="90" spans="1:12" ht="12.75">
      <c r="A90" s="10" t="s">
        <v>107</v>
      </c>
      <c r="B90" s="25">
        <v>69951.3766</v>
      </c>
      <c r="C90" s="25">
        <v>16341.25</v>
      </c>
      <c r="D90" s="25">
        <v>-9469.85</v>
      </c>
      <c r="E90" s="25">
        <v>4475.59</v>
      </c>
      <c r="F90" s="25">
        <v>81298.3666</v>
      </c>
      <c r="G90" s="25">
        <v>97695.641</v>
      </c>
      <c r="H90" s="25">
        <v>83041.29485</v>
      </c>
      <c r="I90" s="25">
        <v>-1742.9282500000118</v>
      </c>
      <c r="J90" s="25">
        <v>-1220.0497750000081</v>
      </c>
      <c r="K90" s="26">
        <v>0.988</v>
      </c>
      <c r="L90" s="25"/>
    </row>
    <row r="91" spans="1:12" ht="12.75">
      <c r="A91" s="10" t="s">
        <v>108</v>
      </c>
      <c r="B91" s="25">
        <v>30192.587600000003</v>
      </c>
      <c r="C91" s="25">
        <v>3144.15</v>
      </c>
      <c r="D91" s="25">
        <v>-7440.9</v>
      </c>
      <c r="E91" s="25">
        <v>731.1700000000001</v>
      </c>
      <c r="F91" s="25">
        <v>26627.007600000004</v>
      </c>
      <c r="G91" s="25">
        <v>27585.79</v>
      </c>
      <c r="H91" s="25">
        <v>23447.9215</v>
      </c>
      <c r="I91" s="25">
        <v>3179.086100000004</v>
      </c>
      <c r="J91" s="25">
        <v>2225.360270000003</v>
      </c>
      <c r="K91" s="26">
        <v>1.081</v>
      </c>
      <c r="L91" s="25"/>
    </row>
    <row r="92" spans="1:12" ht="12.75">
      <c r="A92" s="10" t="s">
        <v>109</v>
      </c>
      <c r="B92" s="25">
        <v>376780.1212</v>
      </c>
      <c r="C92" s="25">
        <v>58542.9</v>
      </c>
      <c r="D92" s="25">
        <v>-63476.299999999996</v>
      </c>
      <c r="E92" s="25">
        <v>19627.010000000002</v>
      </c>
      <c r="F92" s="25">
        <v>391473.7312</v>
      </c>
      <c r="G92" s="25">
        <v>461861.816</v>
      </c>
      <c r="H92" s="25">
        <v>392582.5436</v>
      </c>
      <c r="I92" s="25">
        <v>-1108.8123999999953</v>
      </c>
      <c r="J92" s="25">
        <v>-776.1686799999966</v>
      </c>
      <c r="K92" s="26">
        <v>0.998</v>
      </c>
      <c r="L92" s="25"/>
    </row>
    <row r="93" spans="1:12" ht="12.75">
      <c r="A93" s="10" t="s">
        <v>110</v>
      </c>
      <c r="B93" s="25">
        <v>76010.38620000001</v>
      </c>
      <c r="C93" s="25">
        <v>9231.85</v>
      </c>
      <c r="D93" s="25">
        <v>-20103.35</v>
      </c>
      <c r="E93" s="25">
        <v>3190.73</v>
      </c>
      <c r="F93" s="25">
        <v>68329.6162</v>
      </c>
      <c r="G93" s="25">
        <v>76325.064</v>
      </c>
      <c r="H93" s="25">
        <v>64876.30439999999</v>
      </c>
      <c r="I93" s="25">
        <v>3453.3118000000104</v>
      </c>
      <c r="J93" s="25">
        <v>2417.3182600000073</v>
      </c>
      <c r="K93" s="26">
        <v>1.032</v>
      </c>
      <c r="L93" s="25"/>
    </row>
    <row r="94" spans="1:12" ht="12.75">
      <c r="A94" s="10" t="s">
        <v>111</v>
      </c>
      <c r="B94" s="25">
        <v>54982.466</v>
      </c>
      <c r="C94" s="25">
        <v>10110.75</v>
      </c>
      <c r="D94" s="25">
        <v>-6335.9</v>
      </c>
      <c r="E94" s="25">
        <v>7638.950000000001</v>
      </c>
      <c r="F94" s="25">
        <v>66396.266</v>
      </c>
      <c r="G94" s="25">
        <v>85851.124</v>
      </c>
      <c r="H94" s="25">
        <v>72973.45539999999</v>
      </c>
      <c r="I94" s="25">
        <v>-6577.189399999988</v>
      </c>
      <c r="J94" s="25">
        <v>-4604.032579999992</v>
      </c>
      <c r="K94" s="26">
        <v>0.946</v>
      </c>
      <c r="L94" s="25"/>
    </row>
    <row r="95" spans="1:12" ht="12.75">
      <c r="A95" s="10" t="s">
        <v>112</v>
      </c>
      <c r="B95" s="25">
        <v>123068.78640000001</v>
      </c>
      <c r="C95" s="25">
        <v>20163.7</v>
      </c>
      <c r="D95" s="25">
        <v>-30554.95</v>
      </c>
      <c r="E95" s="25">
        <v>4710.360000000001</v>
      </c>
      <c r="F95" s="25">
        <v>117387.89640000001</v>
      </c>
      <c r="G95" s="25">
        <v>123634.905</v>
      </c>
      <c r="H95" s="25">
        <v>105089.66924999999</v>
      </c>
      <c r="I95" s="25">
        <v>12298.22715000002</v>
      </c>
      <c r="J95" s="25">
        <v>8608.759005000014</v>
      </c>
      <c r="K95" s="26">
        <v>1.07</v>
      </c>
      <c r="L95" s="25"/>
    </row>
    <row r="96" spans="1:12" ht="12.75">
      <c r="A96" s="10" t="s">
        <v>113</v>
      </c>
      <c r="B96" s="25">
        <v>91314.37000000001</v>
      </c>
      <c r="C96" s="25">
        <v>18681.3</v>
      </c>
      <c r="D96" s="25">
        <v>-16629.399999999998</v>
      </c>
      <c r="E96" s="25">
        <v>7297.76</v>
      </c>
      <c r="F96" s="25">
        <v>100664.03</v>
      </c>
      <c r="G96" s="25">
        <v>124149.941</v>
      </c>
      <c r="H96" s="25">
        <v>105527.44985</v>
      </c>
      <c r="I96" s="25">
        <v>-4863.419850000006</v>
      </c>
      <c r="J96" s="25">
        <v>-3404.393895000004</v>
      </c>
      <c r="K96" s="26">
        <v>0.973</v>
      </c>
      <c r="L96" s="25"/>
    </row>
    <row r="97" spans="1:12" ht="12.75">
      <c r="A97" s="10" t="s">
        <v>114</v>
      </c>
      <c r="B97" s="25">
        <v>24802.3398</v>
      </c>
      <c r="C97" s="25">
        <v>3249.5499999999997</v>
      </c>
      <c r="D97" s="25">
        <v>-4052.7999999999997</v>
      </c>
      <c r="E97" s="25">
        <v>1392.98</v>
      </c>
      <c r="F97" s="25">
        <v>25392.0698</v>
      </c>
      <c r="G97" s="25">
        <v>28751.552</v>
      </c>
      <c r="H97" s="25">
        <v>24438.819199999998</v>
      </c>
      <c r="I97" s="25">
        <v>953.250600000003</v>
      </c>
      <c r="J97" s="25">
        <v>667.2754200000021</v>
      </c>
      <c r="K97" s="26">
        <v>1.023</v>
      </c>
      <c r="L97" s="25"/>
    </row>
    <row r="98" spans="1:12" ht="12.75">
      <c r="A98" s="10" t="s">
        <v>115</v>
      </c>
      <c r="B98" s="25">
        <v>72554.4246</v>
      </c>
      <c r="C98" s="25">
        <v>9644.949999999999</v>
      </c>
      <c r="D98" s="25">
        <v>-8363.15</v>
      </c>
      <c r="E98" s="25">
        <v>3522.7400000000002</v>
      </c>
      <c r="F98" s="25">
        <v>77358.9646</v>
      </c>
      <c r="G98" s="25">
        <v>83658.481</v>
      </c>
      <c r="H98" s="25">
        <v>71109.70885</v>
      </c>
      <c r="I98" s="25">
        <v>6249.255750000011</v>
      </c>
      <c r="J98" s="25">
        <v>4374.479025000008</v>
      </c>
      <c r="K98" s="26">
        <v>1.052</v>
      </c>
      <c r="L98" s="25"/>
    </row>
    <row r="99" spans="1:12" ht="12.75">
      <c r="A99" s="10" t="s">
        <v>116</v>
      </c>
      <c r="B99" s="25">
        <v>147400.3622</v>
      </c>
      <c r="C99" s="25">
        <v>39196.9</v>
      </c>
      <c r="D99" s="25">
        <v>-16097.3</v>
      </c>
      <c r="E99" s="25">
        <v>6843.860000000001</v>
      </c>
      <c r="F99" s="25">
        <v>177343.8222</v>
      </c>
      <c r="G99" s="25">
        <v>235844.555</v>
      </c>
      <c r="H99" s="25">
        <v>200467.87175</v>
      </c>
      <c r="I99" s="25">
        <v>-23124.049549999996</v>
      </c>
      <c r="J99" s="25">
        <v>-16186.834684999996</v>
      </c>
      <c r="K99" s="26">
        <v>0.931</v>
      </c>
      <c r="L99" s="25"/>
    </row>
    <row r="100" spans="1:12" ht="25.5">
      <c r="A100" s="24" t="s">
        <v>902</v>
      </c>
      <c r="B100" s="25">
        <v>188288.9848</v>
      </c>
      <c r="C100" s="25">
        <v>66864.4</v>
      </c>
      <c r="D100" s="25">
        <v>-59881.65</v>
      </c>
      <c r="E100" s="25">
        <v>22192.99</v>
      </c>
      <c r="F100" s="25">
        <v>217464.7248</v>
      </c>
      <c r="G100" s="25">
        <v>307918.344</v>
      </c>
      <c r="H100" s="25">
        <v>261730.59239999996</v>
      </c>
      <c r="I100" s="25">
        <v>-44265.86759999997</v>
      </c>
      <c r="J100" s="25">
        <v>-30986.107319999977</v>
      </c>
      <c r="K100" s="26">
        <v>0.899</v>
      </c>
      <c r="L100" s="25"/>
    </row>
    <row r="101" spans="1:12" ht="25.5">
      <c r="A101" s="24" t="s">
        <v>886</v>
      </c>
      <c r="B101" s="25">
        <v>184632.2562</v>
      </c>
      <c r="C101" s="25">
        <v>30585.55</v>
      </c>
      <c r="D101" s="25">
        <v>-25550.149999999998</v>
      </c>
      <c r="E101" s="25">
        <v>7027.97</v>
      </c>
      <c r="F101" s="25">
        <v>196695.6262</v>
      </c>
      <c r="G101" s="25">
        <v>180918.087</v>
      </c>
      <c r="H101" s="25">
        <v>153780.37395</v>
      </c>
      <c r="I101" s="25">
        <v>42915.25224999999</v>
      </c>
      <c r="J101" s="25">
        <v>30040.67657499999</v>
      </c>
      <c r="K101" s="26">
        <v>1.166</v>
      </c>
      <c r="L101" s="25"/>
    </row>
    <row r="102" spans="1:12" ht="12.75">
      <c r="A102" s="10" t="s">
        <v>117</v>
      </c>
      <c r="B102" s="25">
        <v>282718.7048</v>
      </c>
      <c r="C102" s="25">
        <v>54090.6</v>
      </c>
      <c r="D102" s="25">
        <v>-37915.95</v>
      </c>
      <c r="E102" s="25">
        <v>15939.880000000001</v>
      </c>
      <c r="F102" s="25">
        <v>314833.23480000003</v>
      </c>
      <c r="G102" s="25">
        <v>330039.411</v>
      </c>
      <c r="H102" s="25">
        <v>280533.49935</v>
      </c>
      <c r="I102" s="25">
        <v>34299.73545000004</v>
      </c>
      <c r="J102" s="25">
        <v>24009.814815000023</v>
      </c>
      <c r="K102" s="26">
        <v>1.073</v>
      </c>
      <c r="L102" s="25"/>
    </row>
    <row r="103" spans="1:12" ht="12.75">
      <c r="A103" s="10" t="s">
        <v>118</v>
      </c>
      <c r="B103" s="25">
        <v>70225.5274</v>
      </c>
      <c r="C103" s="25">
        <v>11176.65</v>
      </c>
      <c r="D103" s="25">
        <v>-22924.5</v>
      </c>
      <c r="E103" s="25">
        <v>2780.69</v>
      </c>
      <c r="F103" s="25">
        <v>61258.36740000001</v>
      </c>
      <c r="G103" s="25">
        <v>65837.706</v>
      </c>
      <c r="H103" s="25">
        <v>55962.0501</v>
      </c>
      <c r="I103" s="25">
        <v>5296.31730000001</v>
      </c>
      <c r="J103" s="25">
        <v>3707.4221100000063</v>
      </c>
      <c r="K103" s="26">
        <v>1.056</v>
      </c>
      <c r="L103" s="25"/>
    </row>
    <row r="104" spans="1:12" ht="12.75">
      <c r="A104" s="10" t="s">
        <v>119</v>
      </c>
      <c r="B104" s="25">
        <v>113589.81480000001</v>
      </c>
      <c r="C104" s="25">
        <v>30083.2</v>
      </c>
      <c r="D104" s="25">
        <v>-26066.95</v>
      </c>
      <c r="E104" s="25">
        <v>4630.46</v>
      </c>
      <c r="F104" s="25">
        <v>122236.52480000001</v>
      </c>
      <c r="G104" s="25">
        <v>139072.90899999999</v>
      </c>
      <c r="H104" s="25">
        <v>118211.97264999998</v>
      </c>
      <c r="I104" s="25">
        <v>4024.5521500000323</v>
      </c>
      <c r="J104" s="25">
        <v>2817.1865050000224</v>
      </c>
      <c r="K104" s="26">
        <v>1.02</v>
      </c>
      <c r="L104" s="25"/>
    </row>
    <row r="105" spans="1:12" ht="12.75">
      <c r="A105" s="10" t="s">
        <v>120</v>
      </c>
      <c r="B105" s="25">
        <v>78362.82160000001</v>
      </c>
      <c r="C105" s="25">
        <v>9293.9</v>
      </c>
      <c r="D105" s="25">
        <v>-20117.8</v>
      </c>
      <c r="E105" s="25">
        <v>2936.5800000000004</v>
      </c>
      <c r="F105" s="25">
        <v>70475.50160000002</v>
      </c>
      <c r="G105" s="25">
        <v>93197.348</v>
      </c>
      <c r="H105" s="25">
        <v>79217.74579999999</v>
      </c>
      <c r="I105" s="25">
        <v>-8742.244199999972</v>
      </c>
      <c r="J105" s="25">
        <v>-6119.57093999998</v>
      </c>
      <c r="K105" s="26">
        <v>0.934</v>
      </c>
      <c r="L105" s="25"/>
    </row>
    <row r="106" spans="1:12" ht="25.5">
      <c r="A106" s="24" t="s">
        <v>121</v>
      </c>
      <c r="B106" s="25">
        <v>58391.351200000005</v>
      </c>
      <c r="C106" s="25">
        <v>7010.8</v>
      </c>
      <c r="D106" s="25">
        <v>-24996.8</v>
      </c>
      <c r="E106" s="25">
        <v>3624.4</v>
      </c>
      <c r="F106" s="25">
        <v>44029.751200000006</v>
      </c>
      <c r="G106" s="25">
        <v>48860.689</v>
      </c>
      <c r="H106" s="25">
        <v>41531.58565</v>
      </c>
      <c r="I106" s="25">
        <v>2498.165550000005</v>
      </c>
      <c r="J106" s="25">
        <v>1748.7158850000035</v>
      </c>
      <c r="K106" s="26">
        <v>1.036</v>
      </c>
      <c r="L106" s="25"/>
    </row>
    <row r="107" spans="1:12" ht="12.75">
      <c r="A107" s="10" t="s">
        <v>122</v>
      </c>
      <c r="B107" s="25">
        <v>36509.1328</v>
      </c>
      <c r="C107" s="25">
        <v>6406.45</v>
      </c>
      <c r="D107" s="25">
        <v>-7369.5</v>
      </c>
      <c r="E107" s="25">
        <v>2950.1800000000003</v>
      </c>
      <c r="F107" s="25">
        <v>38496.2628</v>
      </c>
      <c r="G107" s="25">
        <v>49446.072</v>
      </c>
      <c r="H107" s="25">
        <v>42029.1612</v>
      </c>
      <c r="I107" s="25">
        <v>-3532.8984000000055</v>
      </c>
      <c r="J107" s="25">
        <v>-2473.0288800000035</v>
      </c>
      <c r="K107" s="26">
        <v>0.95</v>
      </c>
      <c r="L107" s="25"/>
    </row>
    <row r="108" spans="1:12" ht="12.75">
      <c r="A108" s="10" t="s">
        <v>123</v>
      </c>
      <c r="B108" s="25">
        <v>27992.4582</v>
      </c>
      <c r="C108" s="25">
        <v>12463.55</v>
      </c>
      <c r="D108" s="25">
        <v>-1981.35</v>
      </c>
      <c r="E108" s="25">
        <v>6486.35</v>
      </c>
      <c r="F108" s="25">
        <v>44961.0082</v>
      </c>
      <c r="G108" s="25">
        <v>60416.017</v>
      </c>
      <c r="H108" s="25">
        <v>51353.61445</v>
      </c>
      <c r="I108" s="25">
        <v>-6392.606250000004</v>
      </c>
      <c r="J108" s="25">
        <v>-4474.824375000003</v>
      </c>
      <c r="K108" s="26">
        <v>0.926</v>
      </c>
      <c r="L108" s="25"/>
    </row>
    <row r="109" spans="1:12" ht="12.75">
      <c r="A109" s="10" t="s">
        <v>124</v>
      </c>
      <c r="B109" s="25">
        <v>41936.764800000004</v>
      </c>
      <c r="C109" s="25">
        <v>6755.8</v>
      </c>
      <c r="D109" s="25">
        <v>-14357.35</v>
      </c>
      <c r="E109" s="25">
        <v>1827.16</v>
      </c>
      <c r="F109" s="25">
        <v>36162.374800000005</v>
      </c>
      <c r="G109" s="25">
        <v>37187.116</v>
      </c>
      <c r="H109" s="25">
        <v>31609.048600000002</v>
      </c>
      <c r="I109" s="25">
        <v>4553.326200000003</v>
      </c>
      <c r="J109" s="25">
        <v>3187.328340000002</v>
      </c>
      <c r="K109" s="26">
        <v>1.086</v>
      </c>
      <c r="L109" s="25"/>
    </row>
    <row r="110" spans="1:12" ht="12.75">
      <c r="A110" s="10" t="s">
        <v>125</v>
      </c>
      <c r="B110" s="25">
        <v>174364.0626</v>
      </c>
      <c r="C110" s="25">
        <v>18962.649999999998</v>
      </c>
      <c r="D110" s="25">
        <v>-43774.15</v>
      </c>
      <c r="E110" s="25">
        <v>8383.890000000001</v>
      </c>
      <c r="F110" s="25">
        <v>157936.45260000002</v>
      </c>
      <c r="G110" s="25">
        <v>243619.282</v>
      </c>
      <c r="H110" s="25">
        <v>207076.3897</v>
      </c>
      <c r="I110" s="25">
        <v>-49139.93709999998</v>
      </c>
      <c r="J110" s="25">
        <v>-34397.95596999998</v>
      </c>
      <c r="K110" s="26">
        <v>0.859</v>
      </c>
      <c r="L110" s="25"/>
    </row>
    <row r="111" spans="1:12" ht="12.75">
      <c r="A111" s="10" t="s">
        <v>126</v>
      </c>
      <c r="B111" s="25">
        <v>310907.7762</v>
      </c>
      <c r="C111" s="25">
        <v>117602.59999999999</v>
      </c>
      <c r="D111" s="25">
        <v>-70539.8</v>
      </c>
      <c r="E111" s="25">
        <v>51969.68</v>
      </c>
      <c r="F111" s="25">
        <v>409940.2562</v>
      </c>
      <c r="G111" s="25">
        <v>521413.14</v>
      </c>
      <c r="H111" s="25">
        <v>443201.169</v>
      </c>
      <c r="I111" s="25">
        <v>-33260.91279999999</v>
      </c>
      <c r="J111" s="25">
        <v>-23282.638959999993</v>
      </c>
      <c r="K111" s="26">
        <v>0.955</v>
      </c>
      <c r="L111" s="25"/>
    </row>
    <row r="112" spans="1:12" ht="12.75">
      <c r="A112" s="10" t="s">
        <v>127</v>
      </c>
      <c r="B112" s="25">
        <v>202845.2846</v>
      </c>
      <c r="C112" s="25">
        <v>47503.95</v>
      </c>
      <c r="D112" s="25">
        <v>-19059.55</v>
      </c>
      <c r="E112" s="25">
        <v>16377.970000000001</v>
      </c>
      <c r="F112" s="25">
        <v>247667.6546</v>
      </c>
      <c r="G112" s="25">
        <v>340165.534</v>
      </c>
      <c r="H112" s="25">
        <v>289140.70389999996</v>
      </c>
      <c r="I112" s="25">
        <v>-41473.049299999955</v>
      </c>
      <c r="J112" s="25">
        <v>-29031.134509999967</v>
      </c>
      <c r="K112" s="26">
        <v>0.915</v>
      </c>
      <c r="L112" s="25"/>
    </row>
    <row r="113" spans="1:12" ht="12.75">
      <c r="A113" s="10" t="s">
        <v>128</v>
      </c>
      <c r="B113" s="25">
        <v>81912.936</v>
      </c>
      <c r="C113" s="25">
        <v>29040.25</v>
      </c>
      <c r="D113" s="25">
        <v>-29792.5</v>
      </c>
      <c r="E113" s="25">
        <v>2615.28</v>
      </c>
      <c r="F113" s="25">
        <v>83775.966</v>
      </c>
      <c r="G113" s="25">
        <v>113119.421</v>
      </c>
      <c r="H113" s="25">
        <v>96151.50785</v>
      </c>
      <c r="I113" s="25">
        <v>-12375.541849999994</v>
      </c>
      <c r="J113" s="25">
        <v>-8662.879294999995</v>
      </c>
      <c r="K113" s="26">
        <v>0.923</v>
      </c>
      <c r="L113" s="25"/>
    </row>
    <row r="114" spans="1:12" ht="12.75">
      <c r="A114" s="10" t="s">
        <v>129</v>
      </c>
      <c r="B114" s="25">
        <v>50092.0588</v>
      </c>
      <c r="C114" s="25">
        <v>8141.3</v>
      </c>
      <c r="D114" s="25">
        <v>-9242.05</v>
      </c>
      <c r="E114" s="25">
        <v>4651.54</v>
      </c>
      <c r="F114" s="25">
        <v>53642.8488</v>
      </c>
      <c r="G114" s="25">
        <v>61193.089</v>
      </c>
      <c r="H114" s="25">
        <v>52014.12565</v>
      </c>
      <c r="I114" s="25">
        <v>1628.723149999998</v>
      </c>
      <c r="J114" s="25">
        <v>1140.1062049999985</v>
      </c>
      <c r="K114" s="26">
        <v>1.019</v>
      </c>
      <c r="L114" s="25"/>
    </row>
    <row r="115" spans="1:12" ht="12.75">
      <c r="A115" s="10" t="s">
        <v>130</v>
      </c>
      <c r="B115" s="25">
        <v>38371.4198</v>
      </c>
      <c r="C115" s="25">
        <v>19799.05</v>
      </c>
      <c r="D115" s="25">
        <v>-11337.3</v>
      </c>
      <c r="E115" s="25">
        <v>5482.5</v>
      </c>
      <c r="F115" s="25">
        <v>52315.6698</v>
      </c>
      <c r="G115" s="25">
        <v>53165.401</v>
      </c>
      <c r="H115" s="25">
        <v>45190.59085</v>
      </c>
      <c r="I115" s="25">
        <v>7125.078950000003</v>
      </c>
      <c r="J115" s="25">
        <v>4987.555265000002</v>
      </c>
      <c r="K115" s="26">
        <v>1.094</v>
      </c>
      <c r="L115" s="25"/>
    </row>
    <row r="116" spans="1:12" ht="12.75">
      <c r="A116" s="10" t="s">
        <v>131</v>
      </c>
      <c r="B116" s="25">
        <v>65077.5846</v>
      </c>
      <c r="C116" s="25">
        <v>16410.95</v>
      </c>
      <c r="D116" s="25">
        <v>-9271.8</v>
      </c>
      <c r="E116" s="25">
        <v>6607.7300000000005</v>
      </c>
      <c r="F116" s="25">
        <v>78824.46459999999</v>
      </c>
      <c r="G116" s="25">
        <v>88303.963</v>
      </c>
      <c r="H116" s="25">
        <v>75058.36855</v>
      </c>
      <c r="I116" s="25">
        <v>3766.096049999993</v>
      </c>
      <c r="J116" s="25">
        <v>2636.267234999995</v>
      </c>
      <c r="K116" s="26">
        <v>1.03</v>
      </c>
      <c r="L116" s="25"/>
    </row>
    <row r="117" spans="1:12" ht="12.75">
      <c r="A117" s="10" t="s">
        <v>132</v>
      </c>
      <c r="B117" s="25">
        <v>345748.466</v>
      </c>
      <c r="C117" s="25">
        <v>61400.6</v>
      </c>
      <c r="D117" s="25">
        <v>-42448.15</v>
      </c>
      <c r="E117" s="25">
        <v>31960.000000000004</v>
      </c>
      <c r="F117" s="25">
        <v>396660.916</v>
      </c>
      <c r="G117" s="25">
        <v>474661.419</v>
      </c>
      <c r="H117" s="25">
        <v>403462.20615</v>
      </c>
      <c r="I117" s="25">
        <v>-6801.290149999957</v>
      </c>
      <c r="J117" s="25">
        <v>-4760.903104999969</v>
      </c>
      <c r="K117" s="26">
        <v>0.99</v>
      </c>
      <c r="L117" s="25"/>
    </row>
    <row r="118" spans="1:12" ht="12.75">
      <c r="A118" s="10" t="s">
        <v>133</v>
      </c>
      <c r="B118" s="25">
        <v>62774.9948</v>
      </c>
      <c r="C118" s="25">
        <v>78659.84999999999</v>
      </c>
      <c r="D118" s="25">
        <v>-63166.9</v>
      </c>
      <c r="E118" s="25">
        <v>9803.220000000001</v>
      </c>
      <c r="F118" s="25">
        <v>88071.1648</v>
      </c>
      <c r="G118" s="25">
        <v>103662.413</v>
      </c>
      <c r="H118" s="25">
        <v>88113.05105</v>
      </c>
      <c r="I118" s="25">
        <v>-41.886249999995925</v>
      </c>
      <c r="J118" s="25">
        <v>-29.320374999997146</v>
      </c>
      <c r="K118" s="26">
        <v>1</v>
      </c>
      <c r="L118" s="25"/>
    </row>
    <row r="119" spans="1:12" ht="12.75">
      <c r="A119" s="10" t="s">
        <v>134</v>
      </c>
      <c r="B119" s="25">
        <v>149078.4974</v>
      </c>
      <c r="C119" s="25">
        <v>50286.85</v>
      </c>
      <c r="D119" s="25">
        <v>-39111.049999999996</v>
      </c>
      <c r="E119" s="25">
        <v>12971.51</v>
      </c>
      <c r="F119" s="25">
        <v>173225.8074</v>
      </c>
      <c r="G119" s="25">
        <v>191809.529</v>
      </c>
      <c r="H119" s="25">
        <v>163038.09965000002</v>
      </c>
      <c r="I119" s="25">
        <v>10187.707749999972</v>
      </c>
      <c r="J119" s="25">
        <v>7131.395424999981</v>
      </c>
      <c r="K119" s="26">
        <v>1.037</v>
      </c>
      <c r="L119" s="25"/>
    </row>
    <row r="120" spans="1:12" ht="12.75">
      <c r="A120" s="10" t="s">
        <v>135</v>
      </c>
      <c r="B120" s="25">
        <v>17243.8084</v>
      </c>
      <c r="C120" s="25">
        <v>19360.45</v>
      </c>
      <c r="D120" s="25">
        <v>-332.34999999999997</v>
      </c>
      <c r="E120" s="25">
        <v>7334.650000000001</v>
      </c>
      <c r="F120" s="25">
        <v>43606.5584</v>
      </c>
      <c r="G120" s="25">
        <v>66250.821</v>
      </c>
      <c r="H120" s="25">
        <v>56313.19785</v>
      </c>
      <c r="I120" s="25">
        <v>-12706.639449999995</v>
      </c>
      <c r="J120" s="25">
        <v>-8894.647614999996</v>
      </c>
      <c r="K120" s="26">
        <v>0.866</v>
      </c>
      <c r="L120" s="25"/>
    </row>
    <row r="121" spans="1:12" ht="12.75">
      <c r="A121" s="10" t="s">
        <v>136</v>
      </c>
      <c r="B121" s="25">
        <v>355437.8968</v>
      </c>
      <c r="C121" s="25">
        <v>95103.09999999999</v>
      </c>
      <c r="D121" s="25">
        <v>-2181.95</v>
      </c>
      <c r="E121" s="25">
        <v>49242.54</v>
      </c>
      <c r="F121" s="25">
        <v>497601.5868</v>
      </c>
      <c r="G121" s="25">
        <v>554888.539</v>
      </c>
      <c r="H121" s="25">
        <v>471655.25814999995</v>
      </c>
      <c r="I121" s="25">
        <v>25946.32865000004</v>
      </c>
      <c r="J121" s="25">
        <v>18162.430055000026</v>
      </c>
      <c r="K121" s="26">
        <v>1.033</v>
      </c>
      <c r="L121" s="25"/>
    </row>
    <row r="122" spans="1:12" ht="12.75">
      <c r="A122" s="10" t="s">
        <v>137</v>
      </c>
      <c r="B122" s="25">
        <v>969103.6936</v>
      </c>
      <c r="C122" s="25">
        <v>271691.45</v>
      </c>
      <c r="D122" s="25">
        <v>-178085.19999999998</v>
      </c>
      <c r="E122" s="25">
        <v>112047.51000000001</v>
      </c>
      <c r="F122" s="25">
        <v>1174757.4536</v>
      </c>
      <c r="G122" s="25">
        <v>1376153.979</v>
      </c>
      <c r="H122" s="25">
        <v>1169730.88215</v>
      </c>
      <c r="I122" s="25">
        <v>5026.57144999993</v>
      </c>
      <c r="J122" s="25">
        <v>3518.600014999951</v>
      </c>
      <c r="K122" s="26">
        <v>1.003</v>
      </c>
      <c r="L122" s="25"/>
    </row>
    <row r="123" spans="1:12" ht="12.75">
      <c r="A123" s="10" t="s">
        <v>138</v>
      </c>
      <c r="B123" s="25">
        <v>27456.618000000002</v>
      </c>
      <c r="C123" s="25">
        <v>7631.3</v>
      </c>
      <c r="D123" s="25">
        <v>-2300.1</v>
      </c>
      <c r="E123" s="25">
        <v>3878.2100000000005</v>
      </c>
      <c r="F123" s="25">
        <v>36666.028</v>
      </c>
      <c r="G123" s="25">
        <v>55111.333</v>
      </c>
      <c r="H123" s="25">
        <v>46844.63305</v>
      </c>
      <c r="I123" s="25">
        <v>-10178.605049999998</v>
      </c>
      <c r="J123" s="25">
        <v>-7125.023534999998</v>
      </c>
      <c r="K123" s="26">
        <v>0.871</v>
      </c>
      <c r="L123" s="25"/>
    </row>
    <row r="124" spans="1:12" ht="12.75">
      <c r="A124" s="10" t="s">
        <v>139</v>
      </c>
      <c r="B124" s="25">
        <v>10381.730800000001</v>
      </c>
      <c r="C124" s="25">
        <v>4004.35</v>
      </c>
      <c r="D124" s="25">
        <v>121.55</v>
      </c>
      <c r="E124" s="25">
        <v>1592.5600000000002</v>
      </c>
      <c r="F124" s="25">
        <v>16100.1908</v>
      </c>
      <c r="G124" s="25">
        <v>22383.484</v>
      </c>
      <c r="H124" s="25">
        <v>19025.9614</v>
      </c>
      <c r="I124" s="25">
        <v>-2925.7706</v>
      </c>
      <c r="J124" s="25">
        <v>-2048.0394199999996</v>
      </c>
      <c r="K124" s="26">
        <v>0.909</v>
      </c>
      <c r="L124" s="25"/>
    </row>
    <row r="125" spans="1:12" ht="12.75">
      <c r="A125" s="10" t="s">
        <v>140</v>
      </c>
      <c r="B125" s="25">
        <v>61233.935000000005</v>
      </c>
      <c r="C125" s="25">
        <v>47951.9</v>
      </c>
      <c r="D125" s="25">
        <v>-43656.85</v>
      </c>
      <c r="E125" s="25">
        <v>11680.02</v>
      </c>
      <c r="F125" s="25">
        <v>77209.005</v>
      </c>
      <c r="G125" s="25">
        <v>93671.481</v>
      </c>
      <c r="H125" s="25">
        <v>79620.75885</v>
      </c>
      <c r="I125" s="25">
        <v>-2411.7538499999937</v>
      </c>
      <c r="J125" s="25">
        <v>-1688.2276949999955</v>
      </c>
      <c r="K125" s="26">
        <v>0.982</v>
      </c>
      <c r="L125" s="25"/>
    </row>
    <row r="126" spans="1:12" ht="12.75">
      <c r="A126" s="10" t="s">
        <v>141</v>
      </c>
      <c r="B126" s="25">
        <v>54614.1624</v>
      </c>
      <c r="C126" s="25">
        <v>17576.3</v>
      </c>
      <c r="D126" s="25">
        <v>-6592.599999999999</v>
      </c>
      <c r="E126" s="25">
        <v>4421.02</v>
      </c>
      <c r="F126" s="25">
        <v>70018.8824</v>
      </c>
      <c r="G126" s="25">
        <v>79440.125</v>
      </c>
      <c r="H126" s="25">
        <v>67524.10625</v>
      </c>
      <c r="I126" s="25">
        <v>2494.776150000005</v>
      </c>
      <c r="J126" s="25">
        <v>1746.3433050000035</v>
      </c>
      <c r="K126" s="26">
        <v>1.022</v>
      </c>
      <c r="L126" s="25"/>
    </row>
    <row r="127" spans="1:12" ht="12.75">
      <c r="A127" s="10" t="s">
        <v>142</v>
      </c>
      <c r="B127" s="25">
        <v>30515.1994</v>
      </c>
      <c r="C127" s="25">
        <v>6524.599999999999</v>
      </c>
      <c r="D127" s="25">
        <v>-4382.599999999999</v>
      </c>
      <c r="E127" s="25">
        <v>5659.81</v>
      </c>
      <c r="F127" s="25">
        <v>38317.0094</v>
      </c>
      <c r="G127" s="25">
        <v>48625.91</v>
      </c>
      <c r="H127" s="25">
        <v>41332.0235</v>
      </c>
      <c r="I127" s="25">
        <v>-3015.0141000000003</v>
      </c>
      <c r="J127" s="25">
        <v>-2110.5098700000003</v>
      </c>
      <c r="K127" s="26">
        <v>0.957</v>
      </c>
      <c r="L127" s="25"/>
    </row>
    <row r="128" spans="1:12" ht="12.75">
      <c r="A128" s="10" t="s">
        <v>143</v>
      </c>
      <c r="B128" s="25">
        <v>17092.887000000002</v>
      </c>
      <c r="C128" s="25">
        <v>40351.2</v>
      </c>
      <c r="D128" s="25">
        <v>-2125</v>
      </c>
      <c r="E128" s="25">
        <v>7951.750000000001</v>
      </c>
      <c r="F128" s="25">
        <v>63270.837</v>
      </c>
      <c r="G128" s="25">
        <v>72228.531</v>
      </c>
      <c r="H128" s="25">
        <v>61394.25135</v>
      </c>
      <c r="I128" s="25">
        <v>1876.585650000001</v>
      </c>
      <c r="J128" s="25">
        <v>1313.6099550000006</v>
      </c>
      <c r="K128" s="26">
        <v>1.018</v>
      </c>
      <c r="L128" s="25"/>
    </row>
    <row r="129" spans="1:12" ht="12.75">
      <c r="A129" s="10" t="s">
        <v>144</v>
      </c>
      <c r="B129" s="25">
        <v>64530.6676</v>
      </c>
      <c r="C129" s="25">
        <v>13002.449999999999</v>
      </c>
      <c r="D129" s="25">
        <v>-13418.949999999999</v>
      </c>
      <c r="E129" s="25">
        <v>1038.53</v>
      </c>
      <c r="F129" s="25">
        <v>65152.6976</v>
      </c>
      <c r="G129" s="25">
        <v>57894.214</v>
      </c>
      <c r="H129" s="25">
        <v>49210.0819</v>
      </c>
      <c r="I129" s="25">
        <v>15942.615700000002</v>
      </c>
      <c r="J129" s="25">
        <v>11159.83099</v>
      </c>
      <c r="K129" s="26">
        <v>1.193</v>
      </c>
      <c r="L129" s="25"/>
    </row>
    <row r="130" spans="1:12" ht="12.75">
      <c r="A130" s="10" t="s">
        <v>145</v>
      </c>
      <c r="B130" s="25">
        <v>30909.810400000002</v>
      </c>
      <c r="C130" s="25">
        <v>16968.55</v>
      </c>
      <c r="D130" s="25">
        <v>-1462.85</v>
      </c>
      <c r="E130" s="25">
        <v>5831</v>
      </c>
      <c r="F130" s="25">
        <v>52246.5104</v>
      </c>
      <c r="G130" s="25">
        <v>65350.397</v>
      </c>
      <c r="H130" s="25">
        <v>55547.83745</v>
      </c>
      <c r="I130" s="25">
        <v>-3301.32705</v>
      </c>
      <c r="J130" s="25">
        <v>-2310.928935</v>
      </c>
      <c r="K130" s="26">
        <v>0.965</v>
      </c>
      <c r="L130" s="25"/>
    </row>
    <row r="131" spans="1:12" ht="12.75">
      <c r="A131" s="10" t="s">
        <v>146</v>
      </c>
      <c r="B131" s="25">
        <v>26987.2386</v>
      </c>
      <c r="C131" s="25">
        <v>9697.65</v>
      </c>
      <c r="D131" s="25">
        <v>-5414.5</v>
      </c>
      <c r="E131" s="25">
        <v>14658.420000000002</v>
      </c>
      <c r="F131" s="25">
        <v>45928.808600000004</v>
      </c>
      <c r="G131" s="25">
        <v>64976.106</v>
      </c>
      <c r="H131" s="25">
        <v>55229.6901</v>
      </c>
      <c r="I131" s="25">
        <v>-9300.881499999996</v>
      </c>
      <c r="J131" s="25">
        <v>-6510.617049999997</v>
      </c>
      <c r="K131" s="26">
        <v>0.9</v>
      </c>
      <c r="L131" s="25"/>
    </row>
    <row r="132" spans="1:12" ht="12.75">
      <c r="A132" s="10" t="s">
        <v>147</v>
      </c>
      <c r="B132" s="25">
        <v>135262.9586</v>
      </c>
      <c r="C132" s="25">
        <v>22292.95</v>
      </c>
      <c r="D132" s="25">
        <v>-23833.149999999998</v>
      </c>
      <c r="E132" s="25">
        <v>14655.36</v>
      </c>
      <c r="F132" s="25">
        <v>148378.1186</v>
      </c>
      <c r="G132" s="25">
        <v>212519.94</v>
      </c>
      <c r="H132" s="25">
        <v>180641.949</v>
      </c>
      <c r="I132" s="25">
        <v>-32263.830400000006</v>
      </c>
      <c r="J132" s="25">
        <v>-22584.681280000004</v>
      </c>
      <c r="K132" s="26">
        <v>0.894</v>
      </c>
      <c r="L132" s="25"/>
    </row>
    <row r="133" spans="1:12" ht="12.75">
      <c r="A133" s="10" t="s">
        <v>148</v>
      </c>
      <c r="B133" s="25">
        <v>21225.918</v>
      </c>
      <c r="C133" s="25">
        <v>57724.35</v>
      </c>
      <c r="D133" s="25">
        <v>-23869.7</v>
      </c>
      <c r="E133" s="25">
        <v>13569.400000000001</v>
      </c>
      <c r="F133" s="25">
        <v>68649.968</v>
      </c>
      <c r="G133" s="25">
        <v>87939.309</v>
      </c>
      <c r="H133" s="25">
        <v>74748.41265</v>
      </c>
      <c r="I133" s="25">
        <v>-6098.444650000005</v>
      </c>
      <c r="J133" s="25">
        <v>-4268.911255000004</v>
      </c>
      <c r="K133" s="26">
        <v>0.951</v>
      </c>
      <c r="L133" s="25"/>
    </row>
    <row r="134" spans="1:12" ht="12.75">
      <c r="A134" s="10" t="s">
        <v>149</v>
      </c>
      <c r="B134" s="25">
        <v>86792.26640000001</v>
      </c>
      <c r="C134" s="25">
        <v>22592.149999999998</v>
      </c>
      <c r="D134" s="25">
        <v>-16226.5</v>
      </c>
      <c r="E134" s="25">
        <v>12011.69</v>
      </c>
      <c r="F134" s="25">
        <v>105169.6064</v>
      </c>
      <c r="G134" s="25">
        <v>135971.685</v>
      </c>
      <c r="H134" s="25">
        <v>115575.93225</v>
      </c>
      <c r="I134" s="25">
        <v>-10406.325849999994</v>
      </c>
      <c r="J134" s="25">
        <v>-7284.428094999995</v>
      </c>
      <c r="K134" s="26">
        <v>0.946</v>
      </c>
      <c r="L134" s="25"/>
    </row>
    <row r="135" spans="1:12" ht="12.75">
      <c r="A135" s="10" t="s">
        <v>150</v>
      </c>
      <c r="B135" s="25">
        <v>39834.942</v>
      </c>
      <c r="C135" s="25">
        <v>10642</v>
      </c>
      <c r="D135" s="25">
        <v>-7533.55</v>
      </c>
      <c r="E135" s="25">
        <v>3369.4</v>
      </c>
      <c r="F135" s="25">
        <v>46312.792</v>
      </c>
      <c r="G135" s="25">
        <v>62939.6</v>
      </c>
      <c r="H135" s="25">
        <v>53498.659999999996</v>
      </c>
      <c r="I135" s="25">
        <v>-7185.867999999995</v>
      </c>
      <c r="J135" s="25">
        <v>-5030.107599999996</v>
      </c>
      <c r="K135" s="26">
        <v>0.92</v>
      </c>
      <c r="L135" s="25"/>
    </row>
    <row r="136" spans="1:12" ht="12.75">
      <c r="A136" s="10" t="s">
        <v>151</v>
      </c>
      <c r="B136" s="25">
        <v>159775.91700000002</v>
      </c>
      <c r="C136" s="25">
        <v>27225.5</v>
      </c>
      <c r="D136" s="25">
        <v>-42104.75</v>
      </c>
      <c r="E136" s="25">
        <v>13257.62</v>
      </c>
      <c r="F136" s="25">
        <v>158154.287</v>
      </c>
      <c r="G136" s="25">
        <v>191652.024</v>
      </c>
      <c r="H136" s="25">
        <v>162904.2204</v>
      </c>
      <c r="I136" s="25">
        <v>-4749.93339999998</v>
      </c>
      <c r="J136" s="25">
        <v>-3324.953379999986</v>
      </c>
      <c r="K136" s="26">
        <v>0.983</v>
      </c>
      <c r="L136" s="25"/>
    </row>
    <row r="137" spans="1:12" ht="12.75">
      <c r="A137" s="10" t="s">
        <v>152</v>
      </c>
      <c r="B137" s="25">
        <v>42800.7552</v>
      </c>
      <c r="C137" s="25">
        <v>3129.7</v>
      </c>
      <c r="D137" s="25">
        <v>-14510.35</v>
      </c>
      <c r="E137" s="25">
        <v>3190.5600000000004</v>
      </c>
      <c r="F137" s="25">
        <v>34610.665199999996</v>
      </c>
      <c r="G137" s="25">
        <v>40941.798</v>
      </c>
      <c r="H137" s="25">
        <v>34800.5283</v>
      </c>
      <c r="I137" s="25">
        <v>-189.8631000000023</v>
      </c>
      <c r="J137" s="25">
        <v>-132.9041700000016</v>
      </c>
      <c r="K137" s="26">
        <v>0.997</v>
      </c>
      <c r="L137" s="25"/>
    </row>
    <row r="138" spans="1:12" ht="12.75">
      <c r="A138" s="10" t="s">
        <v>153</v>
      </c>
      <c r="B138" s="25">
        <v>47295.1668</v>
      </c>
      <c r="C138" s="25">
        <v>20182.399999999998</v>
      </c>
      <c r="D138" s="25">
        <v>-7366.099999999999</v>
      </c>
      <c r="E138" s="25">
        <v>6486.52</v>
      </c>
      <c r="F138" s="25">
        <v>66597.9868</v>
      </c>
      <c r="G138" s="25">
        <v>78558.616</v>
      </c>
      <c r="H138" s="25">
        <v>66774.82359999999</v>
      </c>
      <c r="I138" s="25">
        <v>-176.83679999999003</v>
      </c>
      <c r="J138" s="25">
        <v>-123.78575999999302</v>
      </c>
      <c r="K138" s="26">
        <v>0.998</v>
      </c>
      <c r="L138" s="25"/>
    </row>
    <row r="139" spans="1:12" ht="25.5">
      <c r="A139" s="24" t="s">
        <v>887</v>
      </c>
      <c r="B139" s="25">
        <v>25040.491</v>
      </c>
      <c r="C139" s="25">
        <v>148836.69999999998</v>
      </c>
      <c r="D139" s="25">
        <v>-1.7</v>
      </c>
      <c r="E139" s="25">
        <v>19414</v>
      </c>
      <c r="F139" s="25">
        <v>193289.491</v>
      </c>
      <c r="G139" s="25">
        <v>219518.671</v>
      </c>
      <c r="H139" s="25">
        <v>186590.87034999998</v>
      </c>
      <c r="I139" s="25">
        <v>6698.620650000026</v>
      </c>
      <c r="J139" s="25">
        <v>4689.034455000018</v>
      </c>
      <c r="K139" s="26">
        <v>1.021</v>
      </c>
      <c r="L139" s="25"/>
    </row>
    <row r="140" spans="1:12" ht="12.75">
      <c r="A140" s="10" t="s">
        <v>154</v>
      </c>
      <c r="B140" s="25">
        <v>347538.7538</v>
      </c>
      <c r="C140" s="25">
        <v>119814.3</v>
      </c>
      <c r="D140" s="25">
        <v>-60964.549999999996</v>
      </c>
      <c r="E140" s="25">
        <v>24861.480000000003</v>
      </c>
      <c r="F140" s="25">
        <v>431249.9838</v>
      </c>
      <c r="G140" s="25">
        <v>446904.457</v>
      </c>
      <c r="H140" s="25">
        <v>379868.78845</v>
      </c>
      <c r="I140" s="25">
        <v>51381.195349999995</v>
      </c>
      <c r="J140" s="25">
        <v>35966.83674499999</v>
      </c>
      <c r="K140" s="26">
        <v>1.08</v>
      </c>
      <c r="L140" s="25"/>
    </row>
    <row r="141" spans="1:12" ht="12.75">
      <c r="A141" s="10" t="s">
        <v>155</v>
      </c>
      <c r="B141" s="25">
        <v>33915.777</v>
      </c>
      <c r="C141" s="25">
        <v>8041.849999999999</v>
      </c>
      <c r="D141" s="25">
        <v>-5907.5</v>
      </c>
      <c r="E141" s="25">
        <v>2004.9800000000002</v>
      </c>
      <c r="F141" s="25">
        <v>38055.107</v>
      </c>
      <c r="G141" s="25">
        <v>39183.415</v>
      </c>
      <c r="H141" s="25">
        <v>33305.90275</v>
      </c>
      <c r="I141" s="25">
        <v>4749.2042500000025</v>
      </c>
      <c r="J141" s="25">
        <v>3324.4429750000018</v>
      </c>
      <c r="K141" s="26">
        <v>1.085</v>
      </c>
      <c r="L141" s="25"/>
    </row>
    <row r="142" spans="1:12" ht="12.75">
      <c r="A142" s="10" t="s">
        <v>156</v>
      </c>
      <c r="B142" s="25">
        <v>313332.2108</v>
      </c>
      <c r="C142" s="25">
        <v>64481</v>
      </c>
      <c r="D142" s="25">
        <v>-47908.549999999996</v>
      </c>
      <c r="E142" s="25">
        <v>10076.58</v>
      </c>
      <c r="F142" s="25">
        <v>339981.2408</v>
      </c>
      <c r="G142" s="25">
        <v>306555.708</v>
      </c>
      <c r="H142" s="25">
        <v>260572.35179999997</v>
      </c>
      <c r="I142" s="25">
        <v>79408.88900000005</v>
      </c>
      <c r="J142" s="25">
        <v>55586.22230000004</v>
      </c>
      <c r="K142" s="26">
        <v>1.181</v>
      </c>
      <c r="L142" s="25"/>
    </row>
    <row r="143" spans="1:12" ht="12.75">
      <c r="A143" s="10" t="s">
        <v>157</v>
      </c>
      <c r="B143" s="25">
        <v>108804.6372</v>
      </c>
      <c r="C143" s="25">
        <v>21211.75</v>
      </c>
      <c r="D143" s="25">
        <v>-28640.75</v>
      </c>
      <c r="E143" s="25">
        <v>6828.900000000001</v>
      </c>
      <c r="F143" s="25">
        <v>108204.53719999999</v>
      </c>
      <c r="G143" s="25">
        <v>116467.432</v>
      </c>
      <c r="H143" s="25">
        <v>98997.3172</v>
      </c>
      <c r="I143" s="25">
        <v>9207.219999999987</v>
      </c>
      <c r="J143" s="25">
        <v>6445.05399999999</v>
      </c>
      <c r="K143" s="26">
        <v>1.055</v>
      </c>
      <c r="L143" s="25"/>
    </row>
    <row r="144" spans="1:12" ht="12.75">
      <c r="A144" s="10" t="s">
        <v>158</v>
      </c>
      <c r="B144" s="25">
        <v>184329.0288</v>
      </c>
      <c r="C144" s="25">
        <v>28225.1</v>
      </c>
      <c r="D144" s="25">
        <v>-27221.25</v>
      </c>
      <c r="E144" s="25">
        <v>14378.09</v>
      </c>
      <c r="F144" s="25">
        <v>199710.9688</v>
      </c>
      <c r="G144" s="25">
        <v>234665.035</v>
      </c>
      <c r="H144" s="25">
        <v>199465.27975</v>
      </c>
      <c r="I144" s="25">
        <v>245.6890500000154</v>
      </c>
      <c r="J144" s="25">
        <v>171.98233500001078</v>
      </c>
      <c r="K144" s="26">
        <v>1.001</v>
      </c>
      <c r="L144" s="25"/>
    </row>
    <row r="145" spans="1:12" ht="25.5" customHeight="1">
      <c r="A145" s="24" t="s">
        <v>903</v>
      </c>
      <c r="B145" s="25">
        <v>122186.79620000001</v>
      </c>
      <c r="C145" s="25">
        <v>37783.35</v>
      </c>
      <c r="D145" s="25">
        <v>-23985.3</v>
      </c>
      <c r="E145" s="25">
        <v>2881.67</v>
      </c>
      <c r="F145" s="25">
        <v>138866.5162</v>
      </c>
      <c r="G145" s="25">
        <v>136086.46000000002</v>
      </c>
      <c r="H145" s="25">
        <v>115673.49100000001</v>
      </c>
      <c r="I145" s="25">
        <v>23193.025200000004</v>
      </c>
      <c r="J145" s="25">
        <v>16235.117640000002</v>
      </c>
      <c r="K145" s="26">
        <v>1.119</v>
      </c>
      <c r="L145" s="25"/>
    </row>
    <row r="146" spans="1:12" ht="12.75">
      <c r="A146" s="10" t="s">
        <v>160</v>
      </c>
      <c r="B146" s="25">
        <v>243635.6006</v>
      </c>
      <c r="C146" s="25">
        <v>25982.8</v>
      </c>
      <c r="D146" s="25">
        <v>-92480</v>
      </c>
      <c r="E146" s="25">
        <v>10552.75</v>
      </c>
      <c r="F146" s="25">
        <v>187691.1506</v>
      </c>
      <c r="G146" s="25">
        <v>232151.541</v>
      </c>
      <c r="H146" s="25">
        <v>197328.80985</v>
      </c>
      <c r="I146" s="25">
        <v>-9637.659249999997</v>
      </c>
      <c r="J146" s="25">
        <v>-6746.361474999998</v>
      </c>
      <c r="K146" s="26">
        <v>0.971</v>
      </c>
      <c r="L146" s="25"/>
    </row>
    <row r="147" spans="1:12" ht="12.75">
      <c r="A147" s="10" t="s">
        <v>161</v>
      </c>
      <c r="B147" s="25">
        <v>34887.7662</v>
      </c>
      <c r="C147" s="25">
        <v>7537.8</v>
      </c>
      <c r="D147" s="25">
        <v>-10963.3</v>
      </c>
      <c r="E147" s="25">
        <v>2517.53</v>
      </c>
      <c r="F147" s="25">
        <v>33979.7962</v>
      </c>
      <c r="G147" s="25">
        <v>44525.009</v>
      </c>
      <c r="H147" s="25">
        <v>37846.25765</v>
      </c>
      <c r="I147" s="25">
        <v>-3866.4614500000025</v>
      </c>
      <c r="J147" s="25">
        <v>-2706.5230150000016</v>
      </c>
      <c r="K147" s="26">
        <v>0.939</v>
      </c>
      <c r="L147" s="25"/>
    </row>
    <row r="148" spans="1:12" ht="12.75">
      <c r="A148" s="10" t="s">
        <v>162</v>
      </c>
      <c r="B148" s="25">
        <v>29026.7544</v>
      </c>
      <c r="C148" s="25">
        <v>10794.15</v>
      </c>
      <c r="D148" s="25">
        <v>-8230.55</v>
      </c>
      <c r="E148" s="25">
        <v>2325.94</v>
      </c>
      <c r="F148" s="25">
        <v>33916.2944</v>
      </c>
      <c r="G148" s="25">
        <v>37428.514</v>
      </c>
      <c r="H148" s="25">
        <v>31814.2369</v>
      </c>
      <c r="I148" s="25">
        <v>2102.057499999999</v>
      </c>
      <c r="J148" s="25">
        <v>1471.4402499999992</v>
      </c>
      <c r="K148" s="26">
        <v>1.039</v>
      </c>
      <c r="L148" s="25"/>
    </row>
    <row r="149" spans="1:12" ht="12.75">
      <c r="A149" s="10" t="s">
        <v>163</v>
      </c>
      <c r="B149" s="25">
        <v>346774.4546</v>
      </c>
      <c r="C149" s="25">
        <v>326888.75</v>
      </c>
      <c r="D149" s="25">
        <v>-276715.8</v>
      </c>
      <c r="E149" s="25">
        <v>34361.76</v>
      </c>
      <c r="F149" s="25">
        <v>431309.1646</v>
      </c>
      <c r="G149" s="25">
        <v>543775.291</v>
      </c>
      <c r="H149" s="25">
        <v>462208.99734999996</v>
      </c>
      <c r="I149" s="25">
        <v>-30899.832749999943</v>
      </c>
      <c r="J149" s="25">
        <v>-21629.882924999958</v>
      </c>
      <c r="K149" s="26">
        <v>0.96</v>
      </c>
      <c r="L149" s="25"/>
    </row>
    <row r="150" spans="1:12" ht="12.75">
      <c r="A150" s="10" t="s">
        <v>164</v>
      </c>
      <c r="B150" s="25">
        <v>26348.938000000002</v>
      </c>
      <c r="C150" s="25">
        <v>5241.099999999999</v>
      </c>
      <c r="D150" s="25">
        <v>-7050.75</v>
      </c>
      <c r="E150" s="25">
        <v>459.51000000000005</v>
      </c>
      <c r="F150" s="25">
        <v>24998.798</v>
      </c>
      <c r="G150" s="25">
        <v>38709.283</v>
      </c>
      <c r="H150" s="25">
        <v>32902.890550000004</v>
      </c>
      <c r="I150" s="25">
        <v>-7904.092550000005</v>
      </c>
      <c r="J150" s="25">
        <v>-5532.864785000003</v>
      </c>
      <c r="K150" s="26">
        <v>0.857</v>
      </c>
      <c r="L150" s="25"/>
    </row>
    <row r="151" spans="1:12" ht="12.75">
      <c r="A151" s="10" t="s">
        <v>165</v>
      </c>
      <c r="B151" s="25">
        <v>30259.0484</v>
      </c>
      <c r="C151" s="25">
        <v>2448.85</v>
      </c>
      <c r="D151" s="25">
        <v>-12002</v>
      </c>
      <c r="E151" s="25">
        <v>1644.5800000000002</v>
      </c>
      <c r="F151" s="25">
        <v>22350.4784</v>
      </c>
      <c r="G151" s="25">
        <v>34458.130000000005</v>
      </c>
      <c r="H151" s="25">
        <v>29289.4105</v>
      </c>
      <c r="I151" s="25">
        <v>-6938.932100000002</v>
      </c>
      <c r="J151" s="25">
        <v>-4857.252470000001</v>
      </c>
      <c r="K151" s="26">
        <v>0.859</v>
      </c>
      <c r="L151" s="25"/>
    </row>
    <row r="152" spans="1:12" ht="12.75">
      <c r="A152" s="10" t="s">
        <v>166</v>
      </c>
      <c r="B152" s="25">
        <v>159894.9926</v>
      </c>
      <c r="C152" s="25">
        <v>18020</v>
      </c>
      <c r="D152" s="25">
        <v>-52957.549999999996</v>
      </c>
      <c r="E152" s="25">
        <v>12951.960000000001</v>
      </c>
      <c r="F152" s="25">
        <v>137909.4026</v>
      </c>
      <c r="G152" s="25">
        <v>176522.476</v>
      </c>
      <c r="H152" s="25">
        <v>150044.1046</v>
      </c>
      <c r="I152" s="25">
        <v>-12134.70199999999</v>
      </c>
      <c r="J152" s="25">
        <v>-8494.291399999993</v>
      </c>
      <c r="K152" s="26">
        <v>0.952</v>
      </c>
      <c r="L152" s="25"/>
    </row>
    <row r="153" spans="1:12" ht="12.75">
      <c r="A153" s="10" t="s">
        <v>167</v>
      </c>
      <c r="B153" s="25">
        <v>15924.2846</v>
      </c>
      <c r="C153" s="25">
        <v>6756.65</v>
      </c>
      <c r="D153" s="25">
        <v>-2848.35</v>
      </c>
      <c r="E153" s="25">
        <v>145.35000000000002</v>
      </c>
      <c r="F153" s="25">
        <v>19977.9346</v>
      </c>
      <c r="G153" s="25">
        <v>24626.783</v>
      </c>
      <c r="H153" s="25">
        <v>20932.76555</v>
      </c>
      <c r="I153" s="25">
        <v>-954.8309499999996</v>
      </c>
      <c r="J153" s="25">
        <v>-668.3816649999997</v>
      </c>
      <c r="K153" s="26">
        <v>0.973</v>
      </c>
      <c r="L153" s="25"/>
    </row>
    <row r="154" spans="1:12" ht="12.75">
      <c r="A154" s="10" t="s">
        <v>168</v>
      </c>
      <c r="B154" s="25">
        <v>40060.6318</v>
      </c>
      <c r="C154" s="25">
        <v>6761.75</v>
      </c>
      <c r="D154" s="25">
        <v>-19811.8</v>
      </c>
      <c r="E154" s="25">
        <v>734.74</v>
      </c>
      <c r="F154" s="25">
        <v>27745.321800000005</v>
      </c>
      <c r="G154" s="25">
        <v>39064.505</v>
      </c>
      <c r="H154" s="25">
        <v>33204.829249999995</v>
      </c>
      <c r="I154" s="25">
        <v>-5459.50744999999</v>
      </c>
      <c r="J154" s="25">
        <v>-3821.655214999993</v>
      </c>
      <c r="K154" s="26">
        <v>0.902</v>
      </c>
      <c r="L154" s="25"/>
    </row>
    <row r="155" spans="1:12" ht="12.75">
      <c r="A155" s="10" t="s">
        <v>169</v>
      </c>
      <c r="B155" s="25">
        <v>23697.429</v>
      </c>
      <c r="C155" s="25">
        <v>4620.599999999999</v>
      </c>
      <c r="D155" s="25">
        <v>-7819.15</v>
      </c>
      <c r="E155" s="25">
        <v>1516.23</v>
      </c>
      <c r="F155" s="25">
        <v>22015.109</v>
      </c>
      <c r="G155" s="25">
        <v>32163.807</v>
      </c>
      <c r="H155" s="25">
        <v>27339.23595</v>
      </c>
      <c r="I155" s="25">
        <v>-5324.126949999998</v>
      </c>
      <c r="J155" s="25">
        <v>-3726.8888649999985</v>
      </c>
      <c r="K155" s="26">
        <v>0.884</v>
      </c>
      <c r="L155" s="25"/>
    </row>
    <row r="156" spans="1:12" ht="12.75">
      <c r="A156" s="10" t="s">
        <v>170</v>
      </c>
      <c r="B156" s="25">
        <v>1970888.101</v>
      </c>
      <c r="C156" s="25">
        <v>905234.7</v>
      </c>
      <c r="D156" s="25">
        <v>-439280.85</v>
      </c>
      <c r="E156" s="25">
        <v>164482.48</v>
      </c>
      <c r="F156" s="25">
        <v>2601324.431</v>
      </c>
      <c r="G156" s="25">
        <v>2507499.763</v>
      </c>
      <c r="H156" s="25">
        <v>2131374.79855</v>
      </c>
      <c r="I156" s="25">
        <v>469949.6324499999</v>
      </c>
      <c r="J156" s="25">
        <v>328964.74271499994</v>
      </c>
      <c r="K156" s="26">
        <v>1.131</v>
      </c>
      <c r="L156" s="25"/>
    </row>
    <row r="157" spans="1:12" ht="12.75">
      <c r="A157" s="10" t="s">
        <v>171</v>
      </c>
      <c r="B157" s="25">
        <v>58284.737</v>
      </c>
      <c r="C157" s="25">
        <v>11286.3</v>
      </c>
      <c r="D157" s="25">
        <v>-16972.8</v>
      </c>
      <c r="E157" s="25">
        <v>817.87</v>
      </c>
      <c r="F157" s="25">
        <v>53416.107</v>
      </c>
      <c r="G157" s="25">
        <v>57425.794</v>
      </c>
      <c r="H157" s="25">
        <v>48811.9249</v>
      </c>
      <c r="I157" s="25">
        <v>4604.182100000005</v>
      </c>
      <c r="J157" s="25">
        <v>3222.9274700000037</v>
      </c>
      <c r="K157" s="26">
        <v>1.056</v>
      </c>
      <c r="L157" s="25"/>
    </row>
    <row r="158" spans="1:12" ht="12.75">
      <c r="A158" s="10" t="s">
        <v>172</v>
      </c>
      <c r="B158" s="25">
        <v>21872.5262</v>
      </c>
      <c r="C158" s="25">
        <v>8891</v>
      </c>
      <c r="D158" s="25">
        <v>-5298.9</v>
      </c>
      <c r="E158" s="25">
        <v>2837.8100000000004</v>
      </c>
      <c r="F158" s="25">
        <v>28302.4362</v>
      </c>
      <c r="G158" s="25">
        <v>32427.736</v>
      </c>
      <c r="H158" s="25">
        <v>27563.5756</v>
      </c>
      <c r="I158" s="25">
        <v>738.8606</v>
      </c>
      <c r="J158" s="25">
        <v>517.20242</v>
      </c>
      <c r="K158" s="26">
        <v>1.016</v>
      </c>
      <c r="L158" s="25"/>
    </row>
    <row r="159" spans="1:12" ht="12.75">
      <c r="A159" s="10" t="s">
        <v>173</v>
      </c>
      <c r="B159" s="25">
        <v>50771.8974</v>
      </c>
      <c r="C159" s="25">
        <v>3972.0499999999997</v>
      </c>
      <c r="D159" s="25">
        <v>-22066.85</v>
      </c>
      <c r="E159" s="25">
        <v>3765.5000000000005</v>
      </c>
      <c r="F159" s="25">
        <v>36442.597400000006</v>
      </c>
      <c r="G159" s="25">
        <v>48895.708</v>
      </c>
      <c r="H159" s="25">
        <v>41561.3518</v>
      </c>
      <c r="I159" s="25">
        <v>-5118.754399999991</v>
      </c>
      <c r="J159" s="25">
        <v>-3583.128079999993</v>
      </c>
      <c r="K159" s="26">
        <v>0.927</v>
      </c>
      <c r="L159" s="25"/>
    </row>
    <row r="160" spans="1:12" ht="12.75">
      <c r="A160" s="10" t="s">
        <v>174</v>
      </c>
      <c r="B160" s="25">
        <v>127455.1992</v>
      </c>
      <c r="C160" s="25">
        <v>34285.6</v>
      </c>
      <c r="D160" s="25">
        <v>-16342.1</v>
      </c>
      <c r="E160" s="25">
        <v>9877.34</v>
      </c>
      <c r="F160" s="25">
        <v>155276.0392</v>
      </c>
      <c r="G160" s="25">
        <v>156193.722</v>
      </c>
      <c r="H160" s="25">
        <v>132764.6637</v>
      </c>
      <c r="I160" s="25">
        <v>22511.375499999995</v>
      </c>
      <c r="J160" s="25">
        <v>15757.962849999994</v>
      </c>
      <c r="K160" s="26">
        <v>1.101</v>
      </c>
      <c r="L160" s="25"/>
    </row>
    <row r="161" spans="1:12" ht="12.75">
      <c r="A161" s="10" t="s">
        <v>175</v>
      </c>
      <c r="B161" s="25">
        <v>23774.9666</v>
      </c>
      <c r="C161" s="25">
        <v>6788.95</v>
      </c>
      <c r="D161" s="25">
        <v>-6782.15</v>
      </c>
      <c r="E161" s="25">
        <v>1732.3000000000002</v>
      </c>
      <c r="F161" s="25">
        <v>25514.0666</v>
      </c>
      <c r="G161" s="25">
        <v>23072.212</v>
      </c>
      <c r="H161" s="25">
        <v>19611.3802</v>
      </c>
      <c r="I161" s="25">
        <v>5902.686399999999</v>
      </c>
      <c r="J161" s="25">
        <v>4131.880479999999</v>
      </c>
      <c r="K161" s="26">
        <v>1.179</v>
      </c>
      <c r="L161" s="25"/>
    </row>
    <row r="162" spans="1:12" ht="12.75">
      <c r="A162" s="10" t="s">
        <v>176</v>
      </c>
      <c r="B162" s="25">
        <v>162986.8044</v>
      </c>
      <c r="C162" s="25">
        <v>50554.6</v>
      </c>
      <c r="D162" s="25">
        <v>-16508.7</v>
      </c>
      <c r="E162" s="25">
        <v>6151.96</v>
      </c>
      <c r="F162" s="25">
        <v>203184.66439999998</v>
      </c>
      <c r="G162" s="25">
        <v>204748.443</v>
      </c>
      <c r="H162" s="25">
        <v>174036.17655</v>
      </c>
      <c r="I162" s="25">
        <v>29148.487849999976</v>
      </c>
      <c r="J162" s="25">
        <v>20403.94149499998</v>
      </c>
      <c r="K162" s="26">
        <v>1.1</v>
      </c>
      <c r="L162" s="25"/>
    </row>
    <row r="163" spans="1:12" ht="12.75">
      <c r="A163" s="10" t="s">
        <v>177</v>
      </c>
      <c r="B163" s="25">
        <v>84121.373</v>
      </c>
      <c r="C163" s="25">
        <v>61103.1</v>
      </c>
      <c r="D163" s="25">
        <v>-10159.199999999999</v>
      </c>
      <c r="E163" s="25">
        <v>11022.12</v>
      </c>
      <c r="F163" s="25">
        <v>146087.393</v>
      </c>
      <c r="G163" s="25">
        <v>175271.858</v>
      </c>
      <c r="H163" s="25">
        <v>148981.0793</v>
      </c>
      <c r="I163" s="25">
        <v>-2893.686300000001</v>
      </c>
      <c r="J163" s="25">
        <v>-2025.5804100000007</v>
      </c>
      <c r="K163" s="26">
        <v>0.988</v>
      </c>
      <c r="L163" s="25"/>
    </row>
    <row r="164" spans="1:12" ht="12.75">
      <c r="A164" s="10" t="s">
        <v>178</v>
      </c>
      <c r="B164" s="25">
        <v>188016.2186</v>
      </c>
      <c r="C164" s="25">
        <v>26131.55</v>
      </c>
      <c r="D164" s="25">
        <v>-36525.35</v>
      </c>
      <c r="E164" s="25">
        <v>7823.910000000001</v>
      </c>
      <c r="F164" s="25">
        <v>185446.3286</v>
      </c>
      <c r="G164" s="25">
        <v>198390.969</v>
      </c>
      <c r="H164" s="25">
        <v>168632.32365</v>
      </c>
      <c r="I164" s="25">
        <v>16814.004950000002</v>
      </c>
      <c r="J164" s="25">
        <v>11769.803465</v>
      </c>
      <c r="K164" s="26">
        <v>1.059</v>
      </c>
      <c r="L164" s="25"/>
    </row>
    <row r="165" spans="1:12" ht="12.75">
      <c r="A165" s="10" t="s">
        <v>179</v>
      </c>
      <c r="B165" s="25">
        <v>46115.4876</v>
      </c>
      <c r="C165" s="25">
        <v>20788.45</v>
      </c>
      <c r="D165" s="25">
        <v>-12929.35</v>
      </c>
      <c r="E165" s="25">
        <v>2950.86</v>
      </c>
      <c r="F165" s="25">
        <v>56925.4476</v>
      </c>
      <c r="G165" s="25">
        <v>57196.536</v>
      </c>
      <c r="H165" s="25">
        <v>48617.0556</v>
      </c>
      <c r="I165" s="25">
        <v>8308.392</v>
      </c>
      <c r="J165" s="25">
        <v>5815.8744</v>
      </c>
      <c r="K165" s="26">
        <v>1.102</v>
      </c>
      <c r="L165" s="25"/>
    </row>
    <row r="166" spans="1:12" ht="12.75">
      <c r="A166" s="10" t="s">
        <v>180</v>
      </c>
      <c r="B166" s="25">
        <v>73412.8766</v>
      </c>
      <c r="C166" s="25">
        <v>13548.15</v>
      </c>
      <c r="D166" s="25">
        <v>-10392.949999999999</v>
      </c>
      <c r="E166" s="25">
        <v>4531.01</v>
      </c>
      <c r="F166" s="25">
        <v>81099.0866</v>
      </c>
      <c r="G166" s="25">
        <v>82516.346</v>
      </c>
      <c r="H166" s="25">
        <v>70138.8941</v>
      </c>
      <c r="I166" s="25">
        <v>10960.19249999999</v>
      </c>
      <c r="J166" s="25">
        <v>7672.134749999993</v>
      </c>
      <c r="K166" s="26">
        <v>1.093</v>
      </c>
      <c r="L166" s="25"/>
    </row>
    <row r="167" spans="1:12" ht="12.75">
      <c r="A167" s="10" t="s">
        <v>181</v>
      </c>
      <c r="B167" s="25">
        <v>110568.6176</v>
      </c>
      <c r="C167" s="25">
        <v>4886.65</v>
      </c>
      <c r="D167" s="25">
        <v>-19218.5</v>
      </c>
      <c r="E167" s="25">
        <v>5172.08</v>
      </c>
      <c r="F167" s="25">
        <v>101408.8476</v>
      </c>
      <c r="G167" s="25">
        <v>137099.43</v>
      </c>
      <c r="H167" s="25">
        <v>116534.5155</v>
      </c>
      <c r="I167" s="25">
        <v>-15125.6679</v>
      </c>
      <c r="J167" s="25">
        <v>-10587.96753</v>
      </c>
      <c r="K167" s="26">
        <v>0.923</v>
      </c>
      <c r="L167" s="25"/>
    </row>
    <row r="168" spans="1:12" ht="12.75">
      <c r="A168" s="10" t="s">
        <v>182</v>
      </c>
      <c r="B168" s="25">
        <v>128342.72780000001</v>
      </c>
      <c r="C168" s="25">
        <v>42402.25</v>
      </c>
      <c r="D168" s="25">
        <v>-12041.1</v>
      </c>
      <c r="E168" s="25">
        <v>18595.960000000003</v>
      </c>
      <c r="F168" s="25">
        <v>177299.8378</v>
      </c>
      <c r="G168" s="25">
        <v>190031.257</v>
      </c>
      <c r="H168" s="25">
        <v>161526.56845000002</v>
      </c>
      <c r="I168" s="25">
        <v>15773.269349999988</v>
      </c>
      <c r="J168" s="25">
        <v>11041.28854499999</v>
      </c>
      <c r="K168" s="26">
        <v>1.058</v>
      </c>
      <c r="L168" s="25"/>
    </row>
    <row r="169" spans="1:12" ht="12.75">
      <c r="A169" s="10" t="s">
        <v>183</v>
      </c>
      <c r="B169" s="25">
        <v>66224.0334</v>
      </c>
      <c r="C169" s="25">
        <v>5816.55</v>
      </c>
      <c r="D169" s="25">
        <v>-17032.3</v>
      </c>
      <c r="E169" s="25">
        <v>517.48</v>
      </c>
      <c r="F169" s="25">
        <v>55525.7634</v>
      </c>
      <c r="G169" s="25">
        <v>74783.076</v>
      </c>
      <c r="H169" s="25">
        <v>63565.6146</v>
      </c>
      <c r="I169" s="25">
        <v>-8039.851199999997</v>
      </c>
      <c r="J169" s="25">
        <v>-5627.895839999997</v>
      </c>
      <c r="K169" s="26">
        <v>0.925</v>
      </c>
      <c r="L169" s="25"/>
    </row>
    <row r="170" spans="1:12" ht="12.75">
      <c r="A170" s="10" t="s">
        <v>184</v>
      </c>
      <c r="B170" s="25">
        <v>44836.1172</v>
      </c>
      <c r="C170" s="25">
        <v>7389.05</v>
      </c>
      <c r="D170" s="25">
        <v>-11556.6</v>
      </c>
      <c r="E170" s="25">
        <v>2884.5600000000004</v>
      </c>
      <c r="F170" s="25">
        <v>43553.127199999995</v>
      </c>
      <c r="G170" s="25">
        <v>46752.905</v>
      </c>
      <c r="H170" s="25">
        <v>39739.969249999995</v>
      </c>
      <c r="I170" s="25">
        <v>3813.1579500000007</v>
      </c>
      <c r="J170" s="25">
        <v>2669.2105650000003</v>
      </c>
      <c r="K170" s="26">
        <v>1.057</v>
      </c>
      <c r="L170" s="25"/>
    </row>
    <row r="171" spans="1:12" ht="12.75">
      <c r="A171" s="10" t="s">
        <v>185</v>
      </c>
      <c r="B171" s="25">
        <v>234015.3998</v>
      </c>
      <c r="C171" s="25">
        <v>97263.8</v>
      </c>
      <c r="D171" s="25">
        <v>-69302.2</v>
      </c>
      <c r="E171" s="25">
        <v>16463.65</v>
      </c>
      <c r="F171" s="25">
        <v>278440.6498</v>
      </c>
      <c r="G171" s="25">
        <v>322990.412</v>
      </c>
      <c r="H171" s="25">
        <v>274541.8502</v>
      </c>
      <c r="I171" s="25">
        <v>3898.7996000000276</v>
      </c>
      <c r="J171" s="25">
        <v>2729.159720000019</v>
      </c>
      <c r="K171" s="26">
        <v>1.008</v>
      </c>
      <c r="L171" s="25"/>
    </row>
    <row r="172" spans="1:12" ht="12.75">
      <c r="A172" s="10" t="s">
        <v>186</v>
      </c>
      <c r="B172" s="25">
        <v>64415.745800000004</v>
      </c>
      <c r="C172" s="25">
        <v>13456.35</v>
      </c>
      <c r="D172" s="25">
        <v>-12567.25</v>
      </c>
      <c r="E172" s="25">
        <v>1540.2</v>
      </c>
      <c r="F172" s="25">
        <v>66845.0458</v>
      </c>
      <c r="G172" s="25">
        <v>64739.865</v>
      </c>
      <c r="H172" s="25">
        <v>55028.88525</v>
      </c>
      <c r="I172" s="25">
        <v>11816.160550000008</v>
      </c>
      <c r="J172" s="25">
        <v>8271.312385000005</v>
      </c>
      <c r="K172" s="26">
        <v>1.128</v>
      </c>
      <c r="L172" s="25"/>
    </row>
    <row r="173" spans="1:12" ht="12.75">
      <c r="A173" s="10" t="s">
        <v>187</v>
      </c>
      <c r="B173" s="25">
        <v>165976.1558</v>
      </c>
      <c r="C173" s="25">
        <v>34436.049999999996</v>
      </c>
      <c r="D173" s="25">
        <v>-33899.7</v>
      </c>
      <c r="E173" s="25">
        <v>7404.860000000001</v>
      </c>
      <c r="F173" s="25">
        <v>173917.36580000003</v>
      </c>
      <c r="G173" s="25">
        <v>168182.607</v>
      </c>
      <c r="H173" s="25">
        <v>142955.21594999998</v>
      </c>
      <c r="I173" s="25">
        <v>30962.149850000045</v>
      </c>
      <c r="J173" s="25">
        <v>21673.50489500003</v>
      </c>
      <c r="K173" s="26">
        <v>1.129</v>
      </c>
      <c r="L173" s="25"/>
    </row>
    <row r="174" spans="1:12" ht="12.75">
      <c r="A174" s="10" t="s">
        <v>188</v>
      </c>
      <c r="B174" s="25">
        <v>90828.3754</v>
      </c>
      <c r="C174" s="25">
        <v>7044.8</v>
      </c>
      <c r="D174" s="25">
        <v>-28210.649999999998</v>
      </c>
      <c r="E174" s="25">
        <v>4998</v>
      </c>
      <c r="F174" s="25">
        <v>74660.52540000001</v>
      </c>
      <c r="G174" s="25">
        <v>83060.495</v>
      </c>
      <c r="H174" s="25">
        <v>70601.42074999999</v>
      </c>
      <c r="I174" s="25">
        <v>4059.104650000023</v>
      </c>
      <c r="J174" s="25">
        <v>2841.373255000016</v>
      </c>
      <c r="K174" s="26">
        <v>1.034</v>
      </c>
      <c r="L174" s="25"/>
    </row>
    <row r="175" spans="1:12" ht="12.75">
      <c r="A175" s="10" t="s">
        <v>189</v>
      </c>
      <c r="B175" s="25">
        <v>275247.4032</v>
      </c>
      <c r="C175" s="25">
        <v>29781.45</v>
      </c>
      <c r="D175" s="25">
        <v>-75991.7</v>
      </c>
      <c r="E175" s="25">
        <v>15302.720000000001</v>
      </c>
      <c r="F175" s="25">
        <v>244339.8732</v>
      </c>
      <c r="G175" s="25">
        <v>325777.698</v>
      </c>
      <c r="H175" s="25">
        <v>276911.04329999996</v>
      </c>
      <c r="I175" s="25">
        <v>-32571.17009999996</v>
      </c>
      <c r="J175" s="25">
        <v>-22799.81906999997</v>
      </c>
      <c r="K175" s="26">
        <v>0.93</v>
      </c>
      <c r="L175" s="25"/>
    </row>
    <row r="176" spans="1:12" ht="12.75">
      <c r="A176" s="10" t="s">
        <v>190</v>
      </c>
      <c r="B176" s="25">
        <v>28146.148800000003</v>
      </c>
      <c r="C176" s="25">
        <v>7801.3</v>
      </c>
      <c r="D176" s="25">
        <v>-7205.45</v>
      </c>
      <c r="E176" s="25">
        <v>2958.6800000000003</v>
      </c>
      <c r="F176" s="25">
        <v>31700.6788</v>
      </c>
      <c r="G176" s="25">
        <v>31396.394</v>
      </c>
      <c r="H176" s="25">
        <v>26686.9349</v>
      </c>
      <c r="I176" s="25">
        <v>5013.743900000001</v>
      </c>
      <c r="J176" s="25">
        <v>3509.6207300000005</v>
      </c>
      <c r="K176" s="26">
        <v>1.112</v>
      </c>
      <c r="L176" s="25"/>
    </row>
    <row r="177" spans="1:12" ht="12.75">
      <c r="A177" s="10" t="s">
        <v>191</v>
      </c>
      <c r="B177" s="25">
        <v>110395.5426</v>
      </c>
      <c r="C177" s="25">
        <v>20631.2</v>
      </c>
      <c r="D177" s="25">
        <v>-14549.449999999999</v>
      </c>
      <c r="E177" s="25">
        <v>5506.81</v>
      </c>
      <c r="F177" s="25">
        <v>121984.1026</v>
      </c>
      <c r="G177" s="25">
        <v>125772.083</v>
      </c>
      <c r="H177" s="25">
        <v>106906.27055</v>
      </c>
      <c r="I177" s="25">
        <v>15077.832049999997</v>
      </c>
      <c r="J177" s="25">
        <v>10554.482434999998</v>
      </c>
      <c r="K177" s="26">
        <v>1.084</v>
      </c>
      <c r="L177" s="25"/>
    </row>
    <row r="178" spans="1:12" ht="12.75">
      <c r="A178" s="10" t="s">
        <v>192</v>
      </c>
      <c r="B178" s="25">
        <v>38095.8844</v>
      </c>
      <c r="C178" s="25">
        <v>9758.85</v>
      </c>
      <c r="D178" s="25">
        <v>-6917.3</v>
      </c>
      <c r="E178" s="25">
        <v>4104.4800000000005</v>
      </c>
      <c r="F178" s="25">
        <v>45041.91440000001</v>
      </c>
      <c r="G178" s="25">
        <v>56350.06</v>
      </c>
      <c r="H178" s="25">
        <v>47897.551</v>
      </c>
      <c r="I178" s="25">
        <v>-2855.6365999999907</v>
      </c>
      <c r="J178" s="25">
        <v>-1998.9456199999934</v>
      </c>
      <c r="K178" s="26">
        <v>0.965</v>
      </c>
      <c r="L178" s="25"/>
    </row>
    <row r="179" spans="1:12" ht="12.75">
      <c r="A179" s="10" t="s">
        <v>193</v>
      </c>
      <c r="B179" s="25">
        <v>34331.157</v>
      </c>
      <c r="C179" s="25">
        <v>9513.199999999999</v>
      </c>
      <c r="D179" s="25">
        <v>-8401.4</v>
      </c>
      <c r="E179" s="25">
        <v>6369.900000000001</v>
      </c>
      <c r="F179" s="25">
        <v>41812.857</v>
      </c>
      <c r="G179" s="25">
        <v>44135.376</v>
      </c>
      <c r="H179" s="25">
        <v>37515.069599999995</v>
      </c>
      <c r="I179" s="25">
        <v>4297.787400000008</v>
      </c>
      <c r="J179" s="25">
        <v>3008.4511800000055</v>
      </c>
      <c r="K179" s="26">
        <v>1.068</v>
      </c>
      <c r="L179" s="25"/>
    </row>
    <row r="180" spans="1:12" ht="12.75">
      <c r="A180" s="10" t="s">
        <v>194</v>
      </c>
      <c r="B180" s="25">
        <v>56339.374</v>
      </c>
      <c r="C180" s="25">
        <v>12687.949999999999</v>
      </c>
      <c r="D180" s="25">
        <v>-12441.449999999999</v>
      </c>
      <c r="E180" s="25">
        <v>786.7600000000001</v>
      </c>
      <c r="F180" s="25">
        <v>57372.634000000005</v>
      </c>
      <c r="G180" s="25">
        <v>46350.067</v>
      </c>
      <c r="H180" s="25">
        <v>39397.55695</v>
      </c>
      <c r="I180" s="25">
        <v>17975.077050000007</v>
      </c>
      <c r="J180" s="25">
        <v>12582.553935000004</v>
      </c>
      <c r="K180" s="26">
        <v>1.271</v>
      </c>
      <c r="L180" s="25"/>
    </row>
    <row r="181" spans="1:12" ht="12.75">
      <c r="A181" s="10" t="s">
        <v>195</v>
      </c>
      <c r="B181" s="25">
        <v>41864.7656</v>
      </c>
      <c r="C181" s="25">
        <v>4740.45</v>
      </c>
      <c r="D181" s="25">
        <v>-14825.699999999999</v>
      </c>
      <c r="E181" s="25">
        <v>5325.42</v>
      </c>
      <c r="F181" s="25">
        <v>37104.9356</v>
      </c>
      <c r="G181" s="25">
        <v>71178.742</v>
      </c>
      <c r="H181" s="25">
        <v>60501.9307</v>
      </c>
      <c r="I181" s="25">
        <v>-23396.9951</v>
      </c>
      <c r="J181" s="25">
        <v>-16377.896569999999</v>
      </c>
      <c r="K181" s="26">
        <v>0.77</v>
      </c>
      <c r="L181" s="25"/>
    </row>
    <row r="182" spans="1:12" ht="12.75">
      <c r="A182" s="10" t="s">
        <v>196</v>
      </c>
      <c r="B182" s="25">
        <v>46381.3308</v>
      </c>
      <c r="C182" s="25">
        <v>8517.85</v>
      </c>
      <c r="D182" s="25">
        <v>-9826.85</v>
      </c>
      <c r="E182" s="25">
        <v>4024.5800000000004</v>
      </c>
      <c r="F182" s="25">
        <v>49096.910800000005</v>
      </c>
      <c r="G182" s="25">
        <v>64333.445</v>
      </c>
      <c r="H182" s="25">
        <v>54683.42825</v>
      </c>
      <c r="I182" s="25">
        <v>-5586.517449999992</v>
      </c>
      <c r="J182" s="25">
        <v>-3910.562214999994</v>
      </c>
      <c r="K182" s="26">
        <v>0.939</v>
      </c>
      <c r="L182" s="25"/>
    </row>
    <row r="183" spans="1:12" ht="12.75">
      <c r="A183" s="10" t="s">
        <v>197</v>
      </c>
      <c r="B183" s="25">
        <v>62827.6096</v>
      </c>
      <c r="C183" s="25">
        <v>12716.85</v>
      </c>
      <c r="D183" s="25">
        <v>-15016.949999999999</v>
      </c>
      <c r="E183" s="25">
        <v>5271.700000000001</v>
      </c>
      <c r="F183" s="25">
        <v>65799.2096</v>
      </c>
      <c r="G183" s="25">
        <v>70343.29000000001</v>
      </c>
      <c r="H183" s="25">
        <v>59791.796500000004</v>
      </c>
      <c r="I183" s="25">
        <v>6007.413099999998</v>
      </c>
      <c r="J183" s="25">
        <v>4205.189169999999</v>
      </c>
      <c r="K183" s="26">
        <v>1.06</v>
      </c>
      <c r="L183" s="25"/>
    </row>
    <row r="184" spans="1:12" ht="12.75">
      <c r="A184" s="10" t="s">
        <v>198</v>
      </c>
      <c r="B184" s="25">
        <v>52279.726800000004</v>
      </c>
      <c r="C184" s="25">
        <v>7426.45</v>
      </c>
      <c r="D184" s="25">
        <v>-6443.849999999999</v>
      </c>
      <c r="E184" s="25">
        <v>2597.26</v>
      </c>
      <c r="F184" s="25">
        <v>55859.586800000005</v>
      </c>
      <c r="G184" s="25">
        <v>59243.167</v>
      </c>
      <c r="H184" s="25">
        <v>50356.69195</v>
      </c>
      <c r="I184" s="25">
        <v>5502.894850000004</v>
      </c>
      <c r="J184" s="25">
        <v>3852.0263950000026</v>
      </c>
      <c r="K184" s="26">
        <v>1.065</v>
      </c>
      <c r="L184" s="25"/>
    </row>
    <row r="185" spans="1:12" ht="12.75">
      <c r="A185" s="10" t="s">
        <v>199</v>
      </c>
      <c r="B185" s="25">
        <v>237163.98020000002</v>
      </c>
      <c r="C185" s="25">
        <v>48587.7</v>
      </c>
      <c r="D185" s="25">
        <v>-56386.45</v>
      </c>
      <c r="E185" s="25">
        <v>17211.31</v>
      </c>
      <c r="F185" s="25">
        <v>246576.54020000002</v>
      </c>
      <c r="G185" s="25">
        <v>272587.586</v>
      </c>
      <c r="H185" s="25">
        <v>231699.4481</v>
      </c>
      <c r="I185" s="25">
        <v>14877.092100000009</v>
      </c>
      <c r="J185" s="25">
        <v>10413.964470000006</v>
      </c>
      <c r="K185" s="26">
        <v>1.038</v>
      </c>
      <c r="L185" s="25"/>
    </row>
    <row r="186" spans="1:12" ht="12.75">
      <c r="A186" s="10" t="s">
        <v>200</v>
      </c>
      <c r="B186" s="25">
        <v>76266.5372</v>
      </c>
      <c r="C186" s="25">
        <v>17323.85</v>
      </c>
      <c r="D186" s="25">
        <v>-30826.95</v>
      </c>
      <c r="E186" s="25">
        <v>2914.82</v>
      </c>
      <c r="F186" s="25">
        <v>65678.25720000001</v>
      </c>
      <c r="G186" s="25">
        <v>75115.267</v>
      </c>
      <c r="H186" s="25">
        <v>63847.976950000004</v>
      </c>
      <c r="I186" s="25">
        <v>1830.2802500000034</v>
      </c>
      <c r="J186" s="25">
        <v>1281.1961750000023</v>
      </c>
      <c r="K186" s="26">
        <v>1.017</v>
      </c>
      <c r="L186" s="25"/>
    </row>
    <row r="187" spans="1:12" ht="12.75">
      <c r="A187" s="10" t="s">
        <v>201</v>
      </c>
      <c r="B187" s="25">
        <v>253844.2564</v>
      </c>
      <c r="C187" s="25">
        <v>68539.75</v>
      </c>
      <c r="D187" s="25">
        <v>-59289.2</v>
      </c>
      <c r="E187" s="25">
        <v>12274.68</v>
      </c>
      <c r="F187" s="25">
        <v>275369.4864</v>
      </c>
      <c r="G187" s="25">
        <v>327916.647</v>
      </c>
      <c r="H187" s="25">
        <v>278729.14995</v>
      </c>
      <c r="I187" s="25">
        <v>-3359.6635499999975</v>
      </c>
      <c r="J187" s="25">
        <v>-2351.764484999998</v>
      </c>
      <c r="K187" s="26">
        <v>0.993</v>
      </c>
      <c r="L187" s="25"/>
    </row>
    <row r="188" spans="1:12" ht="12.75">
      <c r="A188" s="10" t="s">
        <v>202</v>
      </c>
      <c r="B188" s="25">
        <v>80162.8016</v>
      </c>
      <c r="C188" s="25">
        <v>32959.6</v>
      </c>
      <c r="D188" s="25">
        <v>-10154.949999999999</v>
      </c>
      <c r="E188" s="25">
        <v>8924.150000000001</v>
      </c>
      <c r="F188" s="25">
        <v>111891.6016</v>
      </c>
      <c r="G188" s="25">
        <v>124191.34</v>
      </c>
      <c r="H188" s="25">
        <v>105562.639</v>
      </c>
      <c r="I188" s="25">
        <v>6328.962599999999</v>
      </c>
      <c r="J188" s="25">
        <v>4430.2738199999985</v>
      </c>
      <c r="K188" s="26">
        <v>1.036</v>
      </c>
      <c r="L188" s="25"/>
    </row>
    <row r="189" spans="1:12" ht="12.75">
      <c r="A189" s="10" t="s">
        <v>203</v>
      </c>
      <c r="B189" s="25">
        <v>69969.37640000001</v>
      </c>
      <c r="C189" s="25">
        <v>6733.7</v>
      </c>
      <c r="D189" s="25">
        <v>-19485.399999999998</v>
      </c>
      <c r="E189" s="25">
        <v>1968.94</v>
      </c>
      <c r="F189" s="25">
        <v>59186.61640000001</v>
      </c>
      <c r="G189" s="25">
        <v>75772.684</v>
      </c>
      <c r="H189" s="25">
        <v>64406.78139999999</v>
      </c>
      <c r="I189" s="25">
        <v>-5220.164999999979</v>
      </c>
      <c r="J189" s="25">
        <v>-3654.115499999985</v>
      </c>
      <c r="K189" s="26">
        <v>0.952</v>
      </c>
      <c r="L189" s="25"/>
    </row>
    <row r="190" spans="1:12" ht="12.75">
      <c r="A190" s="10" t="s">
        <v>204</v>
      </c>
      <c r="B190" s="25">
        <v>44015.0494</v>
      </c>
      <c r="C190" s="25">
        <v>7662.75</v>
      </c>
      <c r="D190" s="25">
        <v>-13582.15</v>
      </c>
      <c r="E190" s="25">
        <v>4294.88</v>
      </c>
      <c r="F190" s="25">
        <v>42390.5294</v>
      </c>
      <c r="G190" s="25">
        <v>46043.505</v>
      </c>
      <c r="H190" s="25">
        <v>39136.97925</v>
      </c>
      <c r="I190" s="25">
        <v>3253.5501500000028</v>
      </c>
      <c r="J190" s="25">
        <v>2277.4851050000016</v>
      </c>
      <c r="K190" s="26">
        <v>1.049</v>
      </c>
      <c r="L190" s="25"/>
    </row>
    <row r="191" spans="1:12" ht="12.75">
      <c r="A191" s="10" t="s">
        <v>205</v>
      </c>
      <c r="B191" s="25">
        <v>198414.5646</v>
      </c>
      <c r="C191" s="25">
        <v>29798.45</v>
      </c>
      <c r="D191" s="25">
        <v>-24027.8</v>
      </c>
      <c r="E191" s="25">
        <v>10049.890000000001</v>
      </c>
      <c r="F191" s="25">
        <v>214235.10460000002</v>
      </c>
      <c r="G191" s="25">
        <v>225547.217</v>
      </c>
      <c r="H191" s="25">
        <v>191715.13445</v>
      </c>
      <c r="I191" s="25">
        <v>22519.97015000001</v>
      </c>
      <c r="J191" s="25">
        <v>15763.979105000004</v>
      </c>
      <c r="K191" s="26">
        <v>1.07</v>
      </c>
      <c r="L191" s="25"/>
    </row>
    <row r="192" spans="1:12" ht="12.75">
      <c r="A192" s="10" t="s">
        <v>206</v>
      </c>
      <c r="B192" s="25">
        <v>80598.9506</v>
      </c>
      <c r="C192" s="25">
        <v>6118.3</v>
      </c>
      <c r="D192" s="25">
        <v>-14254.5</v>
      </c>
      <c r="E192" s="25">
        <v>1334.67</v>
      </c>
      <c r="F192" s="25">
        <v>73797.4206</v>
      </c>
      <c r="G192" s="25">
        <v>92493.399</v>
      </c>
      <c r="H192" s="25">
        <v>78619.38915</v>
      </c>
      <c r="I192" s="25">
        <v>-4821.968550000005</v>
      </c>
      <c r="J192" s="25">
        <v>-3375.3779850000033</v>
      </c>
      <c r="K192" s="26">
        <v>0.964</v>
      </c>
      <c r="L192" s="25"/>
    </row>
    <row r="193" spans="1:12" ht="12.75">
      <c r="A193" s="10" t="s">
        <v>207</v>
      </c>
      <c r="B193" s="25">
        <v>49747.2934</v>
      </c>
      <c r="C193" s="25">
        <v>15163.15</v>
      </c>
      <c r="D193" s="25">
        <v>-4215.15</v>
      </c>
      <c r="E193" s="25">
        <v>3207.5600000000004</v>
      </c>
      <c r="F193" s="25">
        <v>63902.8534</v>
      </c>
      <c r="G193" s="25">
        <v>52154.527</v>
      </c>
      <c r="H193" s="25">
        <v>44331.34795</v>
      </c>
      <c r="I193" s="25">
        <v>19571.505449999997</v>
      </c>
      <c r="J193" s="25">
        <v>13700.053814999997</v>
      </c>
      <c r="K193" s="26">
        <v>1.263</v>
      </c>
      <c r="L193" s="25"/>
    </row>
    <row r="194" spans="1:12" ht="25.5">
      <c r="A194" s="24" t="s">
        <v>888</v>
      </c>
      <c r="B194" s="25">
        <v>100431.96100000001</v>
      </c>
      <c r="C194" s="25">
        <v>30826.1</v>
      </c>
      <c r="D194" s="25">
        <v>-31397.3</v>
      </c>
      <c r="E194" s="25">
        <v>5015.51</v>
      </c>
      <c r="F194" s="25">
        <v>104876.27100000001</v>
      </c>
      <c r="G194" s="25">
        <v>121219.173</v>
      </c>
      <c r="H194" s="25">
        <v>103036.29705</v>
      </c>
      <c r="I194" s="25">
        <v>1839.9739500000142</v>
      </c>
      <c r="J194" s="25">
        <v>1287.9817650000098</v>
      </c>
      <c r="K194" s="26">
        <v>1.011</v>
      </c>
      <c r="L194" s="25"/>
    </row>
    <row r="195" spans="1:12" ht="12.75">
      <c r="A195" s="10" t="s">
        <v>208</v>
      </c>
      <c r="B195" s="25">
        <v>21261.9176</v>
      </c>
      <c r="C195" s="25">
        <v>4504.15</v>
      </c>
      <c r="D195" s="25">
        <v>-2873.85</v>
      </c>
      <c r="E195" s="25">
        <v>3550.28</v>
      </c>
      <c r="F195" s="25">
        <v>26442.4976</v>
      </c>
      <c r="G195" s="25">
        <v>37648.541</v>
      </c>
      <c r="H195" s="25">
        <v>32001.25985</v>
      </c>
      <c r="I195" s="25">
        <v>-5558.76225</v>
      </c>
      <c r="J195" s="25">
        <v>-3891.1335749999994</v>
      </c>
      <c r="K195" s="26">
        <v>0.897</v>
      </c>
      <c r="L195" s="25"/>
    </row>
    <row r="196" spans="1:12" ht="12.75">
      <c r="A196" s="10" t="s">
        <v>209</v>
      </c>
      <c r="B196" s="25">
        <v>60696.7102</v>
      </c>
      <c r="C196" s="25">
        <v>5185</v>
      </c>
      <c r="D196" s="25">
        <v>-19591.649999999998</v>
      </c>
      <c r="E196" s="25">
        <v>354.96000000000004</v>
      </c>
      <c r="F196" s="25">
        <v>46645.0202</v>
      </c>
      <c r="G196" s="25">
        <v>54254.62</v>
      </c>
      <c r="H196" s="25">
        <v>46116.427</v>
      </c>
      <c r="I196" s="25">
        <v>528.5931999999957</v>
      </c>
      <c r="J196" s="25">
        <v>370.015239999997</v>
      </c>
      <c r="K196" s="26">
        <v>1.007</v>
      </c>
      <c r="L196" s="25"/>
    </row>
    <row r="197" spans="1:12" ht="12.75">
      <c r="A197" s="10" t="s">
        <v>210</v>
      </c>
      <c r="B197" s="25">
        <v>71114.4406</v>
      </c>
      <c r="C197" s="25">
        <v>8069.9</v>
      </c>
      <c r="D197" s="25">
        <v>-25258.6</v>
      </c>
      <c r="E197" s="25">
        <v>1887.68</v>
      </c>
      <c r="F197" s="25">
        <v>55813.420600000005</v>
      </c>
      <c r="G197" s="25">
        <v>56375.942</v>
      </c>
      <c r="H197" s="25">
        <v>47919.5507</v>
      </c>
      <c r="I197" s="25">
        <v>7893.869900000005</v>
      </c>
      <c r="J197" s="25">
        <v>5525.708930000003</v>
      </c>
      <c r="K197" s="26">
        <v>1.098</v>
      </c>
      <c r="L197" s="25"/>
    </row>
    <row r="198" spans="1:12" ht="12.75">
      <c r="A198" s="10" t="s">
        <v>211</v>
      </c>
      <c r="B198" s="25">
        <v>45227.959</v>
      </c>
      <c r="C198" s="25">
        <v>6489.75</v>
      </c>
      <c r="D198" s="25">
        <v>-18654.95</v>
      </c>
      <c r="E198" s="25">
        <v>2008.89</v>
      </c>
      <c r="F198" s="25">
        <v>35071.649000000005</v>
      </c>
      <c r="G198" s="25">
        <v>47040.061</v>
      </c>
      <c r="H198" s="25">
        <v>39984.05185</v>
      </c>
      <c r="I198" s="25">
        <v>-4912.402849999999</v>
      </c>
      <c r="J198" s="25">
        <v>-3438.681994999999</v>
      </c>
      <c r="K198" s="26">
        <v>0.927</v>
      </c>
      <c r="L198" s="25"/>
    </row>
    <row r="199" spans="1:12" ht="12.75">
      <c r="A199" s="10" t="s">
        <v>212</v>
      </c>
      <c r="B199" s="25">
        <v>72078.1222</v>
      </c>
      <c r="C199" s="25">
        <v>8437.949999999999</v>
      </c>
      <c r="D199" s="25">
        <v>-31127.85</v>
      </c>
      <c r="E199" s="25">
        <v>959.3100000000001</v>
      </c>
      <c r="F199" s="25">
        <v>50347.5322</v>
      </c>
      <c r="G199" s="25">
        <v>61130.76</v>
      </c>
      <c r="H199" s="25">
        <v>51961.146</v>
      </c>
      <c r="I199" s="25">
        <v>-1613.6137999999992</v>
      </c>
      <c r="J199" s="25">
        <v>-1129.5296599999992</v>
      </c>
      <c r="K199" s="26">
        <v>0.982</v>
      </c>
      <c r="L199" s="25"/>
    </row>
    <row r="200" spans="1:12" ht="12.75">
      <c r="A200" s="10" t="s">
        <v>213</v>
      </c>
      <c r="B200" s="25">
        <v>78685.43340000001</v>
      </c>
      <c r="C200" s="25">
        <v>10472</v>
      </c>
      <c r="D200" s="25">
        <v>-24058.399999999998</v>
      </c>
      <c r="E200" s="25">
        <v>805.8000000000001</v>
      </c>
      <c r="F200" s="25">
        <v>65904.8334</v>
      </c>
      <c r="G200" s="25">
        <v>68771.59599999999</v>
      </c>
      <c r="H200" s="25">
        <v>58455.85659999999</v>
      </c>
      <c r="I200" s="25">
        <v>7448.976800000011</v>
      </c>
      <c r="J200" s="25">
        <v>5214.2837600000075</v>
      </c>
      <c r="K200" s="26">
        <v>1.076</v>
      </c>
      <c r="L200" s="25"/>
    </row>
    <row r="201" spans="1:12" ht="12.75">
      <c r="A201" s="10" t="s">
        <v>214</v>
      </c>
      <c r="B201" s="25">
        <v>221108.1586</v>
      </c>
      <c r="C201" s="25">
        <v>74607.05</v>
      </c>
      <c r="D201" s="25">
        <v>-18291.149999999998</v>
      </c>
      <c r="E201" s="25">
        <v>36919.920000000006</v>
      </c>
      <c r="F201" s="25">
        <v>314343.9786</v>
      </c>
      <c r="G201" s="25">
        <v>411786.795</v>
      </c>
      <c r="H201" s="25">
        <v>350018.77575</v>
      </c>
      <c r="I201" s="25">
        <v>-35674.79715</v>
      </c>
      <c r="J201" s="25">
        <v>-24972.358005</v>
      </c>
      <c r="K201" s="26">
        <v>0.939</v>
      </c>
      <c r="L201" s="25"/>
    </row>
    <row r="202" spans="1:12" ht="12.75">
      <c r="A202" s="10" t="s">
        <v>215</v>
      </c>
      <c r="B202" s="25">
        <v>58377.5052</v>
      </c>
      <c r="C202" s="25">
        <v>7306.599999999999</v>
      </c>
      <c r="D202" s="25">
        <v>-22911.75</v>
      </c>
      <c r="E202" s="25">
        <v>1259.19</v>
      </c>
      <c r="F202" s="25">
        <v>44031.5452</v>
      </c>
      <c r="G202" s="25">
        <v>59717.01</v>
      </c>
      <c r="H202" s="25">
        <v>50759.4585</v>
      </c>
      <c r="I202" s="25">
        <v>-6727.9133</v>
      </c>
      <c r="J202" s="25">
        <v>-4709.53931</v>
      </c>
      <c r="K202" s="26">
        <v>0.921</v>
      </c>
      <c r="L202" s="25"/>
    </row>
    <row r="203" spans="1:12" ht="12.75">
      <c r="A203" s="10" t="s">
        <v>216</v>
      </c>
      <c r="B203" s="25">
        <v>91054.0652</v>
      </c>
      <c r="C203" s="25">
        <v>13731.75</v>
      </c>
      <c r="D203" s="25">
        <v>-16567.35</v>
      </c>
      <c r="E203" s="25">
        <v>4874.92</v>
      </c>
      <c r="F203" s="25">
        <v>93093.38519999999</v>
      </c>
      <c r="G203" s="25">
        <v>113470.202</v>
      </c>
      <c r="H203" s="25">
        <v>96449.6717</v>
      </c>
      <c r="I203" s="25">
        <v>-3356.2865000000165</v>
      </c>
      <c r="J203" s="25">
        <v>-2349.400550000011</v>
      </c>
      <c r="K203" s="26">
        <v>0.979</v>
      </c>
      <c r="L203" s="25"/>
    </row>
    <row r="204" spans="1:12" ht="12.75">
      <c r="A204" s="10" t="s">
        <v>217</v>
      </c>
      <c r="B204" s="25">
        <v>22247.752800000002</v>
      </c>
      <c r="C204" s="25">
        <v>2320.5</v>
      </c>
      <c r="D204" s="25">
        <v>-7884.599999999999</v>
      </c>
      <c r="E204" s="25">
        <v>213.01000000000002</v>
      </c>
      <c r="F204" s="25">
        <v>16896.662800000002</v>
      </c>
      <c r="G204" s="25">
        <v>17966.949</v>
      </c>
      <c r="H204" s="25">
        <v>15271.90665</v>
      </c>
      <c r="I204" s="25">
        <v>1624.756150000001</v>
      </c>
      <c r="J204" s="25">
        <v>1137.3293050000007</v>
      </c>
      <c r="K204" s="26">
        <v>1.063</v>
      </c>
      <c r="L204" s="25"/>
    </row>
    <row r="205" spans="1:12" ht="12.75">
      <c r="A205" s="10" t="s">
        <v>218</v>
      </c>
      <c r="B205" s="25">
        <v>18555.0246</v>
      </c>
      <c r="C205" s="25">
        <v>3180.7</v>
      </c>
      <c r="D205" s="25">
        <v>-4797.4</v>
      </c>
      <c r="E205" s="25">
        <v>1006.7400000000001</v>
      </c>
      <c r="F205" s="25">
        <v>17945.0646</v>
      </c>
      <c r="G205" s="25">
        <v>10183.629</v>
      </c>
      <c r="H205" s="25">
        <v>8656.08465</v>
      </c>
      <c r="I205" s="25">
        <v>9288.97995</v>
      </c>
      <c r="J205" s="25">
        <v>6502.285965</v>
      </c>
      <c r="K205" s="26">
        <v>1.639</v>
      </c>
      <c r="L205" s="25"/>
    </row>
    <row r="206" spans="1:12" ht="12.75">
      <c r="A206" s="10" t="s">
        <v>219</v>
      </c>
      <c r="B206" s="25">
        <v>63188.9902</v>
      </c>
      <c r="C206" s="25">
        <v>7708.65</v>
      </c>
      <c r="D206" s="25">
        <v>-21119.95</v>
      </c>
      <c r="E206" s="25">
        <v>2809.76</v>
      </c>
      <c r="F206" s="25">
        <v>52587.4502</v>
      </c>
      <c r="G206" s="25">
        <v>80903.764</v>
      </c>
      <c r="H206" s="25">
        <v>68768.1994</v>
      </c>
      <c r="I206" s="25">
        <v>-16180.749199999998</v>
      </c>
      <c r="J206" s="25">
        <v>-11326.524439999997</v>
      </c>
      <c r="K206" s="26">
        <v>0.86</v>
      </c>
      <c r="L206" s="25"/>
    </row>
    <row r="207" spans="1:12" ht="12.75">
      <c r="A207" s="10" t="s">
        <v>220</v>
      </c>
      <c r="B207" s="25">
        <v>69073.5402</v>
      </c>
      <c r="C207" s="25">
        <v>8908.85</v>
      </c>
      <c r="D207" s="25">
        <v>-11707.05</v>
      </c>
      <c r="E207" s="25">
        <v>3567.96</v>
      </c>
      <c r="F207" s="25">
        <v>69843.30020000001</v>
      </c>
      <c r="G207" s="25">
        <v>90292.141</v>
      </c>
      <c r="H207" s="25">
        <v>76748.31985</v>
      </c>
      <c r="I207" s="25">
        <v>-6905.019649999987</v>
      </c>
      <c r="J207" s="25">
        <v>-4833.513754999991</v>
      </c>
      <c r="K207" s="26">
        <v>0.946</v>
      </c>
      <c r="L207" s="25"/>
    </row>
    <row r="208" spans="1:12" ht="12.75">
      <c r="A208" s="10" t="s">
        <v>221</v>
      </c>
      <c r="B208" s="25">
        <v>66953.7176</v>
      </c>
      <c r="C208" s="25">
        <v>7823.4</v>
      </c>
      <c r="D208" s="25">
        <v>-12485.65</v>
      </c>
      <c r="E208" s="25">
        <v>3760.57</v>
      </c>
      <c r="F208" s="25">
        <v>66052.03760000001</v>
      </c>
      <c r="G208" s="25">
        <v>68249.89</v>
      </c>
      <c r="H208" s="25">
        <v>58012.4065</v>
      </c>
      <c r="I208" s="25">
        <v>8039.631100000013</v>
      </c>
      <c r="J208" s="25">
        <v>5627.741770000009</v>
      </c>
      <c r="K208" s="26">
        <v>1.082</v>
      </c>
      <c r="L208" s="25"/>
    </row>
    <row r="209" spans="1:12" ht="12.75">
      <c r="A209" s="10" t="s">
        <v>222</v>
      </c>
      <c r="B209" s="25">
        <v>37022.8194</v>
      </c>
      <c r="C209" s="25">
        <v>7976.4</v>
      </c>
      <c r="D209" s="25">
        <v>-11496.25</v>
      </c>
      <c r="E209" s="25">
        <v>3285.59</v>
      </c>
      <c r="F209" s="25">
        <v>36788.5594</v>
      </c>
      <c r="G209" s="25">
        <v>42070.463</v>
      </c>
      <c r="H209" s="25">
        <v>35759.89355</v>
      </c>
      <c r="I209" s="25">
        <v>1028.6658499999976</v>
      </c>
      <c r="J209" s="25">
        <v>720.0660949999983</v>
      </c>
      <c r="K209" s="26">
        <v>1.017</v>
      </c>
      <c r="L209" s="25"/>
    </row>
    <row r="210" spans="1:12" ht="25.5">
      <c r="A210" s="24" t="s">
        <v>889</v>
      </c>
      <c r="B210" s="25">
        <v>44319.661400000005</v>
      </c>
      <c r="C210" s="25">
        <v>12874.949999999999</v>
      </c>
      <c r="D210" s="25">
        <v>-5756.2</v>
      </c>
      <c r="E210" s="25">
        <v>3582.4100000000003</v>
      </c>
      <c r="F210" s="25">
        <v>55020.82140000001</v>
      </c>
      <c r="G210" s="25">
        <v>55763.611</v>
      </c>
      <c r="H210" s="25">
        <v>47399.06935</v>
      </c>
      <c r="I210" s="25">
        <v>7621.75205000001</v>
      </c>
      <c r="J210" s="25">
        <v>5335.226435000007</v>
      </c>
      <c r="K210" s="26">
        <v>1.096</v>
      </c>
      <c r="L210" s="25"/>
    </row>
    <row r="211" spans="1:12" ht="12.75">
      <c r="A211" s="10" t="s">
        <v>223</v>
      </c>
      <c r="B211" s="25">
        <v>29814.591800000002</v>
      </c>
      <c r="C211" s="25">
        <v>5347.349999999999</v>
      </c>
      <c r="D211" s="25">
        <v>-57.8</v>
      </c>
      <c r="E211" s="25">
        <v>2513.4500000000003</v>
      </c>
      <c r="F211" s="25">
        <v>37617.5918</v>
      </c>
      <c r="G211" s="25">
        <v>45875.054</v>
      </c>
      <c r="H211" s="25">
        <v>38993.7959</v>
      </c>
      <c r="I211" s="25">
        <v>-1376.2040999999954</v>
      </c>
      <c r="J211" s="25">
        <v>-963.3428699999967</v>
      </c>
      <c r="K211" s="26">
        <v>0.979</v>
      </c>
      <c r="L211" s="25"/>
    </row>
    <row r="212" spans="1:12" ht="12.75">
      <c r="A212" s="10" t="s">
        <v>224</v>
      </c>
      <c r="B212" s="25">
        <v>53304.3308</v>
      </c>
      <c r="C212" s="25">
        <v>16364.199999999999</v>
      </c>
      <c r="D212" s="25">
        <v>-15991.9</v>
      </c>
      <c r="E212" s="25">
        <v>3529.3700000000003</v>
      </c>
      <c r="F212" s="25">
        <v>57206.00080000001</v>
      </c>
      <c r="G212" s="25">
        <v>68063.109</v>
      </c>
      <c r="H212" s="25">
        <v>57853.642649999994</v>
      </c>
      <c r="I212" s="25">
        <v>-647.6418499999854</v>
      </c>
      <c r="J212" s="25">
        <v>-453.34929499998975</v>
      </c>
      <c r="K212" s="26">
        <v>0.993</v>
      </c>
      <c r="L212" s="25"/>
    </row>
    <row r="213" spans="1:12" ht="12.75">
      <c r="A213" s="10" t="s">
        <v>225</v>
      </c>
      <c r="B213" s="25">
        <v>42900.4464</v>
      </c>
      <c r="C213" s="25">
        <v>3087.2</v>
      </c>
      <c r="D213" s="25">
        <v>-17187</v>
      </c>
      <c r="E213" s="25">
        <v>-1.53</v>
      </c>
      <c r="F213" s="25">
        <v>28799.116400000003</v>
      </c>
      <c r="G213" s="25">
        <v>33889.009</v>
      </c>
      <c r="H213" s="25">
        <v>28805.657649999997</v>
      </c>
      <c r="I213" s="25">
        <v>-6.541249999994761</v>
      </c>
      <c r="J213" s="25">
        <v>-4.578874999996333</v>
      </c>
      <c r="K213" s="26">
        <v>1</v>
      </c>
      <c r="L213" s="25"/>
    </row>
    <row r="214" spans="1:12" ht="12.75">
      <c r="A214" s="10" t="s">
        <v>226</v>
      </c>
      <c r="B214" s="25">
        <v>109143.86420000001</v>
      </c>
      <c r="C214" s="25">
        <v>11983.3</v>
      </c>
      <c r="D214" s="25">
        <v>-23853.55</v>
      </c>
      <c r="E214" s="25">
        <v>7530.830000000001</v>
      </c>
      <c r="F214" s="25">
        <v>104804.44420000001</v>
      </c>
      <c r="G214" s="25">
        <v>127040.131</v>
      </c>
      <c r="H214" s="25">
        <v>107984.11134999999</v>
      </c>
      <c r="I214" s="25">
        <v>-3179.6671499999793</v>
      </c>
      <c r="J214" s="25">
        <v>-2225.767004999985</v>
      </c>
      <c r="K214" s="26">
        <v>0.982</v>
      </c>
      <c r="L214" s="25"/>
    </row>
    <row r="215" spans="1:12" ht="12.75">
      <c r="A215" s="10" t="s">
        <v>227</v>
      </c>
      <c r="B215" s="25">
        <v>108598.3318</v>
      </c>
      <c r="C215" s="25">
        <v>15429.199999999999</v>
      </c>
      <c r="D215" s="25">
        <v>-22190.95</v>
      </c>
      <c r="E215" s="25">
        <v>2682.26</v>
      </c>
      <c r="F215" s="25">
        <v>104518.8418</v>
      </c>
      <c r="G215" s="25">
        <v>130114.234</v>
      </c>
      <c r="H215" s="25">
        <v>110597.0989</v>
      </c>
      <c r="I215" s="25">
        <v>-6078.2571000000025</v>
      </c>
      <c r="J215" s="25">
        <v>-4254.779970000001</v>
      </c>
      <c r="K215" s="26">
        <v>0.967</v>
      </c>
      <c r="L215" s="25"/>
    </row>
    <row r="216" spans="1:12" ht="12.75">
      <c r="A216" s="10" t="s">
        <v>228</v>
      </c>
      <c r="B216" s="25">
        <v>26004.1726</v>
      </c>
      <c r="C216" s="25">
        <v>9742.699999999999</v>
      </c>
      <c r="D216" s="25">
        <v>-6577.3</v>
      </c>
      <c r="E216" s="25">
        <v>537.5400000000001</v>
      </c>
      <c r="F216" s="25">
        <v>29707.112600000004</v>
      </c>
      <c r="G216" s="25">
        <v>32069.628</v>
      </c>
      <c r="H216" s="25">
        <v>27259.1838</v>
      </c>
      <c r="I216" s="25">
        <v>2447.928800000005</v>
      </c>
      <c r="J216" s="25">
        <v>1713.5501600000034</v>
      </c>
      <c r="K216" s="26">
        <v>1.053</v>
      </c>
      <c r="L216" s="25"/>
    </row>
    <row r="217" spans="1:12" ht="12.75">
      <c r="A217" s="10" t="s">
        <v>229</v>
      </c>
      <c r="B217" s="25">
        <v>26361.399400000002</v>
      </c>
      <c r="C217" s="25">
        <v>10067.4</v>
      </c>
      <c r="D217" s="25">
        <v>-2046.8</v>
      </c>
      <c r="E217" s="25">
        <v>1286.22</v>
      </c>
      <c r="F217" s="25">
        <v>35668.2194</v>
      </c>
      <c r="G217" s="25">
        <v>38583.932</v>
      </c>
      <c r="H217" s="25">
        <v>32796.3422</v>
      </c>
      <c r="I217" s="25">
        <v>2871.8772000000026</v>
      </c>
      <c r="J217" s="25">
        <v>2010.3140400000018</v>
      </c>
      <c r="K217" s="26">
        <v>1.052</v>
      </c>
      <c r="L217" s="25"/>
    </row>
    <row r="218" spans="1:12" ht="12.75">
      <c r="A218" s="10" t="s">
        <v>230</v>
      </c>
      <c r="B218" s="25">
        <v>123248.7844</v>
      </c>
      <c r="C218" s="25">
        <v>31982.95</v>
      </c>
      <c r="D218" s="25">
        <v>-33907.35</v>
      </c>
      <c r="E218" s="25">
        <v>6445.72</v>
      </c>
      <c r="F218" s="25">
        <v>127770.10440000001</v>
      </c>
      <c r="G218" s="25">
        <v>161222.894</v>
      </c>
      <c r="H218" s="25">
        <v>137039.4599</v>
      </c>
      <c r="I218" s="25">
        <v>-9269.355499999976</v>
      </c>
      <c r="J218" s="25">
        <v>-6488.548849999983</v>
      </c>
      <c r="K218" s="26">
        <v>0.96</v>
      </c>
      <c r="L218" s="25"/>
    </row>
    <row r="219" spans="1:12" ht="12.75">
      <c r="A219" s="10" t="s">
        <v>231</v>
      </c>
      <c r="B219" s="25">
        <v>10995.1086</v>
      </c>
      <c r="C219" s="25">
        <v>7227.55</v>
      </c>
      <c r="D219" s="25">
        <v>-748.85</v>
      </c>
      <c r="E219" s="25">
        <v>2947.1200000000003</v>
      </c>
      <c r="F219" s="25">
        <v>20420.9286</v>
      </c>
      <c r="G219" s="25">
        <v>27311.032</v>
      </c>
      <c r="H219" s="25">
        <v>23214.3772</v>
      </c>
      <c r="I219" s="25">
        <v>-2793.4485999999997</v>
      </c>
      <c r="J219" s="25">
        <v>-1955.4140199999997</v>
      </c>
      <c r="K219" s="26">
        <v>0.928</v>
      </c>
      <c r="L219" s="25"/>
    </row>
    <row r="220" spans="1:12" ht="12.75">
      <c r="A220" s="10" t="s">
        <v>232</v>
      </c>
      <c r="B220" s="25">
        <v>35542.682</v>
      </c>
      <c r="C220" s="25">
        <v>17761.6</v>
      </c>
      <c r="D220" s="25">
        <v>-7163.8</v>
      </c>
      <c r="E220" s="25">
        <v>4716.990000000001</v>
      </c>
      <c r="F220" s="25">
        <v>50857.472</v>
      </c>
      <c r="G220" s="25">
        <v>67082.958</v>
      </c>
      <c r="H220" s="25">
        <v>57020.514299999995</v>
      </c>
      <c r="I220" s="25">
        <v>-6163.042299999994</v>
      </c>
      <c r="J220" s="25">
        <v>-4314.129609999995</v>
      </c>
      <c r="K220" s="26">
        <v>0.936</v>
      </c>
      <c r="L220" s="25"/>
    </row>
    <row r="221" spans="1:12" ht="12.75">
      <c r="A221" s="10" t="s">
        <v>233</v>
      </c>
      <c r="B221" s="25">
        <v>666473.0562</v>
      </c>
      <c r="C221" s="25">
        <v>544585.65</v>
      </c>
      <c r="D221" s="25">
        <v>-478316.25</v>
      </c>
      <c r="E221" s="25">
        <v>48356.5</v>
      </c>
      <c r="F221" s="25">
        <v>781098.9562</v>
      </c>
      <c r="G221" s="25">
        <v>834181.1</v>
      </c>
      <c r="H221" s="25">
        <v>709053.9349999999</v>
      </c>
      <c r="I221" s="25">
        <v>72045.02120000008</v>
      </c>
      <c r="J221" s="25">
        <v>50431.51484000005</v>
      </c>
      <c r="K221" s="26">
        <v>1.06</v>
      </c>
      <c r="L221" s="25"/>
    </row>
    <row r="222" spans="1:12" ht="25.5">
      <c r="A222" s="24" t="s">
        <v>890</v>
      </c>
      <c r="B222" s="25">
        <v>40168.630600000004</v>
      </c>
      <c r="C222" s="25">
        <v>14215.4</v>
      </c>
      <c r="D222" s="25">
        <v>-12017.3</v>
      </c>
      <c r="E222" s="25">
        <v>6667.2300000000005</v>
      </c>
      <c r="F222" s="25">
        <v>49033.960600000006</v>
      </c>
      <c r="G222" s="25">
        <v>67697.437</v>
      </c>
      <c r="H222" s="25">
        <v>57542.82145</v>
      </c>
      <c r="I222" s="25">
        <v>-8508.860849999997</v>
      </c>
      <c r="J222" s="25">
        <v>-5956.202594999998</v>
      </c>
      <c r="K222" s="26">
        <v>0.912</v>
      </c>
      <c r="L222" s="25"/>
    </row>
    <row r="223" spans="1:12" ht="12.75">
      <c r="A223" s="10" t="s">
        <v>234</v>
      </c>
      <c r="B223" s="25">
        <v>54590.624200000006</v>
      </c>
      <c r="C223" s="25">
        <v>2883.2</v>
      </c>
      <c r="D223" s="25">
        <v>-13690.1</v>
      </c>
      <c r="E223" s="25">
        <v>1516.23</v>
      </c>
      <c r="F223" s="25">
        <v>45299.95420000001</v>
      </c>
      <c r="G223" s="25">
        <v>74065.951</v>
      </c>
      <c r="H223" s="25">
        <v>62956.05835</v>
      </c>
      <c r="I223" s="25">
        <v>-17656.104149999992</v>
      </c>
      <c r="J223" s="25">
        <v>-12359.272904999994</v>
      </c>
      <c r="K223" s="26">
        <v>0.833</v>
      </c>
      <c r="L223" s="25"/>
    </row>
    <row r="224" spans="1:12" ht="12.75">
      <c r="A224" s="10" t="s">
        <v>235</v>
      </c>
      <c r="B224" s="25">
        <v>75014.8588</v>
      </c>
      <c r="C224" s="25">
        <v>22338.85</v>
      </c>
      <c r="D224" s="25">
        <v>-12846.9</v>
      </c>
      <c r="E224" s="25">
        <v>6358.17</v>
      </c>
      <c r="F224" s="25">
        <v>90864.9788</v>
      </c>
      <c r="G224" s="25">
        <v>124668.423</v>
      </c>
      <c r="H224" s="25">
        <v>105968.15955</v>
      </c>
      <c r="I224" s="25">
        <v>-15103.18075</v>
      </c>
      <c r="J224" s="25">
        <v>-10572.226524999998</v>
      </c>
      <c r="K224" s="26">
        <v>0.915</v>
      </c>
      <c r="L224" s="25"/>
    </row>
    <row r="225" spans="1:12" ht="12.75">
      <c r="A225" s="10" t="s">
        <v>236</v>
      </c>
      <c r="B225" s="25">
        <v>63278.9892</v>
      </c>
      <c r="C225" s="25">
        <v>12818.85</v>
      </c>
      <c r="D225" s="25">
        <v>-16507.85</v>
      </c>
      <c r="E225" s="25">
        <v>140.76000000000002</v>
      </c>
      <c r="F225" s="25">
        <v>59730.749200000006</v>
      </c>
      <c r="G225" s="25">
        <v>67660.55799999999</v>
      </c>
      <c r="H225" s="25">
        <v>57511.47429999999</v>
      </c>
      <c r="I225" s="25">
        <v>2219.2749000000185</v>
      </c>
      <c r="J225" s="25">
        <v>1553.492430000013</v>
      </c>
      <c r="K225" s="26">
        <v>1.023</v>
      </c>
      <c r="L225" s="25"/>
    </row>
    <row r="226" spans="1:12" ht="12.75">
      <c r="A226" s="10" t="s">
        <v>237</v>
      </c>
      <c r="B226" s="25">
        <v>158312.3948</v>
      </c>
      <c r="C226" s="25">
        <v>11480.1</v>
      </c>
      <c r="D226" s="25">
        <v>-33356.549999999996</v>
      </c>
      <c r="E226" s="25">
        <v>3547.9</v>
      </c>
      <c r="F226" s="25">
        <v>139983.8448</v>
      </c>
      <c r="G226" s="25">
        <v>140693.87</v>
      </c>
      <c r="H226" s="25">
        <v>119589.7895</v>
      </c>
      <c r="I226" s="25">
        <v>20394.055299999993</v>
      </c>
      <c r="J226" s="25">
        <v>14275.838709999995</v>
      </c>
      <c r="K226" s="26">
        <v>1.101</v>
      </c>
      <c r="L226" s="25"/>
    </row>
    <row r="227" spans="1:12" ht="12.75">
      <c r="A227" s="10" t="s">
        <v>238</v>
      </c>
      <c r="B227" s="25">
        <v>27200.467</v>
      </c>
      <c r="C227" s="25">
        <v>1108.3999999999999</v>
      </c>
      <c r="D227" s="25">
        <v>-9805.6</v>
      </c>
      <c r="E227" s="25">
        <v>1449.76</v>
      </c>
      <c r="F227" s="25">
        <v>19953.027</v>
      </c>
      <c r="G227" s="25">
        <v>22786.397</v>
      </c>
      <c r="H227" s="25">
        <v>19368.43745</v>
      </c>
      <c r="I227" s="25">
        <v>584.589549999997</v>
      </c>
      <c r="J227" s="25">
        <v>409.21268499999786</v>
      </c>
      <c r="K227" s="26">
        <v>1.018</v>
      </c>
      <c r="L227" s="25"/>
    </row>
    <row r="228" spans="1:12" ht="12.75">
      <c r="A228" s="10" t="s">
        <v>239</v>
      </c>
      <c r="B228" s="25">
        <v>79776.4982</v>
      </c>
      <c r="C228" s="25">
        <v>19693.649999999998</v>
      </c>
      <c r="D228" s="25">
        <v>-18089.7</v>
      </c>
      <c r="E228" s="25">
        <v>6280.14</v>
      </c>
      <c r="F228" s="25">
        <v>87660.5882</v>
      </c>
      <c r="G228" s="25">
        <v>124853.486</v>
      </c>
      <c r="H228" s="25">
        <v>106125.46310000001</v>
      </c>
      <c r="I228" s="25">
        <v>-18464.87490000001</v>
      </c>
      <c r="J228" s="25">
        <v>-12925.412430000006</v>
      </c>
      <c r="K228" s="26">
        <v>0.896</v>
      </c>
      <c r="L228" s="25"/>
    </row>
    <row r="229" spans="1:12" ht="12.75">
      <c r="A229" s="10" t="s">
        <v>240</v>
      </c>
      <c r="B229" s="25">
        <v>14298.764200000001</v>
      </c>
      <c r="C229" s="25">
        <v>3196.85</v>
      </c>
      <c r="D229" s="25">
        <v>-4185.4</v>
      </c>
      <c r="E229" s="25">
        <v>724.37</v>
      </c>
      <c r="F229" s="25">
        <v>14034.584200000003</v>
      </c>
      <c r="G229" s="25">
        <v>13302.239</v>
      </c>
      <c r="H229" s="25">
        <v>11306.90315</v>
      </c>
      <c r="I229" s="25">
        <v>2727.681050000003</v>
      </c>
      <c r="J229" s="25">
        <v>1909.3767350000019</v>
      </c>
      <c r="K229" s="26">
        <v>1.144</v>
      </c>
      <c r="L229" s="25"/>
    </row>
    <row r="230" spans="1:12" ht="12.75">
      <c r="A230" s="10" t="s">
        <v>241</v>
      </c>
      <c r="B230" s="25">
        <v>38332.651</v>
      </c>
      <c r="C230" s="25">
        <v>9386.55</v>
      </c>
      <c r="D230" s="25">
        <v>-12617.4</v>
      </c>
      <c r="E230" s="25">
        <v>2662.3700000000003</v>
      </c>
      <c r="F230" s="25">
        <v>37764.171</v>
      </c>
      <c r="G230" s="25">
        <v>39239.205</v>
      </c>
      <c r="H230" s="25">
        <v>33353.32425</v>
      </c>
      <c r="I230" s="25">
        <v>4410.846750000004</v>
      </c>
      <c r="J230" s="25">
        <v>3087.5927250000027</v>
      </c>
      <c r="K230" s="26">
        <v>1.079</v>
      </c>
      <c r="L230" s="25"/>
    </row>
    <row r="231" spans="1:12" ht="12.75">
      <c r="A231" s="10" t="s">
        <v>242</v>
      </c>
      <c r="B231" s="25">
        <v>277833.836</v>
      </c>
      <c r="C231" s="25">
        <v>162625.4</v>
      </c>
      <c r="D231" s="25">
        <v>-91.8</v>
      </c>
      <c r="E231" s="25">
        <v>55990.350000000006</v>
      </c>
      <c r="F231" s="25">
        <v>496357.78599999996</v>
      </c>
      <c r="G231" s="25">
        <v>681294.228</v>
      </c>
      <c r="H231" s="25">
        <v>579100.0938</v>
      </c>
      <c r="I231" s="25">
        <v>-82742.30780000007</v>
      </c>
      <c r="J231" s="25">
        <v>-57919.615460000045</v>
      </c>
      <c r="K231" s="26">
        <v>0.915</v>
      </c>
      <c r="L231" s="25"/>
    </row>
    <row r="232" spans="1:12" ht="25.5">
      <c r="A232" s="24" t="s">
        <v>891</v>
      </c>
      <c r="B232" s="25">
        <v>87563.4886</v>
      </c>
      <c r="C232" s="25">
        <v>17194.649999999998</v>
      </c>
      <c r="D232" s="25">
        <v>-28200.45</v>
      </c>
      <c r="E232" s="25">
        <v>2830.1600000000003</v>
      </c>
      <c r="F232" s="25">
        <v>79387.8486</v>
      </c>
      <c r="G232" s="25">
        <v>83041.699</v>
      </c>
      <c r="H232" s="25">
        <v>70585.44415</v>
      </c>
      <c r="I232" s="25">
        <v>8802.404450000002</v>
      </c>
      <c r="J232" s="25">
        <v>6161.683115000001</v>
      </c>
      <c r="K232" s="26">
        <v>1.074</v>
      </c>
      <c r="L232" s="25"/>
    </row>
    <row r="233" spans="1:12" ht="12.75">
      <c r="A233" s="10" t="s">
        <v>243</v>
      </c>
      <c r="B233" s="25">
        <v>294797.9552</v>
      </c>
      <c r="C233" s="25">
        <v>57527.15</v>
      </c>
      <c r="D233" s="25">
        <v>-77390.8</v>
      </c>
      <c r="E233" s="25">
        <v>21274.140000000003</v>
      </c>
      <c r="F233" s="25">
        <v>296208.4452</v>
      </c>
      <c r="G233" s="25">
        <v>294312.13899999997</v>
      </c>
      <c r="H233" s="25">
        <v>250165.31814999998</v>
      </c>
      <c r="I233" s="25">
        <v>46043.12705000004</v>
      </c>
      <c r="J233" s="25">
        <v>32230.188935000024</v>
      </c>
      <c r="K233" s="26">
        <v>1.11</v>
      </c>
      <c r="L233" s="25"/>
    </row>
    <row r="234" spans="1:12" ht="12.75">
      <c r="A234" s="10" t="s">
        <v>244</v>
      </c>
      <c r="B234" s="25">
        <v>163943.563</v>
      </c>
      <c r="C234" s="25">
        <v>40708.2</v>
      </c>
      <c r="D234" s="25">
        <v>-5585.349999999999</v>
      </c>
      <c r="E234" s="25">
        <v>29548.72</v>
      </c>
      <c r="F234" s="25">
        <v>228615.133</v>
      </c>
      <c r="G234" s="25">
        <v>288270.343</v>
      </c>
      <c r="H234" s="25">
        <v>245029.79155</v>
      </c>
      <c r="I234" s="25">
        <v>-16414.658549999993</v>
      </c>
      <c r="J234" s="25">
        <v>-11490.260984999994</v>
      </c>
      <c r="K234" s="26">
        <v>0.96</v>
      </c>
      <c r="L234" s="25"/>
    </row>
    <row r="235" spans="1:12" ht="12.75">
      <c r="A235" s="10" t="s">
        <v>245</v>
      </c>
      <c r="B235" s="25">
        <v>33068.4018</v>
      </c>
      <c r="C235" s="25">
        <v>7132.349999999999</v>
      </c>
      <c r="D235" s="25">
        <v>-3581.0499999999997</v>
      </c>
      <c r="E235" s="25">
        <v>4872.71</v>
      </c>
      <c r="F235" s="25">
        <v>41492.4118</v>
      </c>
      <c r="G235" s="25">
        <v>51527.028</v>
      </c>
      <c r="H235" s="25">
        <v>43797.9738</v>
      </c>
      <c r="I235" s="25">
        <v>-2305.561999999998</v>
      </c>
      <c r="J235" s="25">
        <v>-1613.8933999999986</v>
      </c>
      <c r="K235" s="26">
        <v>0.969</v>
      </c>
      <c r="L235" s="25"/>
    </row>
    <row r="236" spans="1:12" ht="12.75">
      <c r="A236" s="10" t="s">
        <v>246</v>
      </c>
      <c r="B236" s="25">
        <v>80810.7944</v>
      </c>
      <c r="C236" s="25">
        <v>12077.65</v>
      </c>
      <c r="D236" s="25">
        <v>-16449.2</v>
      </c>
      <c r="E236" s="25">
        <v>9993.45</v>
      </c>
      <c r="F236" s="25">
        <v>86432.6944</v>
      </c>
      <c r="G236" s="25">
        <v>97825.91</v>
      </c>
      <c r="H236" s="25">
        <v>83152.0235</v>
      </c>
      <c r="I236" s="25">
        <v>3280.6708999999973</v>
      </c>
      <c r="J236" s="25">
        <v>2296.469629999998</v>
      </c>
      <c r="K236" s="26">
        <v>1.023</v>
      </c>
      <c r="L236" s="25"/>
    </row>
    <row r="237" spans="1:12" ht="12.75">
      <c r="A237" s="10" t="s">
        <v>247</v>
      </c>
      <c r="B237" s="25">
        <v>53125.7174</v>
      </c>
      <c r="C237" s="25">
        <v>3836.9</v>
      </c>
      <c r="D237" s="25">
        <v>-11387.449999999999</v>
      </c>
      <c r="E237" s="25">
        <v>2987.92</v>
      </c>
      <c r="F237" s="25">
        <v>48563.0874</v>
      </c>
      <c r="G237" s="25">
        <v>43378.942</v>
      </c>
      <c r="H237" s="25">
        <v>36872.1007</v>
      </c>
      <c r="I237" s="25">
        <v>11690.986699999994</v>
      </c>
      <c r="J237" s="25">
        <v>8183.690689999995</v>
      </c>
      <c r="K237" s="26">
        <v>1.189</v>
      </c>
      <c r="L237" s="25"/>
    </row>
    <row r="238" spans="1:12" ht="12.75">
      <c r="A238" s="10" t="s">
        <v>248</v>
      </c>
      <c r="B238" s="25">
        <v>115927.0196</v>
      </c>
      <c r="C238" s="25">
        <v>19986.899999999998</v>
      </c>
      <c r="D238" s="25">
        <v>-27831.55</v>
      </c>
      <c r="E238" s="25">
        <v>8059.870000000001</v>
      </c>
      <c r="F238" s="25">
        <v>116142.2396</v>
      </c>
      <c r="G238" s="25">
        <v>119770.689</v>
      </c>
      <c r="H238" s="25">
        <v>101805.08565</v>
      </c>
      <c r="I238" s="25">
        <v>14337.153950000007</v>
      </c>
      <c r="J238" s="25">
        <v>10036.007765000004</v>
      </c>
      <c r="K238" s="26">
        <v>1.084</v>
      </c>
      <c r="L238" s="25"/>
    </row>
    <row r="239" spans="1:12" ht="12.75">
      <c r="A239" s="10" t="s">
        <v>249</v>
      </c>
      <c r="B239" s="25">
        <v>52117.7286</v>
      </c>
      <c r="C239" s="25">
        <v>8270.5</v>
      </c>
      <c r="D239" s="25">
        <v>-11797.15</v>
      </c>
      <c r="E239" s="25">
        <v>1432.25</v>
      </c>
      <c r="F239" s="25">
        <v>50023.3286</v>
      </c>
      <c r="G239" s="25">
        <v>42429.382</v>
      </c>
      <c r="H239" s="25">
        <v>36064.9747</v>
      </c>
      <c r="I239" s="25">
        <v>13958.353900000002</v>
      </c>
      <c r="J239" s="25">
        <v>9770.847730000001</v>
      </c>
      <c r="K239" s="26">
        <v>1.23</v>
      </c>
      <c r="L239" s="25"/>
    </row>
    <row r="240" spans="1:12" ht="12.75">
      <c r="A240" s="10" t="s">
        <v>250</v>
      </c>
      <c r="B240" s="25">
        <v>74971.9362</v>
      </c>
      <c r="C240" s="25">
        <v>9673.85</v>
      </c>
      <c r="D240" s="25">
        <v>-3370.25</v>
      </c>
      <c r="E240" s="25">
        <v>11066.490000000002</v>
      </c>
      <c r="F240" s="25">
        <v>92342.02620000001</v>
      </c>
      <c r="G240" s="25">
        <v>121286.616</v>
      </c>
      <c r="H240" s="25">
        <v>103093.62359999999</v>
      </c>
      <c r="I240" s="25">
        <v>-10751.597399999984</v>
      </c>
      <c r="J240" s="25">
        <v>-7526.118179999989</v>
      </c>
      <c r="K240" s="26">
        <v>0.938</v>
      </c>
      <c r="L240" s="25"/>
    </row>
    <row r="241" spans="1:12" ht="12.75">
      <c r="A241" s="10" t="s">
        <v>251</v>
      </c>
      <c r="B241" s="25">
        <v>18957.9432</v>
      </c>
      <c r="C241" s="25">
        <v>4619.75</v>
      </c>
      <c r="D241" s="25">
        <v>-5378.8</v>
      </c>
      <c r="E241" s="25">
        <v>3551.9800000000005</v>
      </c>
      <c r="F241" s="25">
        <v>21750.8732</v>
      </c>
      <c r="G241" s="25">
        <v>36893.229</v>
      </c>
      <c r="H241" s="25">
        <v>31359.244649999997</v>
      </c>
      <c r="I241" s="25">
        <v>-9608.371449999995</v>
      </c>
      <c r="J241" s="25">
        <v>-6725.860014999997</v>
      </c>
      <c r="K241" s="26">
        <v>0.818</v>
      </c>
      <c r="L241" s="25"/>
    </row>
    <row r="242" spans="1:12" ht="12.75">
      <c r="A242" s="10" t="s">
        <v>252</v>
      </c>
      <c r="B242" s="25">
        <v>40104.939</v>
      </c>
      <c r="C242" s="25">
        <v>5083.849999999999</v>
      </c>
      <c r="D242" s="25">
        <v>-3378.75</v>
      </c>
      <c r="E242" s="25">
        <v>3315.34</v>
      </c>
      <c r="F242" s="25">
        <v>45125.379</v>
      </c>
      <c r="G242" s="25">
        <v>59070.66</v>
      </c>
      <c r="H242" s="25">
        <v>50210.061</v>
      </c>
      <c r="I242" s="25">
        <v>-5084.682000000001</v>
      </c>
      <c r="J242" s="25">
        <v>-3559.2774000000004</v>
      </c>
      <c r="K242" s="26">
        <v>0.94</v>
      </c>
      <c r="L242" s="25"/>
    </row>
    <row r="243" spans="1:12" ht="12.75">
      <c r="A243" s="10" t="s">
        <v>253</v>
      </c>
      <c r="B243" s="25">
        <v>26919.393200000002</v>
      </c>
      <c r="C243" s="25">
        <v>5981.45</v>
      </c>
      <c r="D243" s="25">
        <v>-2039.1499999999999</v>
      </c>
      <c r="E243" s="25">
        <v>2300.1000000000004</v>
      </c>
      <c r="F243" s="25">
        <v>33161.7932</v>
      </c>
      <c r="G243" s="25">
        <v>33203.841</v>
      </c>
      <c r="H243" s="25">
        <v>28223.26485</v>
      </c>
      <c r="I243" s="25">
        <v>4938.5283500000005</v>
      </c>
      <c r="J243" s="25">
        <v>3456.969845</v>
      </c>
      <c r="K243" s="26">
        <v>1.104</v>
      </c>
      <c r="L243" s="25"/>
    </row>
    <row r="244" spans="1:12" ht="12.75">
      <c r="A244" s="10" t="s">
        <v>254</v>
      </c>
      <c r="B244" s="25">
        <v>45259.804800000005</v>
      </c>
      <c r="C244" s="25">
        <v>8334.25</v>
      </c>
      <c r="D244" s="25">
        <v>-12830.75</v>
      </c>
      <c r="E244" s="25">
        <v>1857.42</v>
      </c>
      <c r="F244" s="25">
        <v>42620.7248</v>
      </c>
      <c r="G244" s="25">
        <v>48432.303</v>
      </c>
      <c r="H244" s="25">
        <v>41167.45755</v>
      </c>
      <c r="I244" s="25">
        <v>1453.2672500000044</v>
      </c>
      <c r="J244" s="25">
        <v>1017.287075000003</v>
      </c>
      <c r="K244" s="26">
        <v>1.021</v>
      </c>
      <c r="L244" s="25"/>
    </row>
    <row r="245" spans="1:12" ht="12.75">
      <c r="A245" s="10" t="s">
        <v>255</v>
      </c>
      <c r="B245" s="25">
        <v>19831.6258</v>
      </c>
      <c r="C245" s="25">
        <v>4051.95</v>
      </c>
      <c r="D245" s="25">
        <v>-8287.5</v>
      </c>
      <c r="E245" s="25">
        <v>1947.3500000000001</v>
      </c>
      <c r="F245" s="25">
        <v>17543.4258</v>
      </c>
      <c r="G245" s="25">
        <v>22832.559</v>
      </c>
      <c r="H245" s="25">
        <v>19407.67515</v>
      </c>
      <c r="I245" s="25">
        <v>-1864.2493499999982</v>
      </c>
      <c r="J245" s="25">
        <v>-1304.9745449999987</v>
      </c>
      <c r="K245" s="26">
        <v>0.943</v>
      </c>
      <c r="L245" s="25"/>
    </row>
    <row r="246" spans="1:12" ht="12.75">
      <c r="A246" s="10" t="s">
        <v>256</v>
      </c>
      <c r="B246" s="25">
        <v>15445.213</v>
      </c>
      <c r="C246" s="25">
        <v>3071.0499999999997</v>
      </c>
      <c r="D246" s="25">
        <v>-946.05</v>
      </c>
      <c r="E246" s="25">
        <v>2892.8900000000003</v>
      </c>
      <c r="F246" s="25">
        <v>20463.103</v>
      </c>
      <c r="G246" s="25">
        <v>27100.899</v>
      </c>
      <c r="H246" s="25">
        <v>23035.76415</v>
      </c>
      <c r="I246" s="25">
        <v>-2572.66115</v>
      </c>
      <c r="J246" s="25">
        <v>-1800.8628049999998</v>
      </c>
      <c r="K246" s="26">
        <v>0.934</v>
      </c>
      <c r="L246" s="25"/>
    </row>
    <row r="247" spans="1:12" ht="25.5">
      <c r="A247" s="24" t="s">
        <v>892</v>
      </c>
      <c r="B247" s="25">
        <v>118417.91500000001</v>
      </c>
      <c r="C247" s="25">
        <v>18716.149999999998</v>
      </c>
      <c r="D247" s="25">
        <v>-38355.4</v>
      </c>
      <c r="E247" s="25">
        <v>10865.380000000001</v>
      </c>
      <c r="F247" s="25">
        <v>109644.04500000001</v>
      </c>
      <c r="G247" s="25">
        <v>167191.198</v>
      </c>
      <c r="H247" s="25">
        <v>142112.5183</v>
      </c>
      <c r="I247" s="25">
        <v>-32468.473299999983</v>
      </c>
      <c r="J247" s="25">
        <v>-22727.931309999985</v>
      </c>
      <c r="K247" s="26">
        <v>0.864</v>
      </c>
      <c r="L247" s="25"/>
    </row>
    <row r="248" spans="1:12" ht="12.75">
      <c r="A248" s="10" t="s">
        <v>257</v>
      </c>
      <c r="B248" s="25">
        <v>363162.5802</v>
      </c>
      <c r="C248" s="25">
        <v>317647.55</v>
      </c>
      <c r="D248" s="25">
        <v>-286696.5</v>
      </c>
      <c r="E248" s="25">
        <v>28037.93</v>
      </c>
      <c r="F248" s="25">
        <v>422151.5602</v>
      </c>
      <c r="G248" s="25">
        <v>476521.679</v>
      </c>
      <c r="H248" s="25">
        <v>405043.42715</v>
      </c>
      <c r="I248" s="25">
        <v>17108.133050000004</v>
      </c>
      <c r="J248" s="25">
        <v>11975.693135000001</v>
      </c>
      <c r="K248" s="26">
        <v>1.025</v>
      </c>
      <c r="L248" s="25"/>
    </row>
    <row r="249" spans="1:12" ht="12.75">
      <c r="A249" s="10" t="s">
        <v>258</v>
      </c>
      <c r="B249" s="25">
        <v>63463.141</v>
      </c>
      <c r="C249" s="25">
        <v>10025.75</v>
      </c>
      <c r="D249" s="25">
        <v>-26165.55</v>
      </c>
      <c r="E249" s="25">
        <v>1761.88</v>
      </c>
      <c r="F249" s="25">
        <v>49085.221</v>
      </c>
      <c r="G249" s="25">
        <v>55982.143</v>
      </c>
      <c r="H249" s="25">
        <v>47584.82154999999</v>
      </c>
      <c r="I249" s="25">
        <v>1500.3994500000044</v>
      </c>
      <c r="J249" s="25">
        <v>1050.279615000003</v>
      </c>
      <c r="K249" s="26">
        <v>1.019</v>
      </c>
      <c r="L249" s="25"/>
    </row>
    <row r="250" spans="1:12" ht="12.75">
      <c r="A250" s="10" t="s">
        <v>259</v>
      </c>
      <c r="B250" s="25">
        <v>197435.65240000002</v>
      </c>
      <c r="C250" s="25">
        <v>49965.549999999996</v>
      </c>
      <c r="D250" s="25">
        <v>-46693.9</v>
      </c>
      <c r="E250" s="25">
        <v>12569.800000000001</v>
      </c>
      <c r="F250" s="25">
        <v>213277.1024</v>
      </c>
      <c r="G250" s="25">
        <v>225526.646</v>
      </c>
      <c r="H250" s="25">
        <v>191697.6491</v>
      </c>
      <c r="I250" s="25">
        <v>21579.453299999994</v>
      </c>
      <c r="J250" s="25">
        <v>15105.617309999994</v>
      </c>
      <c r="K250" s="26">
        <v>1.067</v>
      </c>
      <c r="L250" s="25"/>
    </row>
    <row r="251" spans="1:12" ht="12.75">
      <c r="A251" s="10" t="s">
        <v>260</v>
      </c>
      <c r="B251" s="25">
        <v>98688.74960000001</v>
      </c>
      <c r="C251" s="25">
        <v>13022.85</v>
      </c>
      <c r="D251" s="25">
        <v>-35727.2</v>
      </c>
      <c r="E251" s="25">
        <v>3572.8900000000003</v>
      </c>
      <c r="F251" s="25">
        <v>79557.2896</v>
      </c>
      <c r="G251" s="25">
        <v>111058.247</v>
      </c>
      <c r="H251" s="25">
        <v>94399.50995</v>
      </c>
      <c r="I251" s="25">
        <v>-14842.220350000003</v>
      </c>
      <c r="J251" s="25">
        <v>-10389.554245000001</v>
      </c>
      <c r="K251" s="26">
        <v>0.906</v>
      </c>
      <c r="L251" s="25"/>
    </row>
    <row r="252" spans="1:12" ht="12.75">
      <c r="A252" s="10" t="s">
        <v>261</v>
      </c>
      <c r="B252" s="25">
        <v>21430.8388</v>
      </c>
      <c r="C252" s="25">
        <v>12230.65</v>
      </c>
      <c r="D252" s="25">
        <v>-1124.55</v>
      </c>
      <c r="E252" s="25">
        <v>5882.85</v>
      </c>
      <c r="F252" s="25">
        <v>38419.7888</v>
      </c>
      <c r="G252" s="25">
        <v>37659.119</v>
      </c>
      <c r="H252" s="25">
        <v>32010.251149999996</v>
      </c>
      <c r="I252" s="25">
        <v>6409.537650000006</v>
      </c>
      <c r="J252" s="25">
        <v>4486.676355000003</v>
      </c>
      <c r="K252" s="26">
        <v>1.119</v>
      </c>
      <c r="L252" s="25"/>
    </row>
    <row r="253" spans="1:12" ht="12.75">
      <c r="A253" s="10" t="s">
        <v>262</v>
      </c>
      <c r="B253" s="25">
        <v>20337.004800000002</v>
      </c>
      <c r="C253" s="25">
        <v>7222.45</v>
      </c>
      <c r="D253" s="25">
        <v>-4973.349999999999</v>
      </c>
      <c r="E253" s="25">
        <v>4711.04</v>
      </c>
      <c r="F253" s="25">
        <v>27297.144800000002</v>
      </c>
      <c r="G253" s="25">
        <v>36802.526</v>
      </c>
      <c r="H253" s="25">
        <v>31282.1471</v>
      </c>
      <c r="I253" s="25">
        <v>-3985.0022999999965</v>
      </c>
      <c r="J253" s="25">
        <v>-2789.5016099999975</v>
      </c>
      <c r="K253" s="26">
        <v>0.924</v>
      </c>
      <c r="L253" s="25"/>
    </row>
    <row r="254" spans="1:12" ht="12.75">
      <c r="A254" s="10" t="s">
        <v>263</v>
      </c>
      <c r="B254" s="25">
        <v>40435.858400000005</v>
      </c>
      <c r="C254" s="25">
        <v>6369.9</v>
      </c>
      <c r="D254" s="25">
        <v>-3756.15</v>
      </c>
      <c r="E254" s="25">
        <v>2063.9700000000003</v>
      </c>
      <c r="F254" s="25">
        <v>45113.578400000006</v>
      </c>
      <c r="G254" s="25">
        <v>59374.09</v>
      </c>
      <c r="H254" s="25">
        <v>50467.9765</v>
      </c>
      <c r="I254" s="25">
        <v>-5354.398099999991</v>
      </c>
      <c r="J254" s="25">
        <v>-3748.0786699999935</v>
      </c>
      <c r="K254" s="26">
        <v>0.937</v>
      </c>
      <c r="L254" s="25"/>
    </row>
    <row r="255" spans="1:12" ht="12.75">
      <c r="A255" s="10" t="s">
        <v>264</v>
      </c>
      <c r="B255" s="25">
        <v>150193.1004</v>
      </c>
      <c r="C255" s="25">
        <v>27927.6</v>
      </c>
      <c r="D255" s="25">
        <v>-41335.5</v>
      </c>
      <c r="E255" s="25">
        <v>8060.210000000001</v>
      </c>
      <c r="F255" s="25">
        <v>144845.4104</v>
      </c>
      <c r="G255" s="25">
        <v>174427.036</v>
      </c>
      <c r="H255" s="25">
        <v>148262.98059999998</v>
      </c>
      <c r="I255" s="25">
        <v>-3417.5701999999874</v>
      </c>
      <c r="J255" s="25">
        <v>-2392.299139999991</v>
      </c>
      <c r="K255" s="26">
        <v>0.986</v>
      </c>
      <c r="L255" s="25"/>
    </row>
    <row r="256" spans="1:12" ht="12.75">
      <c r="A256" s="10" t="s">
        <v>265</v>
      </c>
      <c r="B256" s="25">
        <v>125484.9134</v>
      </c>
      <c r="C256" s="25">
        <v>30352.649999999998</v>
      </c>
      <c r="D256" s="25">
        <v>-25186.35</v>
      </c>
      <c r="E256" s="25">
        <v>5974.650000000001</v>
      </c>
      <c r="F256" s="25">
        <v>136625.8634</v>
      </c>
      <c r="G256" s="25">
        <v>170669.167</v>
      </c>
      <c r="H256" s="25">
        <v>145068.79194999998</v>
      </c>
      <c r="I256" s="25">
        <v>-8442.928549999982</v>
      </c>
      <c r="J256" s="25">
        <v>-5910.049984999987</v>
      </c>
      <c r="K256" s="26">
        <v>0.965</v>
      </c>
      <c r="L256" s="25"/>
    </row>
    <row r="257" spans="1:12" ht="25.5" customHeight="1">
      <c r="A257" s="24" t="s">
        <v>893</v>
      </c>
      <c r="B257" s="25">
        <v>111577.99100000001</v>
      </c>
      <c r="C257" s="25">
        <v>21511.8</v>
      </c>
      <c r="D257" s="25">
        <v>-7481.7</v>
      </c>
      <c r="E257" s="25">
        <v>11324.210000000001</v>
      </c>
      <c r="F257" s="25">
        <v>136932.301</v>
      </c>
      <c r="G257" s="25">
        <v>191130.171</v>
      </c>
      <c r="H257" s="25">
        <v>162460.64535</v>
      </c>
      <c r="I257" s="25">
        <v>-25528.34435</v>
      </c>
      <c r="J257" s="25">
        <v>-17869.841044999997</v>
      </c>
      <c r="K257" s="26">
        <v>0.907</v>
      </c>
      <c r="L257" s="25"/>
    </row>
    <row r="258" spans="1:12" ht="12.75">
      <c r="A258" s="10" t="s">
        <v>266</v>
      </c>
      <c r="B258" s="25">
        <v>120277.43280000001</v>
      </c>
      <c r="C258" s="25">
        <v>10171.949999999999</v>
      </c>
      <c r="D258" s="25">
        <v>-25254.35</v>
      </c>
      <c r="E258" s="25">
        <v>4820.35</v>
      </c>
      <c r="F258" s="25">
        <v>110015.38280000002</v>
      </c>
      <c r="G258" s="25">
        <v>130040.019</v>
      </c>
      <c r="H258" s="25">
        <v>110534.01615</v>
      </c>
      <c r="I258" s="25">
        <v>-518.6333499999746</v>
      </c>
      <c r="J258" s="25">
        <v>-363.0433449999822</v>
      </c>
      <c r="K258" s="26">
        <v>0.997</v>
      </c>
      <c r="L258" s="25"/>
    </row>
    <row r="259" spans="1:12" ht="12.75">
      <c r="A259" s="10" t="s">
        <v>267</v>
      </c>
      <c r="B259" s="25">
        <v>104918.065</v>
      </c>
      <c r="C259" s="25">
        <v>9686.6</v>
      </c>
      <c r="D259" s="25">
        <v>-20896.399999999998</v>
      </c>
      <c r="E259" s="25">
        <v>7281.780000000001</v>
      </c>
      <c r="F259" s="25">
        <v>100990.045</v>
      </c>
      <c r="G259" s="25">
        <v>130070.206</v>
      </c>
      <c r="H259" s="25">
        <v>110559.67510000001</v>
      </c>
      <c r="I259" s="25">
        <v>-9569.63010000001</v>
      </c>
      <c r="J259" s="25">
        <v>-6698.741070000006</v>
      </c>
      <c r="K259" s="26">
        <v>0.948</v>
      </c>
      <c r="L259" s="25"/>
    </row>
    <row r="260" spans="1:12" ht="12.75">
      <c r="A260" s="10" t="s">
        <v>268</v>
      </c>
      <c r="B260" s="25">
        <v>359739.849</v>
      </c>
      <c r="C260" s="25">
        <v>78690.45</v>
      </c>
      <c r="D260" s="25">
        <v>-78326.65</v>
      </c>
      <c r="E260" s="25">
        <v>31144.680000000004</v>
      </c>
      <c r="F260" s="25">
        <v>391248.32899999997</v>
      </c>
      <c r="G260" s="25">
        <v>439545.009</v>
      </c>
      <c r="H260" s="25">
        <v>373613.25765</v>
      </c>
      <c r="I260" s="25">
        <v>17635.071349999984</v>
      </c>
      <c r="J260" s="25">
        <v>12344.549944999988</v>
      </c>
      <c r="K260" s="26">
        <v>1.028</v>
      </c>
      <c r="L260" s="25"/>
    </row>
    <row r="261" spans="1:12" ht="12.75">
      <c r="A261" s="10" t="s">
        <v>269</v>
      </c>
      <c r="B261" s="25">
        <v>54058.9378</v>
      </c>
      <c r="C261" s="25">
        <v>9481.75</v>
      </c>
      <c r="D261" s="25">
        <v>-13815.05</v>
      </c>
      <c r="E261" s="25">
        <v>6504.200000000001</v>
      </c>
      <c r="F261" s="25">
        <v>56229.837799999994</v>
      </c>
      <c r="G261" s="25">
        <v>79834.449</v>
      </c>
      <c r="H261" s="25">
        <v>67859.28164999999</v>
      </c>
      <c r="I261" s="25">
        <v>-11629.443849999996</v>
      </c>
      <c r="J261" s="25">
        <v>-8140.610694999997</v>
      </c>
      <c r="K261" s="26">
        <v>0.898</v>
      </c>
      <c r="L261" s="25"/>
    </row>
    <row r="262" spans="1:12" ht="12.75">
      <c r="A262" s="10" t="s">
        <v>270</v>
      </c>
      <c r="B262" s="25">
        <v>30350.432</v>
      </c>
      <c r="C262" s="25">
        <v>9042.3</v>
      </c>
      <c r="D262" s="25">
        <v>-8003.599999999999</v>
      </c>
      <c r="E262" s="25">
        <v>2479.96</v>
      </c>
      <c r="F262" s="25">
        <v>33869.092000000004</v>
      </c>
      <c r="G262" s="25">
        <v>54023.038</v>
      </c>
      <c r="H262" s="25">
        <v>45919.5823</v>
      </c>
      <c r="I262" s="25">
        <v>-12050.490299999998</v>
      </c>
      <c r="J262" s="25">
        <v>-8435.343209999997</v>
      </c>
      <c r="K262" s="26">
        <v>0.844</v>
      </c>
      <c r="L262" s="25"/>
    </row>
    <row r="263" spans="1:12" ht="12.75">
      <c r="A263" s="10" t="s">
        <v>271</v>
      </c>
      <c r="B263" s="25">
        <v>257215.7574</v>
      </c>
      <c r="C263" s="25">
        <v>36720</v>
      </c>
      <c r="D263" s="25">
        <v>-63994.799999999996</v>
      </c>
      <c r="E263" s="25">
        <v>12455.900000000001</v>
      </c>
      <c r="F263" s="25">
        <v>242396.8574</v>
      </c>
      <c r="G263" s="25">
        <v>309024.952</v>
      </c>
      <c r="H263" s="25">
        <v>262671.2092</v>
      </c>
      <c r="I263" s="25">
        <v>-20274.351799999975</v>
      </c>
      <c r="J263" s="25">
        <v>-14192.046259999981</v>
      </c>
      <c r="K263" s="26">
        <v>0.954</v>
      </c>
      <c r="L263" s="25"/>
    </row>
    <row r="264" spans="1:12" ht="25.5">
      <c r="A264" s="24" t="s">
        <v>894</v>
      </c>
      <c r="B264" s="25">
        <v>47677.3164</v>
      </c>
      <c r="C264" s="25">
        <v>5576.849999999999</v>
      </c>
      <c r="D264" s="25">
        <v>-7944.95</v>
      </c>
      <c r="E264" s="25">
        <v>1854.7</v>
      </c>
      <c r="F264" s="25">
        <v>47163.9164</v>
      </c>
      <c r="G264" s="25">
        <v>41121.938</v>
      </c>
      <c r="H264" s="25">
        <v>34953.647300000004</v>
      </c>
      <c r="I264" s="25">
        <v>12210.269099999998</v>
      </c>
      <c r="J264" s="25">
        <v>8547.188369999998</v>
      </c>
      <c r="K264" s="26">
        <v>1.208</v>
      </c>
      <c r="L264" s="25"/>
    </row>
    <row r="265" spans="1:12" ht="12.75">
      <c r="A265" s="10" t="s">
        <v>273</v>
      </c>
      <c r="B265" s="25">
        <v>33676.241200000004</v>
      </c>
      <c r="C265" s="25">
        <v>6327.4</v>
      </c>
      <c r="D265" s="25">
        <v>-6936.849999999999</v>
      </c>
      <c r="E265" s="25">
        <v>1148.8600000000001</v>
      </c>
      <c r="F265" s="25">
        <v>34215.65120000001</v>
      </c>
      <c r="G265" s="25">
        <v>34806.109</v>
      </c>
      <c r="H265" s="25">
        <v>29585.192649999997</v>
      </c>
      <c r="I265" s="25">
        <v>4630.45855000001</v>
      </c>
      <c r="J265" s="25">
        <v>3241.320985000007</v>
      </c>
      <c r="K265" s="26">
        <v>1.093</v>
      </c>
      <c r="L265" s="25"/>
    </row>
    <row r="266" spans="1:12" ht="12.75">
      <c r="A266" s="10" t="s">
        <v>274</v>
      </c>
      <c r="B266" s="25">
        <v>52044.3448</v>
      </c>
      <c r="C266" s="25">
        <v>6816.15</v>
      </c>
      <c r="D266" s="25">
        <v>-11037.25</v>
      </c>
      <c r="E266" s="25">
        <v>1419.8400000000001</v>
      </c>
      <c r="F266" s="25">
        <v>49243.0848</v>
      </c>
      <c r="G266" s="25">
        <v>49277.242</v>
      </c>
      <c r="H266" s="25">
        <v>41885.655699999996</v>
      </c>
      <c r="I266" s="25">
        <v>7357.429100000001</v>
      </c>
      <c r="J266" s="25">
        <v>5150.2003700000005</v>
      </c>
      <c r="K266" s="26">
        <v>1.105</v>
      </c>
      <c r="L266" s="25"/>
    </row>
    <row r="267" spans="1:12" ht="12.75">
      <c r="A267" s="10" t="s">
        <v>275</v>
      </c>
      <c r="B267" s="25">
        <v>74859.78360000001</v>
      </c>
      <c r="C267" s="25">
        <v>12602.1</v>
      </c>
      <c r="D267" s="25">
        <v>-9437.55</v>
      </c>
      <c r="E267" s="25">
        <v>4103.8</v>
      </c>
      <c r="F267" s="25">
        <v>82128.13360000002</v>
      </c>
      <c r="G267" s="25">
        <v>79920.45</v>
      </c>
      <c r="H267" s="25">
        <v>67932.38249999999</v>
      </c>
      <c r="I267" s="25">
        <v>14195.751100000023</v>
      </c>
      <c r="J267" s="25">
        <v>9937.025770000015</v>
      </c>
      <c r="K267" s="26">
        <v>1.124</v>
      </c>
      <c r="L267" s="25"/>
    </row>
    <row r="268" spans="1:12" ht="12.75">
      <c r="A268" s="10" t="s">
        <v>276</v>
      </c>
      <c r="B268" s="25">
        <v>5078.7128</v>
      </c>
      <c r="C268" s="25">
        <v>303.45</v>
      </c>
      <c r="D268" s="25">
        <v>-2484.5499999999997</v>
      </c>
      <c r="E268" s="25">
        <v>1803.19</v>
      </c>
      <c r="F268" s="25">
        <v>4700.8028</v>
      </c>
      <c r="G268" s="25">
        <v>10586.426</v>
      </c>
      <c r="H268" s="25">
        <v>8998.462099999999</v>
      </c>
      <c r="I268" s="25">
        <v>-4297.659299999998</v>
      </c>
      <c r="J268" s="25">
        <v>-3008.361509999999</v>
      </c>
      <c r="K268" s="26">
        <v>0.716</v>
      </c>
      <c r="L268" s="25"/>
    </row>
    <row r="269" spans="1:12" ht="12.75">
      <c r="A269" s="10" t="s">
        <v>277</v>
      </c>
      <c r="B269" s="25">
        <v>55562.6134</v>
      </c>
      <c r="C269" s="25">
        <v>10192.35</v>
      </c>
      <c r="D269" s="25">
        <v>-15810.85</v>
      </c>
      <c r="E269" s="25">
        <v>1757.63</v>
      </c>
      <c r="F269" s="25">
        <v>51701.7434</v>
      </c>
      <c r="G269" s="25">
        <v>75160.429</v>
      </c>
      <c r="H269" s="25">
        <v>63886.36465</v>
      </c>
      <c r="I269" s="25">
        <v>-12184.621250000004</v>
      </c>
      <c r="J269" s="25">
        <v>-8529.234875000002</v>
      </c>
      <c r="K269" s="26">
        <v>0.887</v>
      </c>
      <c r="L269" s="25"/>
    </row>
    <row r="270" spans="1:12" ht="12.75">
      <c r="A270" s="10" t="s">
        <v>278</v>
      </c>
      <c r="B270" s="25">
        <v>24626.495600000002</v>
      </c>
      <c r="C270" s="25">
        <v>13628.05</v>
      </c>
      <c r="D270" s="25">
        <v>-10051.25</v>
      </c>
      <c r="E270" s="25">
        <v>1275</v>
      </c>
      <c r="F270" s="25">
        <v>29478.2956</v>
      </c>
      <c r="G270" s="25">
        <v>31332.937</v>
      </c>
      <c r="H270" s="25">
        <v>26632.996450000002</v>
      </c>
      <c r="I270" s="25">
        <v>2845.299149999999</v>
      </c>
      <c r="J270" s="25">
        <v>1991.7094049999992</v>
      </c>
      <c r="K270" s="26">
        <v>1.064</v>
      </c>
      <c r="L270" s="25"/>
    </row>
    <row r="271" spans="1:12" ht="12.75">
      <c r="A271" s="10" t="s">
        <v>279</v>
      </c>
      <c r="B271" s="25">
        <v>412220.34280000004</v>
      </c>
      <c r="C271" s="25">
        <v>59682.75</v>
      </c>
      <c r="D271" s="25">
        <v>-21879</v>
      </c>
      <c r="E271" s="25">
        <v>23869.530000000002</v>
      </c>
      <c r="F271" s="25">
        <v>473893.62280000007</v>
      </c>
      <c r="G271" s="25">
        <v>607452.345</v>
      </c>
      <c r="H271" s="25">
        <v>516334.49324999994</v>
      </c>
      <c r="I271" s="25">
        <v>-42440.87044999987</v>
      </c>
      <c r="J271" s="25">
        <v>-29708.609314999907</v>
      </c>
      <c r="K271" s="26">
        <v>0.951</v>
      </c>
      <c r="L271" s="25"/>
    </row>
    <row r="272" spans="1:12" ht="25.5">
      <c r="A272" s="24" t="s">
        <v>895</v>
      </c>
      <c r="B272" s="25">
        <v>2003.5162</v>
      </c>
      <c r="C272" s="25">
        <v>834.6999999999999</v>
      </c>
      <c r="D272" s="25">
        <v>0</v>
      </c>
      <c r="E272" s="25">
        <v>0</v>
      </c>
      <c r="F272" s="25">
        <v>2838.2162</v>
      </c>
      <c r="G272" s="25">
        <v>5127.516</v>
      </c>
      <c r="H272" s="25">
        <v>4358.388599999999</v>
      </c>
      <c r="I272" s="25">
        <v>-1520.1723999999995</v>
      </c>
      <c r="J272" s="25">
        <v>-1064.1206799999995</v>
      </c>
      <c r="K272" s="26">
        <v>0.792</v>
      </c>
      <c r="L272" s="25"/>
    </row>
    <row r="273" spans="1:12" ht="12.75">
      <c r="A273" s="10" t="s">
        <v>280</v>
      </c>
      <c r="B273" s="25">
        <v>9872.198</v>
      </c>
      <c r="C273" s="25">
        <v>4431.9</v>
      </c>
      <c r="D273" s="25">
        <v>0</v>
      </c>
      <c r="E273" s="25">
        <v>134.3</v>
      </c>
      <c r="F273" s="25">
        <v>14438.398</v>
      </c>
      <c r="G273" s="25">
        <v>16157.331</v>
      </c>
      <c r="H273" s="25">
        <v>13733.73135</v>
      </c>
      <c r="I273" s="25">
        <v>704.6666499999992</v>
      </c>
      <c r="J273" s="25">
        <v>493.2666549999994</v>
      </c>
      <c r="K273" s="26">
        <v>1.031</v>
      </c>
      <c r="L273" s="25"/>
    </row>
    <row r="274" spans="1:12" ht="12.75">
      <c r="A274" s="10" t="s">
        <v>281</v>
      </c>
      <c r="B274" s="25">
        <v>88640.7074</v>
      </c>
      <c r="C274" s="25">
        <v>16215.449999999999</v>
      </c>
      <c r="D274" s="25">
        <v>-13321.199999999999</v>
      </c>
      <c r="E274" s="25">
        <v>3452.19</v>
      </c>
      <c r="F274" s="25">
        <v>94987.1474</v>
      </c>
      <c r="G274" s="25">
        <v>112791.175</v>
      </c>
      <c r="H274" s="25">
        <v>95872.49875</v>
      </c>
      <c r="I274" s="25">
        <v>-885.3513499999972</v>
      </c>
      <c r="J274" s="25">
        <v>-619.745944999998</v>
      </c>
      <c r="K274" s="26">
        <v>0.995</v>
      </c>
      <c r="L274" s="25"/>
    </row>
    <row r="275" spans="1:12" ht="12.75">
      <c r="A275" s="10" t="s">
        <v>282</v>
      </c>
      <c r="B275" s="25">
        <v>4674.4096</v>
      </c>
      <c r="C275" s="25">
        <v>3801.2</v>
      </c>
      <c r="D275" s="25">
        <v>-2277.15</v>
      </c>
      <c r="E275" s="25">
        <v>288.32</v>
      </c>
      <c r="F275" s="25">
        <v>6486.7796</v>
      </c>
      <c r="G275" s="25">
        <v>8751.855</v>
      </c>
      <c r="H275" s="25">
        <v>7439.076749999999</v>
      </c>
      <c r="I275" s="25">
        <v>-952.2971499999994</v>
      </c>
      <c r="J275" s="25">
        <v>-666.6080049999996</v>
      </c>
      <c r="K275" s="26">
        <v>0.924</v>
      </c>
      <c r="L275" s="25"/>
    </row>
    <row r="276" spans="1:12" ht="12.75">
      <c r="A276" s="10" t="s">
        <v>283</v>
      </c>
      <c r="B276" s="25">
        <v>27120.160200000002</v>
      </c>
      <c r="C276" s="25">
        <v>6316.349999999999</v>
      </c>
      <c r="D276" s="25">
        <v>-833.85</v>
      </c>
      <c r="E276" s="25">
        <v>2252.67</v>
      </c>
      <c r="F276" s="25">
        <v>34855.330200000004</v>
      </c>
      <c r="G276" s="25">
        <v>38573.364</v>
      </c>
      <c r="H276" s="25">
        <v>32787.3594</v>
      </c>
      <c r="I276" s="25">
        <v>2067.970800000003</v>
      </c>
      <c r="J276" s="25">
        <v>1447.579560000002</v>
      </c>
      <c r="K276" s="26">
        <v>1.038</v>
      </c>
      <c r="L276" s="25"/>
    </row>
    <row r="277" spans="1:12" ht="12.75">
      <c r="A277" s="10" t="s">
        <v>284</v>
      </c>
      <c r="B277" s="25">
        <v>22735.132</v>
      </c>
      <c r="C277" s="25">
        <v>1433.1</v>
      </c>
      <c r="D277" s="25">
        <v>-5604.05</v>
      </c>
      <c r="E277" s="25">
        <v>2621.4</v>
      </c>
      <c r="F277" s="25">
        <v>21185.582000000002</v>
      </c>
      <c r="G277" s="25">
        <v>25917.018</v>
      </c>
      <c r="H277" s="25">
        <v>22029.4653</v>
      </c>
      <c r="I277" s="25">
        <v>-843.8832999999977</v>
      </c>
      <c r="J277" s="25">
        <v>-590.7183099999984</v>
      </c>
      <c r="K277" s="26">
        <v>0.977</v>
      </c>
      <c r="L277" s="25"/>
    </row>
    <row r="278" spans="1:12" ht="12.75">
      <c r="A278" s="10" t="s">
        <v>285</v>
      </c>
      <c r="B278" s="25">
        <v>32132.412200000002</v>
      </c>
      <c r="C278" s="25">
        <v>3638.85</v>
      </c>
      <c r="D278" s="25">
        <v>-11433.35</v>
      </c>
      <c r="E278" s="25">
        <v>-715.19</v>
      </c>
      <c r="F278" s="25">
        <v>23622.722200000004</v>
      </c>
      <c r="G278" s="25">
        <v>25556.78</v>
      </c>
      <c r="H278" s="25">
        <v>21723.263</v>
      </c>
      <c r="I278" s="25">
        <v>1899.4592000000048</v>
      </c>
      <c r="J278" s="25">
        <v>1329.6214400000033</v>
      </c>
      <c r="K278" s="26">
        <v>1.052</v>
      </c>
      <c r="L278" s="25"/>
    </row>
    <row r="279" spans="1:12" ht="12.75">
      <c r="A279" s="10" t="s">
        <v>286</v>
      </c>
      <c r="B279" s="25">
        <v>492399.7596</v>
      </c>
      <c r="C279" s="25">
        <v>46622.5</v>
      </c>
      <c r="D279" s="25">
        <v>-99316.55</v>
      </c>
      <c r="E279" s="25">
        <v>18335.86</v>
      </c>
      <c r="F279" s="25">
        <v>458041.5696</v>
      </c>
      <c r="G279" s="25">
        <v>564907.5430000001</v>
      </c>
      <c r="H279" s="25">
        <v>480171.41155</v>
      </c>
      <c r="I279" s="25">
        <v>-22129.84195000003</v>
      </c>
      <c r="J279" s="25">
        <v>-15490.889365000021</v>
      </c>
      <c r="K279" s="26">
        <v>0.973</v>
      </c>
      <c r="L279" s="25"/>
    </row>
    <row r="280" spans="1:12" ht="12.75">
      <c r="A280" s="10" t="s">
        <v>287</v>
      </c>
      <c r="B280" s="25">
        <v>1451.0608</v>
      </c>
      <c r="C280" s="25">
        <v>5780</v>
      </c>
      <c r="D280" s="25">
        <v>-68</v>
      </c>
      <c r="E280" s="25">
        <v>0</v>
      </c>
      <c r="F280" s="25">
        <v>7163.0608</v>
      </c>
      <c r="G280" s="25">
        <v>4611.201</v>
      </c>
      <c r="H280" s="25">
        <v>3919.52085</v>
      </c>
      <c r="I280" s="25">
        <v>3243.5399500000003</v>
      </c>
      <c r="J280" s="25">
        <v>2270.477965</v>
      </c>
      <c r="K280" s="26">
        <v>1.492</v>
      </c>
      <c r="L280" s="25"/>
    </row>
    <row r="281" spans="1:12" ht="12.75">
      <c r="A281" s="10" t="s">
        <v>288</v>
      </c>
      <c r="B281" s="25">
        <v>21772.835</v>
      </c>
      <c r="C281" s="25">
        <v>4983.55</v>
      </c>
      <c r="D281" s="25">
        <v>-2157.2999999999997</v>
      </c>
      <c r="E281" s="25">
        <v>1486.3100000000002</v>
      </c>
      <c r="F281" s="25">
        <v>26085.395</v>
      </c>
      <c r="G281" s="25">
        <v>28229.066</v>
      </c>
      <c r="H281" s="25">
        <v>23994.7061</v>
      </c>
      <c r="I281" s="25">
        <v>2090.688900000001</v>
      </c>
      <c r="J281" s="25">
        <v>1463.4822300000005</v>
      </c>
      <c r="K281" s="26">
        <v>1.052</v>
      </c>
      <c r="L281" s="25"/>
    </row>
    <row r="282" spans="1:12" ht="12.75">
      <c r="A282" s="10" t="s">
        <v>289</v>
      </c>
      <c r="B282" s="25">
        <v>539103.7022</v>
      </c>
      <c r="C282" s="25">
        <v>160675.5</v>
      </c>
      <c r="D282" s="25">
        <v>-134306.8</v>
      </c>
      <c r="E282" s="25">
        <v>26319.570000000003</v>
      </c>
      <c r="F282" s="25">
        <v>591791.9722</v>
      </c>
      <c r="G282" s="25">
        <v>717740.617</v>
      </c>
      <c r="H282" s="25">
        <v>610079.5244499999</v>
      </c>
      <c r="I282" s="25">
        <v>-18287.55224999995</v>
      </c>
      <c r="J282" s="25">
        <v>-12801.286574999964</v>
      </c>
      <c r="K282" s="26">
        <v>0.982</v>
      </c>
      <c r="L282" s="25"/>
    </row>
    <row r="283" spans="1:12" ht="12.75">
      <c r="A283" s="10" t="s">
        <v>290</v>
      </c>
      <c r="B283" s="25">
        <v>46701.1734</v>
      </c>
      <c r="C283" s="25">
        <v>7086.45</v>
      </c>
      <c r="D283" s="25">
        <v>-8948.8</v>
      </c>
      <c r="E283" s="25">
        <v>1487.16</v>
      </c>
      <c r="F283" s="25">
        <v>46325.983400000005</v>
      </c>
      <c r="G283" s="25">
        <v>47971.931</v>
      </c>
      <c r="H283" s="25">
        <v>40776.14135</v>
      </c>
      <c r="I283" s="25">
        <v>5549.842050000007</v>
      </c>
      <c r="J283" s="25">
        <v>3884.889435000004</v>
      </c>
      <c r="K283" s="26">
        <v>1.081</v>
      </c>
      <c r="L283" s="25"/>
    </row>
    <row r="284" spans="1:12" ht="12.75">
      <c r="A284" s="10" t="s">
        <v>291</v>
      </c>
      <c r="B284" s="25">
        <v>15281.8302</v>
      </c>
      <c r="C284" s="25">
        <v>9226.75</v>
      </c>
      <c r="D284" s="25">
        <v>-702.9499999999999</v>
      </c>
      <c r="E284" s="25">
        <v>2033.2</v>
      </c>
      <c r="F284" s="25">
        <v>25838.8302</v>
      </c>
      <c r="G284" s="25">
        <v>24380.59</v>
      </c>
      <c r="H284" s="25">
        <v>20723.5015</v>
      </c>
      <c r="I284" s="25">
        <v>5115.328700000002</v>
      </c>
      <c r="J284" s="25">
        <v>3580.730090000001</v>
      </c>
      <c r="K284" s="26">
        <v>1.147</v>
      </c>
      <c r="L284" s="25"/>
    </row>
    <row r="285" spans="1:12" ht="12.75">
      <c r="A285" s="10" t="s">
        <v>292</v>
      </c>
      <c r="B285" s="25">
        <v>81519.7096</v>
      </c>
      <c r="C285" s="25">
        <v>5332.9</v>
      </c>
      <c r="D285" s="25">
        <v>-23733.7</v>
      </c>
      <c r="E285" s="25">
        <v>907.46</v>
      </c>
      <c r="F285" s="25">
        <v>64026.3696</v>
      </c>
      <c r="G285" s="25">
        <v>68257.477</v>
      </c>
      <c r="H285" s="25">
        <v>58018.855449999995</v>
      </c>
      <c r="I285" s="25">
        <v>6007.514150000003</v>
      </c>
      <c r="J285" s="25">
        <v>4205.259905000002</v>
      </c>
      <c r="K285" s="26">
        <v>1.062</v>
      </c>
      <c r="L285" s="25"/>
    </row>
    <row r="286" spans="1:12" ht="12.75">
      <c r="A286" s="10" t="s">
        <v>293</v>
      </c>
      <c r="B286" s="25">
        <v>12126.3268</v>
      </c>
      <c r="C286" s="25">
        <v>1717.85</v>
      </c>
      <c r="D286" s="25">
        <v>-2323.0499999999997</v>
      </c>
      <c r="E286" s="25">
        <v>881.7900000000001</v>
      </c>
      <c r="F286" s="25">
        <v>12402.9168</v>
      </c>
      <c r="G286" s="25">
        <v>15748.52</v>
      </c>
      <c r="H286" s="25">
        <v>13386.242</v>
      </c>
      <c r="I286" s="25">
        <v>-983.3251999999993</v>
      </c>
      <c r="J286" s="25">
        <v>-688.3276399999995</v>
      </c>
      <c r="K286" s="26">
        <v>0.956</v>
      </c>
      <c r="L286" s="25"/>
    </row>
    <row r="287" spans="1:12" ht="25.5">
      <c r="A287" s="24" t="s">
        <v>896</v>
      </c>
      <c r="B287" s="25">
        <v>13596.772</v>
      </c>
      <c r="C287" s="25">
        <v>1625.2</v>
      </c>
      <c r="D287" s="25">
        <v>-9682.35</v>
      </c>
      <c r="E287" s="25">
        <v>598.23</v>
      </c>
      <c r="F287" s="25">
        <v>6137.852000000001</v>
      </c>
      <c r="G287" s="25">
        <v>8146.777</v>
      </c>
      <c r="H287" s="25">
        <v>6924.76045</v>
      </c>
      <c r="I287" s="25">
        <v>-786.908449999999</v>
      </c>
      <c r="J287" s="25">
        <v>-550.8359149999992</v>
      </c>
      <c r="K287" s="26">
        <v>0.932</v>
      </c>
      <c r="L287" s="25"/>
    </row>
    <row r="288" spans="1:12" ht="12.75">
      <c r="A288" s="10" t="s">
        <v>294</v>
      </c>
      <c r="B288" s="25">
        <v>45603.185600000004</v>
      </c>
      <c r="C288" s="25">
        <v>2080.7999999999997</v>
      </c>
      <c r="D288" s="25">
        <v>-15259.199999999999</v>
      </c>
      <c r="E288" s="25">
        <v>1430.38</v>
      </c>
      <c r="F288" s="25">
        <v>33855.1656</v>
      </c>
      <c r="G288" s="25">
        <v>37655.195</v>
      </c>
      <c r="H288" s="25">
        <v>32006.91575</v>
      </c>
      <c r="I288" s="25">
        <v>1848.2498500000002</v>
      </c>
      <c r="J288" s="25">
        <v>1293.774895</v>
      </c>
      <c r="K288" s="26">
        <v>1.034</v>
      </c>
      <c r="L288" s="25"/>
    </row>
    <row r="289" spans="1:12" ht="12.75">
      <c r="A289" s="10" t="s">
        <v>295</v>
      </c>
      <c r="B289" s="25">
        <v>170341.7996</v>
      </c>
      <c r="C289" s="25">
        <v>18562.3</v>
      </c>
      <c r="D289" s="25">
        <v>-27817.1</v>
      </c>
      <c r="E289" s="25">
        <v>17894.2</v>
      </c>
      <c r="F289" s="25">
        <v>178981.19960000002</v>
      </c>
      <c r="G289" s="25">
        <v>199344.304</v>
      </c>
      <c r="H289" s="25">
        <v>169442.6584</v>
      </c>
      <c r="I289" s="25">
        <v>9538.541200000036</v>
      </c>
      <c r="J289" s="25">
        <v>6676.978840000025</v>
      </c>
      <c r="K289" s="26">
        <v>1.033</v>
      </c>
      <c r="L289" s="25"/>
    </row>
    <row r="290" spans="1:12" ht="12.75">
      <c r="A290" s="10" t="s">
        <v>296</v>
      </c>
      <c r="B290" s="25">
        <v>88690.553</v>
      </c>
      <c r="C290" s="25">
        <v>10739.75</v>
      </c>
      <c r="D290" s="25">
        <v>-16473</v>
      </c>
      <c r="E290" s="25">
        <v>8234.970000000001</v>
      </c>
      <c r="F290" s="25">
        <v>91192.273</v>
      </c>
      <c r="G290" s="25">
        <v>80262.361</v>
      </c>
      <c r="H290" s="25">
        <v>68223.00685</v>
      </c>
      <c r="I290" s="25">
        <v>22969.266149999996</v>
      </c>
      <c r="J290" s="25">
        <v>16078.486304999997</v>
      </c>
      <c r="K290" s="26">
        <v>1.2</v>
      </c>
      <c r="L290" s="25"/>
    </row>
    <row r="291" spans="1:12" ht="12.75">
      <c r="A291" s="10" t="s">
        <v>297</v>
      </c>
      <c r="B291" s="25">
        <v>71261.20820000001</v>
      </c>
      <c r="C291" s="25">
        <v>6037.55</v>
      </c>
      <c r="D291" s="25">
        <v>-31637.85</v>
      </c>
      <c r="E291" s="25">
        <v>2838.15</v>
      </c>
      <c r="F291" s="25">
        <v>48499.05820000001</v>
      </c>
      <c r="G291" s="25">
        <v>69863.212</v>
      </c>
      <c r="H291" s="25">
        <v>59383.7302</v>
      </c>
      <c r="I291" s="25">
        <v>-10884.671999999991</v>
      </c>
      <c r="J291" s="25">
        <v>-7619.270399999993</v>
      </c>
      <c r="K291" s="26">
        <v>0.891</v>
      </c>
      <c r="L291" s="25"/>
    </row>
    <row r="292" spans="1:12" ht="12.75">
      <c r="A292" s="10" t="s">
        <v>298</v>
      </c>
      <c r="B292" s="25">
        <v>13067.854800000001</v>
      </c>
      <c r="C292" s="25">
        <v>1184.05</v>
      </c>
      <c r="D292" s="25">
        <v>-2946.95</v>
      </c>
      <c r="E292" s="25">
        <v>1431.0600000000002</v>
      </c>
      <c r="F292" s="25">
        <v>12736.0148</v>
      </c>
      <c r="G292" s="25">
        <v>17488.194</v>
      </c>
      <c r="H292" s="25">
        <v>14864.964899999999</v>
      </c>
      <c r="I292" s="25">
        <v>-2128.950099999998</v>
      </c>
      <c r="J292" s="25">
        <v>-1490.2650699999986</v>
      </c>
      <c r="K292" s="26">
        <v>0.915</v>
      </c>
      <c r="L292" s="25"/>
    </row>
    <row r="293" spans="1:12" ht="12.75">
      <c r="A293" s="10" t="s">
        <v>299</v>
      </c>
      <c r="B293" s="25">
        <v>89305.3154</v>
      </c>
      <c r="C293" s="25">
        <v>9865.949999999999</v>
      </c>
      <c r="D293" s="25">
        <v>-30608.5</v>
      </c>
      <c r="E293" s="25">
        <v>4270.570000000001</v>
      </c>
      <c r="F293" s="25">
        <v>72833.33540000001</v>
      </c>
      <c r="G293" s="25">
        <v>106886.847</v>
      </c>
      <c r="H293" s="25">
        <v>90853.81994999999</v>
      </c>
      <c r="I293" s="25">
        <v>-18020.48454999998</v>
      </c>
      <c r="J293" s="25">
        <v>-12614.339184999984</v>
      </c>
      <c r="K293" s="26">
        <v>0.882</v>
      </c>
      <c r="L293" s="25"/>
    </row>
    <row r="294" spans="1:12" ht="12.75">
      <c r="A294" s="10" t="s">
        <v>300</v>
      </c>
      <c r="B294" s="25">
        <v>109909.54800000001</v>
      </c>
      <c r="C294" s="25">
        <v>22349.05</v>
      </c>
      <c r="D294" s="25">
        <v>-33602.2</v>
      </c>
      <c r="E294" s="25">
        <v>7789.2300000000005</v>
      </c>
      <c r="F294" s="25">
        <v>106445.62800000001</v>
      </c>
      <c r="G294" s="25">
        <v>115532.386</v>
      </c>
      <c r="H294" s="25">
        <v>98202.5281</v>
      </c>
      <c r="I294" s="25">
        <v>8243.099900000016</v>
      </c>
      <c r="J294" s="25">
        <v>5770.169930000011</v>
      </c>
      <c r="K294" s="26">
        <v>1.05</v>
      </c>
      <c r="L294" s="25"/>
    </row>
    <row r="295" spans="1:12" ht="12.75">
      <c r="A295" s="10" t="s">
        <v>301</v>
      </c>
      <c r="B295" s="25">
        <v>330866.7852</v>
      </c>
      <c r="C295" s="25">
        <v>40811.049999999996</v>
      </c>
      <c r="D295" s="25">
        <v>-62157.95</v>
      </c>
      <c r="E295" s="25">
        <v>29115.9</v>
      </c>
      <c r="F295" s="25">
        <v>338635.7852</v>
      </c>
      <c r="G295" s="25">
        <v>415489.212</v>
      </c>
      <c r="H295" s="25">
        <v>353165.83019999997</v>
      </c>
      <c r="I295" s="25">
        <v>-14530.044999999984</v>
      </c>
      <c r="J295" s="25">
        <v>-10171.031499999988</v>
      </c>
      <c r="K295" s="26">
        <v>0.976</v>
      </c>
      <c r="L295" s="25"/>
    </row>
    <row r="296" spans="1:12" ht="12.75">
      <c r="A296" s="10" t="s">
        <v>302</v>
      </c>
      <c r="B296" s="25">
        <v>48926.225600000005</v>
      </c>
      <c r="C296" s="25">
        <v>3478.2</v>
      </c>
      <c r="D296" s="25">
        <v>-21046.85</v>
      </c>
      <c r="E296" s="25">
        <v>476.68</v>
      </c>
      <c r="F296" s="25">
        <v>31834.255600000008</v>
      </c>
      <c r="G296" s="25">
        <v>34384.100999999995</v>
      </c>
      <c r="H296" s="25">
        <v>29226.485849999994</v>
      </c>
      <c r="I296" s="25">
        <v>2607.769750000014</v>
      </c>
      <c r="J296" s="25">
        <v>1825.4388250000097</v>
      </c>
      <c r="K296" s="26">
        <v>1.053</v>
      </c>
      <c r="L296" s="25"/>
    </row>
    <row r="297" spans="1:12" ht="12.75">
      <c r="A297" s="10" t="s">
        <v>303</v>
      </c>
      <c r="B297" s="25">
        <v>242436.537</v>
      </c>
      <c r="C297" s="25">
        <v>16792.6</v>
      </c>
      <c r="D297" s="25">
        <v>-104756.55</v>
      </c>
      <c r="E297" s="25">
        <v>11751.42</v>
      </c>
      <c r="F297" s="25">
        <v>166224.007</v>
      </c>
      <c r="G297" s="25">
        <v>245037.01</v>
      </c>
      <c r="H297" s="25">
        <v>208281.4585</v>
      </c>
      <c r="I297" s="25">
        <v>-42057.451499999996</v>
      </c>
      <c r="J297" s="25">
        <v>-29440.216049999995</v>
      </c>
      <c r="K297" s="26">
        <v>0.88</v>
      </c>
      <c r="L297" s="25"/>
    </row>
    <row r="298" spans="1:12" ht="12.75">
      <c r="A298" s="10" t="s">
        <v>304</v>
      </c>
      <c r="B298" s="25">
        <v>64028.0578</v>
      </c>
      <c r="C298" s="25">
        <v>4835.65</v>
      </c>
      <c r="D298" s="25">
        <v>-26218.25</v>
      </c>
      <c r="E298" s="25">
        <v>2685.6600000000003</v>
      </c>
      <c r="F298" s="25">
        <v>45331.11780000001</v>
      </c>
      <c r="G298" s="25">
        <v>55848.781</v>
      </c>
      <c r="H298" s="25">
        <v>47471.46385</v>
      </c>
      <c r="I298" s="25">
        <v>-2140.346049999993</v>
      </c>
      <c r="J298" s="25">
        <v>-1498.242234999995</v>
      </c>
      <c r="K298" s="26">
        <v>0.973</v>
      </c>
      <c r="L298" s="25"/>
    </row>
    <row r="299" spans="1:12" ht="12.75">
      <c r="A299" s="19" t="s">
        <v>305</v>
      </c>
      <c r="B299" s="70">
        <v>26941.5468</v>
      </c>
      <c r="C299" s="70">
        <v>2709.7999999999997</v>
      </c>
      <c r="D299" s="70">
        <v>-11948.449999999999</v>
      </c>
      <c r="E299" s="70">
        <v>1590.69</v>
      </c>
      <c r="F299" s="70">
        <v>19293.5868</v>
      </c>
      <c r="G299" s="70">
        <v>22584.806</v>
      </c>
      <c r="H299" s="70">
        <v>19197.0851</v>
      </c>
      <c r="I299" s="70">
        <v>96.50170000000071</v>
      </c>
      <c r="J299" s="70">
        <v>67.55119000000049</v>
      </c>
      <c r="K299" s="71">
        <v>1.003</v>
      </c>
      <c r="L299" s="25"/>
    </row>
    <row r="300" spans="1:12" ht="12.75" customHeight="1" thickBot="1">
      <c r="A300" s="27" t="s">
        <v>306</v>
      </c>
      <c r="B300" s="28">
        <v>29007.370000000003</v>
      </c>
      <c r="C300" s="28">
        <v>3766.35</v>
      </c>
      <c r="D300" s="28">
        <v>-11270.15</v>
      </c>
      <c r="E300" s="28">
        <v>3441.82</v>
      </c>
      <c r="F300" s="28">
        <v>24945.390000000003</v>
      </c>
      <c r="G300" s="28">
        <v>42713.104</v>
      </c>
      <c r="H300" s="28">
        <v>36306.138399999996</v>
      </c>
      <c r="I300" s="28">
        <v>-11360.748399999993</v>
      </c>
      <c r="J300" s="28">
        <v>-7952.523879999994</v>
      </c>
      <c r="K300" s="29">
        <v>0.814</v>
      </c>
      <c r="L300" s="25"/>
    </row>
    <row r="301" ht="12.75"/>
  </sheetData>
  <sheetProtection sheet="1"/>
  <mergeCells count="1"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headerFooter>
    <oddHeader>&amp;LStatistiska centralbyrån
Offentlig ekonomi och mikrosimuleringar&amp;CMars 2018
&amp;RReviderat utfall</oddHeader>
  </headerFooter>
  <rowBreaks count="5" manualBreakCount="5">
    <brk id="53" max="255" man="1"/>
    <brk id="87" max="255" man="1"/>
    <brk id="138" max="255" man="1"/>
    <brk id="231" max="255" man="1"/>
    <brk id="271" max="255" man="1"/>
  </rowBreaks>
  <ignoredErrors>
    <ignoredError sqref="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300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0" defaultRowHeight="15" zeroHeight="1"/>
  <cols>
    <col min="1" max="1" width="19.00390625" style="12" customWidth="1"/>
    <col min="2" max="2" width="9.28125" style="12" bestFit="1" customWidth="1"/>
    <col min="3" max="3" width="9.8515625" style="12" bestFit="1" customWidth="1"/>
    <col min="4" max="10" width="9.28125" style="12" bestFit="1" customWidth="1"/>
    <col min="11" max="11" width="5.00390625" style="12" customWidth="1"/>
    <col min="12" max="16384" width="9.140625" style="12" hidden="1" customWidth="1"/>
  </cols>
  <sheetData>
    <row r="1" ht="12.75"/>
    <row r="2" ht="15.75">
      <c r="A2" s="9" t="s">
        <v>396</v>
      </c>
    </row>
    <row r="3" ht="16.5" thickBot="1">
      <c r="A3" s="9" t="s">
        <v>957</v>
      </c>
    </row>
    <row r="4" spans="1:10" ht="12.75">
      <c r="A4" s="13" t="s">
        <v>6</v>
      </c>
      <c r="B4" s="50" t="s">
        <v>397</v>
      </c>
      <c r="C4" s="50" t="s">
        <v>398</v>
      </c>
      <c r="D4" s="50" t="s">
        <v>399</v>
      </c>
      <c r="E4" s="50" t="s">
        <v>400</v>
      </c>
      <c r="F4" s="50" t="s">
        <v>400</v>
      </c>
      <c r="G4" s="50" t="s">
        <v>401</v>
      </c>
      <c r="H4" s="50" t="s">
        <v>402</v>
      </c>
      <c r="I4" s="50" t="s">
        <v>402</v>
      </c>
      <c r="J4" s="14" t="s">
        <v>403</v>
      </c>
    </row>
    <row r="5" spans="2:10" ht="12.75">
      <c r="B5" s="57" t="s">
        <v>404</v>
      </c>
      <c r="C5" s="42" t="s">
        <v>405</v>
      </c>
      <c r="D5" s="42" t="s">
        <v>406</v>
      </c>
      <c r="E5" s="37" t="s">
        <v>407</v>
      </c>
      <c r="F5" s="37" t="s">
        <v>407</v>
      </c>
      <c r="G5" s="55" t="s">
        <v>408</v>
      </c>
      <c r="H5" s="55" t="s">
        <v>409</v>
      </c>
      <c r="I5" s="55" t="s">
        <v>410</v>
      </c>
      <c r="J5" s="37" t="s">
        <v>411</v>
      </c>
    </row>
    <row r="6" spans="1:10" ht="12.75">
      <c r="A6" s="12" t="s">
        <v>19</v>
      </c>
      <c r="B6" s="38"/>
      <c r="C6" s="57" t="s">
        <v>412</v>
      </c>
      <c r="D6" s="57" t="s">
        <v>413</v>
      </c>
      <c r="E6" s="55" t="s">
        <v>414</v>
      </c>
      <c r="F6" s="55" t="s">
        <v>414</v>
      </c>
      <c r="G6" s="57"/>
      <c r="H6" s="55" t="s">
        <v>415</v>
      </c>
      <c r="I6" s="55" t="s">
        <v>415</v>
      </c>
      <c r="J6" s="37" t="s">
        <v>329</v>
      </c>
    </row>
    <row r="7" spans="2:10" ht="12.75">
      <c r="B7" s="72"/>
      <c r="C7" s="55" t="s">
        <v>416</v>
      </c>
      <c r="D7" s="55" t="s">
        <v>417</v>
      </c>
      <c r="E7" s="55" t="s">
        <v>418</v>
      </c>
      <c r="F7" s="55" t="s">
        <v>418</v>
      </c>
      <c r="G7" s="57"/>
      <c r="H7" s="55" t="s">
        <v>419</v>
      </c>
      <c r="I7" s="55" t="s">
        <v>419</v>
      </c>
      <c r="J7" s="37" t="s">
        <v>420</v>
      </c>
    </row>
    <row r="8" spans="1:10" ht="12.75">
      <c r="A8" s="60"/>
      <c r="B8" s="57"/>
      <c r="C8" s="55" t="s">
        <v>421</v>
      </c>
      <c r="D8" s="55" t="s">
        <v>414</v>
      </c>
      <c r="E8" s="55" t="s">
        <v>422</v>
      </c>
      <c r="F8" s="55" t="s">
        <v>423</v>
      </c>
      <c r="G8" s="52"/>
      <c r="H8" s="55" t="s">
        <v>331</v>
      </c>
      <c r="I8" s="55" t="s">
        <v>331</v>
      </c>
      <c r="J8" s="37" t="s">
        <v>424</v>
      </c>
    </row>
    <row r="9" spans="1:10" ht="12.75">
      <c r="A9" s="60"/>
      <c r="B9" s="57"/>
      <c r="C9" s="55"/>
      <c r="D9" s="55" t="s">
        <v>425</v>
      </c>
      <c r="E9" s="55" t="s">
        <v>426</v>
      </c>
      <c r="F9" s="55" t="s">
        <v>426</v>
      </c>
      <c r="G9" s="57"/>
      <c r="H9" s="55"/>
      <c r="I9" s="57"/>
      <c r="J9" s="37" t="s">
        <v>427</v>
      </c>
    </row>
    <row r="10" spans="1:10" ht="12.75">
      <c r="A10" s="46"/>
      <c r="B10" s="47"/>
      <c r="C10" s="65"/>
      <c r="D10" s="65"/>
      <c r="E10" s="73"/>
      <c r="F10" s="47"/>
      <c r="G10" s="47"/>
      <c r="H10" s="73"/>
      <c r="I10" s="73"/>
      <c r="J10" s="73" t="s">
        <v>428</v>
      </c>
    </row>
    <row r="11" spans="1:10" ht="25.5" customHeight="1">
      <c r="A11" s="24" t="s">
        <v>897</v>
      </c>
      <c r="B11" s="25">
        <v>212733</v>
      </c>
      <c r="C11" s="25">
        <v>110102</v>
      </c>
      <c r="D11" s="25">
        <v>17853</v>
      </c>
      <c r="E11" s="25">
        <v>33115</v>
      </c>
      <c r="F11" s="25">
        <v>0</v>
      </c>
      <c r="G11" s="25">
        <v>136</v>
      </c>
      <c r="H11" s="25">
        <v>52737</v>
      </c>
      <c r="I11" s="25">
        <v>60341</v>
      </c>
      <c r="J11" s="25">
        <v>2140</v>
      </c>
    </row>
    <row r="12" spans="1:10" ht="12.75">
      <c r="A12" s="10" t="s">
        <v>34</v>
      </c>
      <c r="B12" s="25">
        <v>22641</v>
      </c>
      <c r="C12" s="25">
        <v>104061</v>
      </c>
      <c r="D12" s="25">
        <v>16081</v>
      </c>
      <c r="E12" s="25">
        <v>0</v>
      </c>
      <c r="F12" s="25">
        <v>1781</v>
      </c>
      <c r="G12" s="25">
        <v>13488</v>
      </c>
      <c r="H12" s="25">
        <v>11366</v>
      </c>
      <c r="I12" s="25">
        <v>6383</v>
      </c>
      <c r="J12" s="25">
        <v>1081</v>
      </c>
    </row>
    <row r="13" spans="1:10" ht="12.75">
      <c r="A13" s="10" t="s">
        <v>35</v>
      </c>
      <c r="B13" s="25">
        <v>68529</v>
      </c>
      <c r="C13" s="25">
        <v>84831</v>
      </c>
      <c r="D13" s="25">
        <v>102360</v>
      </c>
      <c r="E13" s="25">
        <v>0</v>
      </c>
      <c r="F13" s="25">
        <v>8143</v>
      </c>
      <c r="G13" s="25">
        <v>100922</v>
      </c>
      <c r="H13" s="25">
        <v>10802</v>
      </c>
      <c r="I13" s="25">
        <v>9032</v>
      </c>
      <c r="J13" s="25">
        <v>146</v>
      </c>
    </row>
    <row r="14" spans="1:10" ht="12.75">
      <c r="A14" s="10" t="s">
        <v>36</v>
      </c>
      <c r="B14" s="25">
        <v>171017</v>
      </c>
      <c r="C14" s="25">
        <v>94863</v>
      </c>
      <c r="D14" s="25">
        <v>202863</v>
      </c>
      <c r="E14" s="25">
        <v>0</v>
      </c>
      <c r="F14" s="25">
        <v>0</v>
      </c>
      <c r="G14" s="25">
        <v>165940</v>
      </c>
      <c r="H14" s="25">
        <v>92803</v>
      </c>
      <c r="I14" s="25">
        <v>43217</v>
      </c>
      <c r="J14" s="25">
        <v>5</v>
      </c>
    </row>
    <row r="15" spans="1:10" ht="12.75">
      <c r="A15" s="10" t="s">
        <v>37</v>
      </c>
      <c r="B15" s="25">
        <v>197882</v>
      </c>
      <c r="C15" s="25">
        <v>112860</v>
      </c>
      <c r="D15" s="25">
        <v>237462</v>
      </c>
      <c r="E15" s="25">
        <v>0</v>
      </c>
      <c r="F15" s="25">
        <v>17463</v>
      </c>
      <c r="G15" s="25">
        <v>240339</v>
      </c>
      <c r="H15" s="25">
        <v>62851</v>
      </c>
      <c r="I15" s="25">
        <v>47677</v>
      </c>
      <c r="J15" s="25">
        <v>2811</v>
      </c>
    </row>
    <row r="16" spans="1:10" ht="12.75">
      <c r="A16" s="10" t="s">
        <v>38</v>
      </c>
      <c r="B16" s="25">
        <v>101846</v>
      </c>
      <c r="C16" s="25">
        <v>187679</v>
      </c>
      <c r="D16" s="25">
        <v>10140</v>
      </c>
      <c r="E16" s="25">
        <v>0</v>
      </c>
      <c r="F16" s="25">
        <v>10307</v>
      </c>
      <c r="G16" s="25">
        <v>3929</v>
      </c>
      <c r="H16" s="25">
        <v>62072</v>
      </c>
      <c r="I16" s="25">
        <v>32221</v>
      </c>
      <c r="J16" s="25">
        <v>7</v>
      </c>
    </row>
    <row r="17" spans="1:10" ht="12.75">
      <c r="A17" s="10" t="s">
        <v>39</v>
      </c>
      <c r="B17" s="25">
        <v>97130</v>
      </c>
      <c r="C17" s="25">
        <v>41182</v>
      </c>
      <c r="D17" s="25">
        <v>21965</v>
      </c>
      <c r="E17" s="25">
        <v>0</v>
      </c>
      <c r="F17" s="25">
        <v>975</v>
      </c>
      <c r="G17" s="25">
        <v>5676</v>
      </c>
      <c r="H17" s="25">
        <v>53</v>
      </c>
      <c r="I17" s="25">
        <v>15919</v>
      </c>
      <c r="J17" s="25">
        <v>2441</v>
      </c>
    </row>
    <row r="18" spans="1:10" ht="12.75">
      <c r="A18" s="10" t="s">
        <v>40</v>
      </c>
      <c r="B18" s="25">
        <v>84384</v>
      </c>
      <c r="C18" s="25">
        <v>218652</v>
      </c>
      <c r="D18" s="25">
        <v>45153</v>
      </c>
      <c r="E18" s="25">
        <v>0</v>
      </c>
      <c r="F18" s="25">
        <v>8033</v>
      </c>
      <c r="G18" s="25">
        <v>0</v>
      </c>
      <c r="H18" s="25">
        <v>30373</v>
      </c>
      <c r="I18" s="25">
        <v>43253</v>
      </c>
      <c r="J18" s="25">
        <v>7184</v>
      </c>
    </row>
    <row r="19" spans="1:10" ht="12.75">
      <c r="A19" s="10" t="s">
        <v>41</v>
      </c>
      <c r="B19" s="25">
        <v>42</v>
      </c>
      <c r="C19" s="25">
        <v>281657</v>
      </c>
      <c r="D19" s="25">
        <v>0</v>
      </c>
      <c r="E19" s="25">
        <v>0</v>
      </c>
      <c r="F19" s="25">
        <v>1</v>
      </c>
      <c r="G19" s="25">
        <v>0</v>
      </c>
      <c r="H19" s="25">
        <v>142</v>
      </c>
      <c r="I19" s="25">
        <v>3</v>
      </c>
      <c r="J19" s="25">
        <v>0</v>
      </c>
    </row>
    <row r="20" spans="1:10" ht="12.75">
      <c r="A20" s="10" t="s">
        <v>42</v>
      </c>
      <c r="B20" s="25">
        <v>27790</v>
      </c>
      <c r="C20" s="25">
        <v>3978</v>
      </c>
      <c r="D20" s="25">
        <v>41580</v>
      </c>
      <c r="E20" s="25">
        <v>135</v>
      </c>
      <c r="F20" s="25">
        <v>1793</v>
      </c>
      <c r="G20" s="25">
        <v>45271</v>
      </c>
      <c r="H20" s="25">
        <v>1914</v>
      </c>
      <c r="I20" s="25">
        <v>4206</v>
      </c>
      <c r="J20" s="25">
        <v>0</v>
      </c>
    </row>
    <row r="21" spans="1:10" ht="12.75">
      <c r="A21" s="10" t="s">
        <v>43</v>
      </c>
      <c r="B21" s="25">
        <v>66604</v>
      </c>
      <c r="C21" s="25">
        <v>22724</v>
      </c>
      <c r="D21" s="25">
        <v>18113</v>
      </c>
      <c r="E21" s="25">
        <v>0</v>
      </c>
      <c r="F21" s="25">
        <v>7591</v>
      </c>
      <c r="G21" s="25">
        <v>16646</v>
      </c>
      <c r="H21" s="25">
        <v>27962</v>
      </c>
      <c r="I21" s="25">
        <v>13253</v>
      </c>
      <c r="J21" s="25">
        <v>110</v>
      </c>
    </row>
    <row r="22" spans="1:10" ht="12.75">
      <c r="A22" s="10" t="s">
        <v>44</v>
      </c>
      <c r="B22" s="25">
        <v>45207</v>
      </c>
      <c r="C22" s="25">
        <v>23631</v>
      </c>
      <c r="D22" s="25">
        <v>12153</v>
      </c>
      <c r="E22" s="25">
        <v>0</v>
      </c>
      <c r="F22" s="25">
        <v>2473</v>
      </c>
      <c r="G22" s="25">
        <v>12754</v>
      </c>
      <c r="H22" s="25">
        <v>22664</v>
      </c>
      <c r="I22" s="25">
        <v>8571</v>
      </c>
      <c r="J22" s="25">
        <v>1134</v>
      </c>
    </row>
    <row r="23" spans="1:10" ht="12.75">
      <c r="A23" s="10" t="s">
        <v>45</v>
      </c>
      <c r="B23" s="25">
        <v>97079</v>
      </c>
      <c r="C23" s="25">
        <v>53482</v>
      </c>
      <c r="D23" s="25">
        <v>297</v>
      </c>
      <c r="E23" s="25">
        <v>0</v>
      </c>
      <c r="F23" s="25">
        <v>9310</v>
      </c>
      <c r="G23" s="25">
        <v>0</v>
      </c>
      <c r="H23" s="25">
        <v>31538</v>
      </c>
      <c r="I23" s="25">
        <v>18641</v>
      </c>
      <c r="J23" s="25">
        <v>0</v>
      </c>
    </row>
    <row r="24" spans="1:10" ht="12.75">
      <c r="A24" s="10" t="s">
        <v>46</v>
      </c>
      <c r="B24" s="25">
        <v>9783</v>
      </c>
      <c r="C24" s="25">
        <v>283108</v>
      </c>
      <c r="D24" s="25">
        <v>115424</v>
      </c>
      <c r="E24" s="25">
        <v>0</v>
      </c>
      <c r="F24" s="25">
        <v>2108</v>
      </c>
      <c r="G24" s="25">
        <v>109492</v>
      </c>
      <c r="H24" s="25">
        <v>26</v>
      </c>
      <c r="I24" s="25">
        <v>30434</v>
      </c>
      <c r="J24" s="25">
        <v>12608</v>
      </c>
    </row>
    <row r="25" spans="1:10" ht="12.75">
      <c r="A25" s="10" t="s">
        <v>47</v>
      </c>
      <c r="B25" s="25">
        <v>46608</v>
      </c>
      <c r="C25" s="25">
        <v>163209</v>
      </c>
      <c r="D25" s="25">
        <v>4873</v>
      </c>
      <c r="E25" s="25">
        <v>0</v>
      </c>
      <c r="F25" s="25">
        <v>2324</v>
      </c>
      <c r="G25" s="25">
        <v>978</v>
      </c>
      <c r="H25" s="25">
        <v>22217</v>
      </c>
      <c r="I25" s="25">
        <v>23550</v>
      </c>
      <c r="J25" s="25">
        <v>734</v>
      </c>
    </row>
    <row r="26" spans="1:10" ht="12.75">
      <c r="A26" s="10" t="s">
        <v>48</v>
      </c>
      <c r="B26" s="25">
        <v>704010</v>
      </c>
      <c r="C26" s="25">
        <v>1986896</v>
      </c>
      <c r="D26" s="25">
        <v>212494</v>
      </c>
      <c r="E26" s="25">
        <v>0</v>
      </c>
      <c r="F26" s="25">
        <v>86261</v>
      </c>
      <c r="G26" s="25">
        <v>152274</v>
      </c>
      <c r="H26" s="25">
        <v>178958</v>
      </c>
      <c r="I26" s="25">
        <v>377633</v>
      </c>
      <c r="J26" s="25">
        <v>16790</v>
      </c>
    </row>
    <row r="27" spans="1:10" ht="12.75">
      <c r="A27" s="10" t="s">
        <v>49</v>
      </c>
      <c r="B27" s="25">
        <v>54707</v>
      </c>
      <c r="C27" s="25">
        <v>49114</v>
      </c>
      <c r="D27" s="25">
        <v>4161</v>
      </c>
      <c r="E27" s="25">
        <v>0</v>
      </c>
      <c r="F27" s="25">
        <v>4059</v>
      </c>
      <c r="G27" s="25">
        <v>15</v>
      </c>
      <c r="H27" s="25">
        <v>19452</v>
      </c>
      <c r="I27" s="25">
        <v>15921</v>
      </c>
      <c r="J27" s="25">
        <v>4</v>
      </c>
    </row>
    <row r="28" spans="1:10" ht="12.75">
      <c r="A28" s="10" t="s">
        <v>50</v>
      </c>
      <c r="B28" s="25">
        <v>196056</v>
      </c>
      <c r="C28" s="25">
        <v>352445</v>
      </c>
      <c r="D28" s="25">
        <v>216770</v>
      </c>
      <c r="E28" s="25">
        <v>0</v>
      </c>
      <c r="F28" s="25">
        <v>15450</v>
      </c>
      <c r="G28" s="25">
        <v>211179</v>
      </c>
      <c r="H28" s="25">
        <v>49511</v>
      </c>
      <c r="I28" s="25">
        <v>56395</v>
      </c>
      <c r="J28" s="25">
        <v>1640</v>
      </c>
    </row>
    <row r="29" spans="1:10" ht="12.75">
      <c r="A29" s="10" t="s">
        <v>51</v>
      </c>
      <c r="B29" s="25">
        <v>99734</v>
      </c>
      <c r="C29" s="25">
        <v>91263</v>
      </c>
      <c r="D29" s="25">
        <v>6386</v>
      </c>
      <c r="E29" s="25">
        <v>0</v>
      </c>
      <c r="F29" s="25">
        <v>10160</v>
      </c>
      <c r="G29" s="25">
        <v>190</v>
      </c>
      <c r="H29" s="25">
        <v>54872</v>
      </c>
      <c r="I29" s="25">
        <v>22472</v>
      </c>
      <c r="J29" s="25">
        <v>1075</v>
      </c>
    </row>
    <row r="30" spans="1:10" ht="12.75">
      <c r="A30" s="10" t="s">
        <v>52</v>
      </c>
      <c r="B30" s="25">
        <v>83137</v>
      </c>
      <c r="C30" s="25">
        <v>133085</v>
      </c>
      <c r="D30" s="25">
        <v>106466</v>
      </c>
      <c r="E30" s="25">
        <v>0</v>
      </c>
      <c r="F30" s="25">
        <v>8159</v>
      </c>
      <c r="G30" s="25">
        <v>94332</v>
      </c>
      <c r="H30" s="25">
        <v>17211</v>
      </c>
      <c r="I30" s="25">
        <v>34013</v>
      </c>
      <c r="J30" s="25">
        <v>5370</v>
      </c>
    </row>
    <row r="31" spans="1:10" ht="12.75">
      <c r="A31" s="10" t="s">
        <v>53</v>
      </c>
      <c r="B31" s="25">
        <v>94391</v>
      </c>
      <c r="C31" s="25">
        <v>79324</v>
      </c>
      <c r="D31" s="25">
        <v>155214</v>
      </c>
      <c r="E31" s="25">
        <v>0</v>
      </c>
      <c r="F31" s="25">
        <v>23862</v>
      </c>
      <c r="G31" s="25">
        <v>155399</v>
      </c>
      <c r="H31" s="25">
        <v>17963</v>
      </c>
      <c r="I31" s="25">
        <v>22950</v>
      </c>
      <c r="J31" s="25">
        <v>1057</v>
      </c>
    </row>
    <row r="32" spans="1:10" ht="12.75">
      <c r="A32" s="10" t="s">
        <v>54</v>
      </c>
      <c r="B32" s="25">
        <v>67173</v>
      </c>
      <c r="C32" s="25">
        <v>27722</v>
      </c>
      <c r="D32" s="25">
        <v>7446</v>
      </c>
      <c r="E32" s="25">
        <v>0</v>
      </c>
      <c r="F32" s="25">
        <v>5664</v>
      </c>
      <c r="G32" s="25">
        <v>3822</v>
      </c>
      <c r="H32" s="25">
        <v>32839</v>
      </c>
      <c r="I32" s="25">
        <v>13935</v>
      </c>
      <c r="J32" s="25">
        <v>0</v>
      </c>
    </row>
    <row r="33" spans="1:10" ht="12.75">
      <c r="A33" s="10" t="s">
        <v>55</v>
      </c>
      <c r="B33" s="25">
        <v>64026</v>
      </c>
      <c r="C33" s="25">
        <v>74659</v>
      </c>
      <c r="D33" s="25">
        <v>60347</v>
      </c>
      <c r="E33" s="25">
        <v>0</v>
      </c>
      <c r="F33" s="25">
        <v>5995</v>
      </c>
      <c r="G33" s="25">
        <v>57079</v>
      </c>
      <c r="H33" s="25">
        <v>5705</v>
      </c>
      <c r="I33" s="25">
        <v>17960</v>
      </c>
      <c r="J33" s="25">
        <v>13</v>
      </c>
    </row>
    <row r="34" spans="1:10" ht="12.75">
      <c r="A34" s="10" t="s">
        <v>56</v>
      </c>
      <c r="B34" s="25">
        <v>1208</v>
      </c>
      <c r="C34" s="25">
        <v>27395</v>
      </c>
      <c r="D34" s="25">
        <v>1</v>
      </c>
      <c r="E34" s="25">
        <v>0</v>
      </c>
      <c r="F34" s="25">
        <v>471</v>
      </c>
      <c r="G34" s="25">
        <v>0</v>
      </c>
      <c r="H34" s="25">
        <v>0</v>
      </c>
      <c r="I34" s="25">
        <v>3458</v>
      </c>
      <c r="J34" s="25">
        <v>0</v>
      </c>
    </row>
    <row r="35" spans="1:10" ht="12.75">
      <c r="A35" s="10" t="s">
        <v>57</v>
      </c>
      <c r="B35" s="25">
        <v>91788</v>
      </c>
      <c r="C35" s="25">
        <v>43049</v>
      </c>
      <c r="D35" s="25">
        <v>86922</v>
      </c>
      <c r="E35" s="25">
        <v>0</v>
      </c>
      <c r="F35" s="25">
        <v>8463</v>
      </c>
      <c r="G35" s="25">
        <v>80915</v>
      </c>
      <c r="H35" s="25">
        <v>51636</v>
      </c>
      <c r="I35" s="25">
        <v>21422</v>
      </c>
      <c r="J35" s="25">
        <v>770</v>
      </c>
    </row>
    <row r="36" spans="1:10" ht="12.75">
      <c r="A36" s="10" t="s">
        <v>58</v>
      </c>
      <c r="B36" s="25">
        <v>98099</v>
      </c>
      <c r="C36" s="25">
        <v>72982</v>
      </c>
      <c r="D36" s="25">
        <v>123440</v>
      </c>
      <c r="E36" s="25">
        <v>0</v>
      </c>
      <c r="F36" s="25">
        <v>2681</v>
      </c>
      <c r="G36" s="25">
        <v>124249</v>
      </c>
      <c r="H36" s="25">
        <v>20912</v>
      </c>
      <c r="I36" s="25">
        <v>20436</v>
      </c>
      <c r="J36" s="25">
        <v>5114</v>
      </c>
    </row>
    <row r="37" spans="1:10" ht="25.5">
      <c r="A37" s="24" t="s">
        <v>898</v>
      </c>
      <c r="B37" s="25">
        <v>118325</v>
      </c>
      <c r="C37" s="25">
        <v>36320</v>
      </c>
      <c r="D37" s="25">
        <v>8929</v>
      </c>
      <c r="E37" s="25">
        <v>0</v>
      </c>
      <c r="F37" s="25">
        <v>6031</v>
      </c>
      <c r="G37" s="25">
        <v>1430</v>
      </c>
      <c r="H37" s="25">
        <v>23548</v>
      </c>
      <c r="I37" s="25">
        <v>17192</v>
      </c>
      <c r="J37" s="25">
        <v>526</v>
      </c>
    </row>
    <row r="38" spans="1:10" ht="12.75">
      <c r="A38" s="74" t="s">
        <v>60</v>
      </c>
      <c r="B38" s="25">
        <v>25085</v>
      </c>
      <c r="C38" s="25">
        <v>12949</v>
      </c>
      <c r="D38" s="25">
        <v>1344</v>
      </c>
      <c r="E38" s="25">
        <v>0</v>
      </c>
      <c r="F38" s="25">
        <v>3335</v>
      </c>
      <c r="G38" s="25">
        <v>1201</v>
      </c>
      <c r="H38" s="25">
        <v>0</v>
      </c>
      <c r="I38" s="25">
        <v>8326</v>
      </c>
      <c r="J38" s="25">
        <v>160</v>
      </c>
    </row>
    <row r="39" spans="1:10" ht="12.75">
      <c r="A39" s="10" t="s">
        <v>61</v>
      </c>
      <c r="B39" s="25">
        <v>43956</v>
      </c>
      <c r="C39" s="25">
        <v>2075</v>
      </c>
      <c r="D39" s="25">
        <v>1443</v>
      </c>
      <c r="E39" s="25">
        <v>0</v>
      </c>
      <c r="F39" s="25">
        <v>4026</v>
      </c>
      <c r="G39" s="25">
        <v>533</v>
      </c>
      <c r="H39" s="25">
        <v>26928</v>
      </c>
      <c r="I39" s="25">
        <v>7948</v>
      </c>
      <c r="J39" s="25">
        <v>0</v>
      </c>
    </row>
    <row r="40" spans="1:10" ht="12.75">
      <c r="A40" s="10" t="s">
        <v>62</v>
      </c>
      <c r="B40" s="25">
        <v>16016</v>
      </c>
      <c r="C40" s="25">
        <v>39504</v>
      </c>
      <c r="D40" s="25">
        <v>849</v>
      </c>
      <c r="E40" s="25">
        <v>200</v>
      </c>
      <c r="F40" s="25">
        <v>2965</v>
      </c>
      <c r="G40" s="25">
        <v>76</v>
      </c>
      <c r="H40" s="25">
        <v>9362</v>
      </c>
      <c r="I40" s="25">
        <v>7080</v>
      </c>
      <c r="J40" s="25">
        <v>31</v>
      </c>
    </row>
    <row r="41" spans="1:10" ht="12.75">
      <c r="A41" s="10" t="s">
        <v>63</v>
      </c>
      <c r="B41" s="25">
        <v>73274</v>
      </c>
      <c r="C41" s="25">
        <v>12542</v>
      </c>
      <c r="D41" s="25">
        <v>1246</v>
      </c>
      <c r="E41" s="25">
        <v>3279</v>
      </c>
      <c r="F41" s="25">
        <v>-743</v>
      </c>
      <c r="G41" s="25">
        <v>2819</v>
      </c>
      <c r="H41" s="25">
        <v>25457</v>
      </c>
      <c r="I41" s="25">
        <v>10247</v>
      </c>
      <c r="J41" s="25">
        <v>0</v>
      </c>
    </row>
    <row r="42" spans="1:10" ht="12.75">
      <c r="A42" s="10" t="s">
        <v>64</v>
      </c>
      <c r="B42" s="25">
        <v>402423</v>
      </c>
      <c r="C42" s="25">
        <v>388048</v>
      </c>
      <c r="D42" s="25">
        <v>592221</v>
      </c>
      <c r="E42" s="25">
        <v>0</v>
      </c>
      <c r="F42" s="25">
        <v>12879</v>
      </c>
      <c r="G42" s="25">
        <v>484925</v>
      </c>
      <c r="H42" s="25">
        <v>146515</v>
      </c>
      <c r="I42" s="25">
        <v>101525</v>
      </c>
      <c r="J42" s="25">
        <v>6594</v>
      </c>
    </row>
    <row r="43" spans="1:10" ht="12.75">
      <c r="A43" s="10" t="s">
        <v>65</v>
      </c>
      <c r="B43" s="25">
        <v>18347</v>
      </c>
      <c r="C43" s="25">
        <v>1699</v>
      </c>
      <c r="D43" s="25">
        <v>23</v>
      </c>
      <c r="E43" s="25">
        <v>0</v>
      </c>
      <c r="F43" s="25">
        <v>1522</v>
      </c>
      <c r="G43" s="25">
        <v>22</v>
      </c>
      <c r="H43" s="25">
        <v>8534</v>
      </c>
      <c r="I43" s="25">
        <v>3387</v>
      </c>
      <c r="J43" s="25">
        <v>4</v>
      </c>
    </row>
    <row r="44" spans="1:10" ht="12.75">
      <c r="A44" s="10" t="s">
        <v>66</v>
      </c>
      <c r="B44" s="25">
        <v>66109</v>
      </c>
      <c r="C44" s="25">
        <v>6617</v>
      </c>
      <c r="D44" s="25">
        <v>23848</v>
      </c>
      <c r="E44" s="25">
        <v>0</v>
      </c>
      <c r="F44" s="25">
        <v>3054</v>
      </c>
      <c r="G44" s="25">
        <v>33836</v>
      </c>
      <c r="H44" s="25">
        <v>20728</v>
      </c>
      <c r="I44" s="25">
        <v>7232</v>
      </c>
      <c r="J44" s="25">
        <v>96</v>
      </c>
    </row>
    <row r="45" spans="1:10" ht="25.5" customHeight="1">
      <c r="A45" s="24" t="s">
        <v>899</v>
      </c>
      <c r="B45" s="25">
        <v>311123</v>
      </c>
      <c r="C45" s="25">
        <v>50130</v>
      </c>
      <c r="D45" s="25">
        <v>14251</v>
      </c>
      <c r="E45" s="25">
        <v>21818</v>
      </c>
      <c r="F45" s="25">
        <v>0</v>
      </c>
      <c r="G45" s="25">
        <v>2796</v>
      </c>
      <c r="H45" s="25">
        <v>125097</v>
      </c>
      <c r="I45" s="25">
        <v>73920</v>
      </c>
      <c r="J45" s="25">
        <v>1149</v>
      </c>
    </row>
    <row r="46" spans="1:10" ht="12.75">
      <c r="A46" s="10" t="s">
        <v>67</v>
      </c>
      <c r="B46" s="25">
        <v>66902</v>
      </c>
      <c r="C46" s="25">
        <v>16789</v>
      </c>
      <c r="D46" s="25">
        <v>254</v>
      </c>
      <c r="E46" s="25">
        <v>0</v>
      </c>
      <c r="F46" s="25">
        <v>6840</v>
      </c>
      <c r="G46" s="25">
        <v>17</v>
      </c>
      <c r="H46" s="25">
        <v>35950</v>
      </c>
      <c r="I46" s="25">
        <v>11530</v>
      </c>
      <c r="J46" s="25">
        <v>1044</v>
      </c>
    </row>
    <row r="47" spans="1:10" ht="12.75">
      <c r="A47" s="10" t="s">
        <v>68</v>
      </c>
      <c r="B47" s="25">
        <v>25746</v>
      </c>
      <c r="C47" s="25">
        <v>10667</v>
      </c>
      <c r="D47" s="25">
        <v>7267</v>
      </c>
      <c r="E47" s="25">
        <v>0</v>
      </c>
      <c r="F47" s="25">
        <v>3602</v>
      </c>
      <c r="G47" s="25">
        <v>7540</v>
      </c>
      <c r="H47" s="25">
        <v>9850</v>
      </c>
      <c r="I47" s="25">
        <v>5422</v>
      </c>
      <c r="J47" s="25">
        <v>0</v>
      </c>
    </row>
    <row r="48" spans="1:10" ht="12.75">
      <c r="A48" s="10" t="s">
        <v>69</v>
      </c>
      <c r="B48" s="25">
        <v>120509</v>
      </c>
      <c r="C48" s="25">
        <v>31938</v>
      </c>
      <c r="D48" s="25">
        <v>4760</v>
      </c>
      <c r="E48" s="25">
        <v>0</v>
      </c>
      <c r="F48" s="25">
        <v>4186</v>
      </c>
      <c r="G48" s="25">
        <v>2322</v>
      </c>
      <c r="H48" s="25">
        <v>37585</v>
      </c>
      <c r="I48" s="25">
        <v>22096</v>
      </c>
      <c r="J48" s="25">
        <v>819</v>
      </c>
    </row>
    <row r="49" spans="1:10" ht="12.75">
      <c r="A49" s="10" t="s">
        <v>70</v>
      </c>
      <c r="B49" s="25">
        <v>144992</v>
      </c>
      <c r="C49" s="25">
        <v>55018</v>
      </c>
      <c r="D49" s="25">
        <v>3768</v>
      </c>
      <c r="E49" s="25">
        <v>0</v>
      </c>
      <c r="F49" s="25">
        <v>7840</v>
      </c>
      <c r="G49" s="25">
        <v>767</v>
      </c>
      <c r="H49" s="25">
        <v>28791</v>
      </c>
      <c r="I49" s="25">
        <v>20003</v>
      </c>
      <c r="J49" s="25">
        <v>531</v>
      </c>
    </row>
    <row r="50" spans="1:10" ht="12.75">
      <c r="A50" s="10" t="s">
        <v>71</v>
      </c>
      <c r="B50" s="25">
        <v>27719</v>
      </c>
      <c r="C50" s="25">
        <v>9516</v>
      </c>
      <c r="D50" s="25">
        <v>849</v>
      </c>
      <c r="E50" s="25">
        <v>227</v>
      </c>
      <c r="F50" s="25">
        <v>1669</v>
      </c>
      <c r="G50" s="25">
        <v>362</v>
      </c>
      <c r="H50" s="25">
        <v>7063</v>
      </c>
      <c r="I50" s="25">
        <v>5067</v>
      </c>
      <c r="J50" s="25">
        <v>65</v>
      </c>
    </row>
    <row r="51" spans="1:10" ht="12.75">
      <c r="A51" s="10" t="s">
        <v>72</v>
      </c>
      <c r="B51" s="25">
        <v>63233</v>
      </c>
      <c r="C51" s="25">
        <v>47110</v>
      </c>
      <c r="D51" s="25">
        <v>9636</v>
      </c>
      <c r="E51" s="25">
        <v>0</v>
      </c>
      <c r="F51" s="25">
        <v>5208</v>
      </c>
      <c r="G51" s="25">
        <v>1365</v>
      </c>
      <c r="H51" s="25">
        <v>24103</v>
      </c>
      <c r="I51" s="25">
        <v>9905</v>
      </c>
      <c r="J51" s="25">
        <v>0</v>
      </c>
    </row>
    <row r="52" spans="1:10" ht="12.75">
      <c r="A52" s="10" t="s">
        <v>73</v>
      </c>
      <c r="B52" s="25">
        <v>24590</v>
      </c>
      <c r="C52" s="25">
        <v>17306</v>
      </c>
      <c r="D52" s="25">
        <v>1135</v>
      </c>
      <c r="E52" s="25">
        <v>0</v>
      </c>
      <c r="F52" s="25">
        <v>2011</v>
      </c>
      <c r="G52" s="25">
        <v>1020</v>
      </c>
      <c r="H52" s="25">
        <v>9038</v>
      </c>
      <c r="I52" s="25">
        <v>7831</v>
      </c>
      <c r="J52" s="25">
        <v>299</v>
      </c>
    </row>
    <row r="53" spans="1:10" ht="12.75">
      <c r="A53" s="10" t="s">
        <v>74</v>
      </c>
      <c r="B53" s="25">
        <v>27910</v>
      </c>
      <c r="C53" s="25">
        <v>6932</v>
      </c>
      <c r="D53" s="25">
        <v>661</v>
      </c>
      <c r="E53" s="25">
        <v>0</v>
      </c>
      <c r="F53" s="25">
        <v>3785</v>
      </c>
      <c r="G53" s="25">
        <v>1</v>
      </c>
      <c r="H53" s="25">
        <v>16868</v>
      </c>
      <c r="I53" s="25">
        <v>7732</v>
      </c>
      <c r="J53" s="25">
        <v>70</v>
      </c>
    </row>
    <row r="54" spans="1:10" ht="25.5" customHeight="1">
      <c r="A54" s="24" t="s">
        <v>884</v>
      </c>
      <c r="B54" s="25">
        <v>20532</v>
      </c>
      <c r="C54" s="25">
        <v>813</v>
      </c>
      <c r="D54" s="25">
        <v>617</v>
      </c>
      <c r="E54" s="25">
        <v>0</v>
      </c>
      <c r="F54" s="25">
        <v>1566</v>
      </c>
      <c r="G54" s="25">
        <v>450</v>
      </c>
      <c r="H54" s="25">
        <v>6697</v>
      </c>
      <c r="I54" s="25">
        <v>2706</v>
      </c>
      <c r="J54" s="25">
        <v>706</v>
      </c>
    </row>
    <row r="55" spans="1:10" ht="12.75">
      <c r="A55" s="10" t="s">
        <v>75</v>
      </c>
      <c r="B55" s="25">
        <v>63105</v>
      </c>
      <c r="C55" s="25">
        <v>11426</v>
      </c>
      <c r="D55" s="25">
        <v>5254</v>
      </c>
      <c r="E55" s="25">
        <v>0</v>
      </c>
      <c r="F55" s="25">
        <v>4902</v>
      </c>
      <c r="G55" s="25">
        <v>855</v>
      </c>
      <c r="H55" s="25">
        <v>30047</v>
      </c>
      <c r="I55" s="25">
        <v>12644</v>
      </c>
      <c r="J55" s="25">
        <v>0</v>
      </c>
    </row>
    <row r="56" spans="1:10" ht="12.75">
      <c r="A56" s="10" t="s">
        <v>76</v>
      </c>
      <c r="B56" s="25">
        <v>25901</v>
      </c>
      <c r="C56" s="25">
        <v>5953</v>
      </c>
      <c r="D56" s="25">
        <v>284</v>
      </c>
      <c r="E56" s="25">
        <v>0</v>
      </c>
      <c r="F56" s="25">
        <v>2540</v>
      </c>
      <c r="G56" s="25">
        <v>356</v>
      </c>
      <c r="H56" s="25">
        <v>7196</v>
      </c>
      <c r="I56" s="25">
        <v>3583</v>
      </c>
      <c r="J56" s="25">
        <v>642</v>
      </c>
    </row>
    <row r="57" spans="1:10" ht="12.75">
      <c r="A57" s="10" t="s">
        <v>77</v>
      </c>
      <c r="B57" s="25">
        <v>256360</v>
      </c>
      <c r="C57" s="25">
        <v>256851</v>
      </c>
      <c r="D57" s="25">
        <v>0</v>
      </c>
      <c r="E57" s="25">
        <v>4792</v>
      </c>
      <c r="F57" s="25">
        <v>12213</v>
      </c>
      <c r="G57" s="25">
        <v>0</v>
      </c>
      <c r="H57" s="25">
        <v>53967</v>
      </c>
      <c r="I57" s="25">
        <v>67588</v>
      </c>
      <c r="J57" s="25">
        <v>3177</v>
      </c>
    </row>
    <row r="58" spans="1:10" ht="12.75">
      <c r="A58" s="10" t="s">
        <v>78</v>
      </c>
      <c r="B58" s="25">
        <v>55684</v>
      </c>
      <c r="C58" s="25">
        <v>21555</v>
      </c>
      <c r="D58" s="25">
        <v>3254</v>
      </c>
      <c r="E58" s="25">
        <v>0</v>
      </c>
      <c r="F58" s="25">
        <v>2855</v>
      </c>
      <c r="G58" s="25">
        <v>105</v>
      </c>
      <c r="H58" s="25">
        <v>113</v>
      </c>
      <c r="I58" s="25">
        <v>11985</v>
      </c>
      <c r="J58" s="25">
        <v>276</v>
      </c>
    </row>
    <row r="59" spans="1:10" ht="12.75">
      <c r="A59" s="10" t="s">
        <v>79</v>
      </c>
      <c r="B59" s="25">
        <v>115400</v>
      </c>
      <c r="C59" s="25">
        <v>18189</v>
      </c>
      <c r="D59" s="25">
        <v>4476</v>
      </c>
      <c r="E59" s="25">
        <v>9963</v>
      </c>
      <c r="F59" s="25">
        <v>4429</v>
      </c>
      <c r="G59" s="25">
        <v>883</v>
      </c>
      <c r="H59" s="25">
        <v>29781</v>
      </c>
      <c r="I59" s="25">
        <v>28464</v>
      </c>
      <c r="J59" s="25">
        <v>193</v>
      </c>
    </row>
    <row r="60" spans="1:10" ht="12.75">
      <c r="A60" s="10" t="s">
        <v>80</v>
      </c>
      <c r="B60" s="25">
        <v>380169</v>
      </c>
      <c r="C60" s="25">
        <v>117933</v>
      </c>
      <c r="D60" s="25">
        <v>35605</v>
      </c>
      <c r="E60" s="25">
        <v>0</v>
      </c>
      <c r="F60" s="25">
        <v>7647</v>
      </c>
      <c r="G60" s="25">
        <v>19784</v>
      </c>
      <c r="H60" s="25">
        <v>51986</v>
      </c>
      <c r="I60" s="25">
        <v>65542</v>
      </c>
      <c r="J60" s="25">
        <v>300</v>
      </c>
    </row>
    <row r="61" spans="1:10" ht="12.75">
      <c r="A61" s="10" t="s">
        <v>81</v>
      </c>
      <c r="B61" s="25">
        <v>35897</v>
      </c>
      <c r="C61" s="25">
        <v>22846</v>
      </c>
      <c r="D61" s="25">
        <v>630</v>
      </c>
      <c r="E61" s="25">
        <v>0</v>
      </c>
      <c r="F61" s="25">
        <v>3222</v>
      </c>
      <c r="G61" s="25">
        <v>4457</v>
      </c>
      <c r="H61" s="25">
        <v>4024</v>
      </c>
      <c r="I61" s="25">
        <v>8037</v>
      </c>
      <c r="J61" s="25">
        <v>1031</v>
      </c>
    </row>
    <row r="62" spans="1:10" ht="12.75">
      <c r="A62" s="10" t="s">
        <v>82</v>
      </c>
      <c r="B62" s="25">
        <v>30966</v>
      </c>
      <c r="C62" s="25">
        <v>13486</v>
      </c>
      <c r="D62" s="25">
        <v>2259</v>
      </c>
      <c r="E62" s="25">
        <v>0</v>
      </c>
      <c r="F62" s="25">
        <v>4540</v>
      </c>
      <c r="G62" s="25">
        <v>1804</v>
      </c>
      <c r="H62" s="25">
        <v>24299</v>
      </c>
      <c r="I62" s="25">
        <v>6617</v>
      </c>
      <c r="J62" s="25">
        <v>6446</v>
      </c>
    </row>
    <row r="63" spans="1:10" ht="12.75">
      <c r="A63" s="10" t="s">
        <v>83</v>
      </c>
      <c r="B63" s="25">
        <v>29974</v>
      </c>
      <c r="C63" s="25">
        <v>4450</v>
      </c>
      <c r="D63" s="25">
        <v>1346</v>
      </c>
      <c r="E63" s="25">
        <v>0</v>
      </c>
      <c r="F63" s="25">
        <v>2826</v>
      </c>
      <c r="G63" s="25">
        <v>4</v>
      </c>
      <c r="H63" s="25">
        <v>6581</v>
      </c>
      <c r="I63" s="25">
        <v>3516</v>
      </c>
      <c r="J63" s="25">
        <v>62</v>
      </c>
    </row>
    <row r="64" spans="1:10" ht="12.75">
      <c r="A64" s="10" t="s">
        <v>84</v>
      </c>
      <c r="B64" s="25">
        <v>1824</v>
      </c>
      <c r="C64" s="25">
        <v>7639</v>
      </c>
      <c r="D64" s="25">
        <v>43</v>
      </c>
      <c r="E64" s="25">
        <v>0</v>
      </c>
      <c r="F64" s="25">
        <v>193</v>
      </c>
      <c r="G64" s="25">
        <v>1</v>
      </c>
      <c r="H64" s="25">
        <v>0</v>
      </c>
      <c r="I64" s="25">
        <v>89</v>
      </c>
      <c r="J64" s="25">
        <v>28</v>
      </c>
    </row>
    <row r="65" spans="1:10" ht="12.75">
      <c r="A65" s="10" t="s">
        <v>85</v>
      </c>
      <c r="B65" s="25">
        <v>31830</v>
      </c>
      <c r="C65" s="25">
        <v>8155</v>
      </c>
      <c r="D65" s="25">
        <v>948</v>
      </c>
      <c r="E65" s="25">
        <v>0</v>
      </c>
      <c r="F65" s="25">
        <v>2558</v>
      </c>
      <c r="G65" s="25">
        <v>24</v>
      </c>
      <c r="H65" s="25">
        <v>11153</v>
      </c>
      <c r="I65" s="25">
        <v>4599</v>
      </c>
      <c r="J65" s="25">
        <v>0</v>
      </c>
    </row>
    <row r="66" spans="1:10" ht="12.75">
      <c r="A66" s="10" t="s">
        <v>86</v>
      </c>
      <c r="B66" s="25">
        <v>14798</v>
      </c>
      <c r="C66" s="25">
        <v>1442</v>
      </c>
      <c r="D66" s="25">
        <v>0</v>
      </c>
      <c r="E66" s="25">
        <v>964</v>
      </c>
      <c r="F66" s="25">
        <v>0</v>
      </c>
      <c r="G66" s="25">
        <v>81</v>
      </c>
      <c r="H66" s="25">
        <v>7370</v>
      </c>
      <c r="I66" s="25">
        <v>1904</v>
      </c>
      <c r="J66" s="25">
        <v>0</v>
      </c>
    </row>
    <row r="67" spans="1:10" ht="25.5" customHeight="1">
      <c r="A67" s="24" t="s">
        <v>900</v>
      </c>
      <c r="B67" s="25">
        <v>14066</v>
      </c>
      <c r="C67" s="25">
        <v>2451</v>
      </c>
      <c r="D67" s="25">
        <v>130</v>
      </c>
      <c r="E67" s="25">
        <v>0</v>
      </c>
      <c r="F67" s="25">
        <v>2248</v>
      </c>
      <c r="G67" s="25">
        <v>0</v>
      </c>
      <c r="H67" s="25">
        <v>2844</v>
      </c>
      <c r="I67" s="25">
        <v>2405</v>
      </c>
      <c r="J67" s="25">
        <v>178</v>
      </c>
    </row>
    <row r="68" spans="1:10" ht="12.75">
      <c r="A68" s="10" t="s">
        <v>87</v>
      </c>
      <c r="B68" s="25">
        <v>102330</v>
      </c>
      <c r="C68" s="25">
        <v>5594</v>
      </c>
      <c r="D68" s="25">
        <v>1056</v>
      </c>
      <c r="E68" s="25">
        <v>0</v>
      </c>
      <c r="F68" s="25">
        <v>4545</v>
      </c>
      <c r="G68" s="25">
        <v>2469</v>
      </c>
      <c r="H68" s="25">
        <v>90322</v>
      </c>
      <c r="I68" s="25">
        <v>18642</v>
      </c>
      <c r="J68" s="25">
        <v>173</v>
      </c>
    </row>
    <row r="69" spans="1:10" ht="12.75">
      <c r="A69" s="10" t="s">
        <v>88</v>
      </c>
      <c r="B69" s="25">
        <v>64235</v>
      </c>
      <c r="C69" s="25">
        <v>48772</v>
      </c>
      <c r="D69" s="25">
        <v>5596</v>
      </c>
      <c r="E69" s="25">
        <v>0</v>
      </c>
      <c r="F69" s="25">
        <v>2353</v>
      </c>
      <c r="G69" s="25">
        <v>69</v>
      </c>
      <c r="H69" s="25">
        <v>18940</v>
      </c>
      <c r="I69" s="25">
        <v>8427</v>
      </c>
      <c r="J69" s="25">
        <v>161</v>
      </c>
    </row>
    <row r="70" spans="1:10" ht="12.75">
      <c r="A70" s="10" t="s">
        <v>89</v>
      </c>
      <c r="B70" s="25">
        <v>37289</v>
      </c>
      <c r="C70" s="25">
        <v>10503</v>
      </c>
      <c r="D70" s="25">
        <v>4312</v>
      </c>
      <c r="E70" s="25">
        <v>0</v>
      </c>
      <c r="F70" s="25">
        <v>386</v>
      </c>
      <c r="G70" s="25">
        <v>37</v>
      </c>
      <c r="H70" s="25">
        <v>26961</v>
      </c>
      <c r="I70" s="25">
        <v>3812</v>
      </c>
      <c r="J70" s="25">
        <v>0</v>
      </c>
    </row>
    <row r="71" spans="1:10" ht="12.75">
      <c r="A71" s="10" t="s">
        <v>90</v>
      </c>
      <c r="B71" s="25">
        <v>15768</v>
      </c>
      <c r="C71" s="25">
        <v>3502</v>
      </c>
      <c r="D71" s="25">
        <v>664</v>
      </c>
      <c r="E71" s="25">
        <v>0</v>
      </c>
      <c r="F71" s="25">
        <v>1659</v>
      </c>
      <c r="G71" s="25">
        <v>27</v>
      </c>
      <c r="H71" s="25">
        <v>8047</v>
      </c>
      <c r="I71" s="25">
        <v>3945</v>
      </c>
      <c r="J71" s="25">
        <v>135</v>
      </c>
    </row>
    <row r="72" spans="1:10" ht="12.75">
      <c r="A72" s="10" t="s">
        <v>91</v>
      </c>
      <c r="B72" s="25">
        <v>424728</v>
      </c>
      <c r="C72" s="25">
        <v>78825</v>
      </c>
      <c r="D72" s="25">
        <v>41293</v>
      </c>
      <c r="E72" s="25">
        <v>0</v>
      </c>
      <c r="F72" s="25">
        <v>16778</v>
      </c>
      <c r="G72" s="25">
        <v>24490</v>
      </c>
      <c r="H72" s="25">
        <v>111549</v>
      </c>
      <c r="I72" s="25">
        <v>61609</v>
      </c>
      <c r="J72" s="25">
        <v>19</v>
      </c>
    </row>
    <row r="73" spans="1:10" ht="12.75">
      <c r="A73" s="10" t="s">
        <v>92</v>
      </c>
      <c r="B73" s="25">
        <v>19049</v>
      </c>
      <c r="C73" s="25">
        <v>5480</v>
      </c>
      <c r="D73" s="25">
        <v>276</v>
      </c>
      <c r="E73" s="25">
        <v>0</v>
      </c>
      <c r="F73" s="25">
        <v>2162</v>
      </c>
      <c r="G73" s="25">
        <v>538</v>
      </c>
      <c r="H73" s="25">
        <v>9242</v>
      </c>
      <c r="I73" s="25">
        <v>3235</v>
      </c>
      <c r="J73" s="25">
        <v>6</v>
      </c>
    </row>
    <row r="74" spans="1:10" ht="12.75">
      <c r="A74" s="10" t="s">
        <v>93</v>
      </c>
      <c r="B74" s="25">
        <v>128288</v>
      </c>
      <c r="C74" s="25">
        <v>18299</v>
      </c>
      <c r="D74" s="25">
        <v>2697</v>
      </c>
      <c r="E74" s="25">
        <v>-1</v>
      </c>
      <c r="F74" s="25">
        <v>5167</v>
      </c>
      <c r="G74" s="25">
        <v>1592</v>
      </c>
      <c r="H74" s="25">
        <v>67927</v>
      </c>
      <c r="I74" s="25">
        <v>23471</v>
      </c>
      <c r="J74" s="25">
        <v>52</v>
      </c>
    </row>
    <row r="75" spans="1:10" ht="12.75">
      <c r="A75" s="10" t="s">
        <v>94</v>
      </c>
      <c r="B75" s="25">
        <v>55784</v>
      </c>
      <c r="C75" s="25">
        <v>6630</v>
      </c>
      <c r="D75" s="25">
        <v>1434</v>
      </c>
      <c r="E75" s="25">
        <v>0</v>
      </c>
      <c r="F75" s="25">
        <v>3608</v>
      </c>
      <c r="G75" s="25">
        <v>145</v>
      </c>
      <c r="H75" s="25">
        <v>28389</v>
      </c>
      <c r="I75" s="25">
        <v>9250</v>
      </c>
      <c r="J75" s="25">
        <v>129</v>
      </c>
    </row>
    <row r="76" spans="1:10" ht="12.75">
      <c r="A76" s="10" t="s">
        <v>95</v>
      </c>
      <c r="B76" s="25">
        <v>62415</v>
      </c>
      <c r="C76" s="25">
        <v>13254</v>
      </c>
      <c r="D76" s="25">
        <v>1586</v>
      </c>
      <c r="E76" s="25">
        <v>0</v>
      </c>
      <c r="F76" s="25">
        <v>3750</v>
      </c>
      <c r="G76" s="25">
        <v>403</v>
      </c>
      <c r="H76" s="25">
        <v>32514</v>
      </c>
      <c r="I76" s="25">
        <v>9925</v>
      </c>
      <c r="J76" s="25">
        <v>493</v>
      </c>
    </row>
    <row r="77" spans="1:10" ht="12.75">
      <c r="A77" s="10" t="s">
        <v>96</v>
      </c>
      <c r="B77" s="25">
        <v>23765</v>
      </c>
      <c r="C77" s="25">
        <v>11421</v>
      </c>
      <c r="D77" s="25">
        <v>1925</v>
      </c>
      <c r="E77" s="25">
        <v>0</v>
      </c>
      <c r="F77" s="25">
        <v>1810</v>
      </c>
      <c r="G77" s="25">
        <v>258</v>
      </c>
      <c r="H77" s="25">
        <v>65</v>
      </c>
      <c r="I77" s="25">
        <v>6966</v>
      </c>
      <c r="J77" s="25">
        <v>0</v>
      </c>
    </row>
    <row r="78" spans="1:10" ht="12.75">
      <c r="A78" s="10" t="s">
        <v>97</v>
      </c>
      <c r="B78" s="25">
        <v>85260</v>
      </c>
      <c r="C78" s="25">
        <v>22846</v>
      </c>
      <c r="D78" s="25">
        <v>2552</v>
      </c>
      <c r="E78" s="25">
        <v>0</v>
      </c>
      <c r="F78" s="25">
        <v>5108</v>
      </c>
      <c r="G78" s="25">
        <v>1161</v>
      </c>
      <c r="H78" s="25">
        <v>42463</v>
      </c>
      <c r="I78" s="25">
        <v>14657</v>
      </c>
      <c r="J78" s="25">
        <v>0</v>
      </c>
    </row>
    <row r="79" spans="1:10" ht="12.75">
      <c r="A79" s="10" t="s">
        <v>98</v>
      </c>
      <c r="B79" s="25">
        <v>95057</v>
      </c>
      <c r="C79" s="25">
        <v>25231</v>
      </c>
      <c r="D79" s="25">
        <v>35252</v>
      </c>
      <c r="E79" s="25">
        <v>0</v>
      </c>
      <c r="F79" s="25">
        <v>6724</v>
      </c>
      <c r="G79" s="25">
        <v>29116</v>
      </c>
      <c r="H79" s="25">
        <v>17599</v>
      </c>
      <c r="I79" s="25">
        <v>7630</v>
      </c>
      <c r="J79" s="25">
        <v>303</v>
      </c>
    </row>
    <row r="80" spans="1:10" ht="25.5" customHeight="1">
      <c r="A80" s="24" t="s">
        <v>901</v>
      </c>
      <c r="B80" s="25">
        <v>63335</v>
      </c>
      <c r="C80" s="25">
        <v>6431</v>
      </c>
      <c r="D80" s="25">
        <v>2196</v>
      </c>
      <c r="E80" s="25">
        <v>0</v>
      </c>
      <c r="F80" s="25">
        <v>3284</v>
      </c>
      <c r="G80" s="25">
        <v>1562</v>
      </c>
      <c r="H80" s="25">
        <v>20463</v>
      </c>
      <c r="I80" s="25">
        <v>10008</v>
      </c>
      <c r="J80" s="25">
        <v>477</v>
      </c>
    </row>
    <row r="81" spans="1:10" ht="12.75">
      <c r="A81" s="10" t="s">
        <v>99</v>
      </c>
      <c r="B81" s="25">
        <v>13742</v>
      </c>
      <c r="C81" s="25">
        <v>5598</v>
      </c>
      <c r="D81" s="25">
        <v>103</v>
      </c>
      <c r="E81" s="25">
        <v>2487</v>
      </c>
      <c r="F81" s="25">
        <v>1043</v>
      </c>
      <c r="G81" s="25">
        <v>3</v>
      </c>
      <c r="H81" s="25">
        <v>4255</v>
      </c>
      <c r="I81" s="25">
        <v>1705</v>
      </c>
      <c r="J81" s="25">
        <v>0</v>
      </c>
    </row>
    <row r="82" spans="1:10" ht="12.75">
      <c r="A82" s="10" t="s">
        <v>100</v>
      </c>
      <c r="B82" s="25">
        <v>102687</v>
      </c>
      <c r="C82" s="25">
        <v>32921</v>
      </c>
      <c r="D82" s="25">
        <v>3776</v>
      </c>
      <c r="E82" s="25">
        <v>0</v>
      </c>
      <c r="F82" s="25">
        <v>4644</v>
      </c>
      <c r="G82" s="25">
        <v>949</v>
      </c>
      <c r="H82" s="25">
        <v>57115</v>
      </c>
      <c r="I82" s="25">
        <v>16059</v>
      </c>
      <c r="J82" s="25">
        <v>710</v>
      </c>
    </row>
    <row r="83" spans="1:10" ht="12.75">
      <c r="A83" s="10" t="s">
        <v>101</v>
      </c>
      <c r="B83" s="25">
        <v>27938</v>
      </c>
      <c r="C83" s="25">
        <v>3860</v>
      </c>
      <c r="D83" s="25">
        <v>471</v>
      </c>
      <c r="E83" s="25">
        <v>3050</v>
      </c>
      <c r="F83" s="25">
        <v>0</v>
      </c>
      <c r="G83" s="25">
        <v>216</v>
      </c>
      <c r="H83" s="25">
        <v>4625</v>
      </c>
      <c r="I83" s="25">
        <v>1899</v>
      </c>
      <c r="J83" s="25">
        <v>0</v>
      </c>
    </row>
    <row r="84" spans="1:10" ht="12.75">
      <c r="A84" s="10" t="s">
        <v>102</v>
      </c>
      <c r="B84" s="25">
        <v>43559</v>
      </c>
      <c r="C84" s="25">
        <v>5363</v>
      </c>
      <c r="D84" s="25">
        <v>2161</v>
      </c>
      <c r="E84" s="25">
        <v>0</v>
      </c>
      <c r="F84" s="25">
        <v>2410</v>
      </c>
      <c r="G84" s="25">
        <v>3</v>
      </c>
      <c r="H84" s="25">
        <v>11779</v>
      </c>
      <c r="I84" s="25">
        <v>5766</v>
      </c>
      <c r="J84" s="25">
        <v>256</v>
      </c>
    </row>
    <row r="85" spans="1:10" ht="12.75">
      <c r="A85" s="10" t="s">
        <v>103</v>
      </c>
      <c r="B85" s="25">
        <v>21434</v>
      </c>
      <c r="C85" s="25">
        <v>3266</v>
      </c>
      <c r="D85" s="25">
        <v>595</v>
      </c>
      <c r="E85" s="25">
        <v>1627</v>
      </c>
      <c r="F85" s="25">
        <v>1689</v>
      </c>
      <c r="G85" s="25">
        <v>23</v>
      </c>
      <c r="H85" s="25">
        <v>3918</v>
      </c>
      <c r="I85" s="25">
        <v>3368</v>
      </c>
      <c r="J85" s="25">
        <v>290</v>
      </c>
    </row>
    <row r="86" spans="1:10" ht="12.75">
      <c r="A86" s="10" t="s">
        <v>104</v>
      </c>
      <c r="B86" s="25">
        <v>262882</v>
      </c>
      <c r="C86" s="25">
        <v>75462</v>
      </c>
      <c r="D86" s="25">
        <v>9681</v>
      </c>
      <c r="E86" s="25">
        <v>0</v>
      </c>
      <c r="F86" s="25">
        <v>9343</v>
      </c>
      <c r="G86" s="25">
        <v>3502</v>
      </c>
      <c r="H86" s="25">
        <v>68236</v>
      </c>
      <c r="I86" s="25">
        <v>37386</v>
      </c>
      <c r="J86" s="25">
        <v>2502</v>
      </c>
    </row>
    <row r="87" spans="1:10" ht="12.75">
      <c r="A87" s="10" t="s">
        <v>105</v>
      </c>
      <c r="B87" s="25">
        <v>37099</v>
      </c>
      <c r="C87" s="25">
        <v>5556</v>
      </c>
      <c r="D87" s="25">
        <v>680</v>
      </c>
      <c r="E87" s="25">
        <v>0</v>
      </c>
      <c r="F87" s="25">
        <v>1088</v>
      </c>
      <c r="G87" s="25">
        <v>114</v>
      </c>
      <c r="H87" s="25">
        <v>13231</v>
      </c>
      <c r="I87" s="25">
        <v>5562</v>
      </c>
      <c r="J87" s="25">
        <v>0</v>
      </c>
    </row>
    <row r="88" spans="1:10" ht="25.5">
      <c r="A88" s="24" t="s">
        <v>885</v>
      </c>
      <c r="B88" s="25">
        <v>39407</v>
      </c>
      <c r="C88" s="25">
        <v>8470</v>
      </c>
      <c r="D88" s="25">
        <v>509</v>
      </c>
      <c r="E88" s="25">
        <v>0</v>
      </c>
      <c r="F88" s="25">
        <v>1830</v>
      </c>
      <c r="G88" s="25">
        <v>0</v>
      </c>
      <c r="H88" s="25">
        <v>9464</v>
      </c>
      <c r="I88" s="25">
        <v>6467</v>
      </c>
      <c r="J88" s="25">
        <v>0</v>
      </c>
    </row>
    <row r="89" spans="1:10" ht="12.75">
      <c r="A89" s="10" t="s">
        <v>106</v>
      </c>
      <c r="B89" s="25">
        <v>39378</v>
      </c>
      <c r="C89" s="25">
        <v>241</v>
      </c>
      <c r="D89" s="25">
        <v>528</v>
      </c>
      <c r="E89" s="25">
        <v>0</v>
      </c>
      <c r="F89" s="25">
        <v>3792</v>
      </c>
      <c r="G89" s="25">
        <v>155</v>
      </c>
      <c r="H89" s="25">
        <v>12905</v>
      </c>
      <c r="I89" s="25">
        <v>4260</v>
      </c>
      <c r="J89" s="25">
        <v>2679</v>
      </c>
    </row>
    <row r="90" spans="1:10" ht="12.75">
      <c r="A90" s="10" t="s">
        <v>107</v>
      </c>
      <c r="B90" s="25">
        <v>50521</v>
      </c>
      <c r="C90" s="25">
        <v>14503</v>
      </c>
      <c r="D90" s="25">
        <v>448</v>
      </c>
      <c r="E90" s="25">
        <v>128</v>
      </c>
      <c r="F90" s="25">
        <v>4146</v>
      </c>
      <c r="G90" s="25">
        <v>653</v>
      </c>
      <c r="H90" s="25">
        <v>10488</v>
      </c>
      <c r="I90" s="25">
        <v>7363</v>
      </c>
      <c r="J90" s="25">
        <v>0</v>
      </c>
    </row>
    <row r="91" spans="1:10" ht="12.75">
      <c r="A91" s="10" t="s">
        <v>108</v>
      </c>
      <c r="B91" s="25">
        <v>21806</v>
      </c>
      <c r="C91" s="25">
        <v>1118</v>
      </c>
      <c r="D91" s="25">
        <v>427</v>
      </c>
      <c r="E91" s="25">
        <v>269</v>
      </c>
      <c r="F91" s="25">
        <v>1885</v>
      </c>
      <c r="G91" s="25">
        <v>0</v>
      </c>
      <c r="H91" s="25">
        <v>8754</v>
      </c>
      <c r="I91" s="25">
        <v>2611</v>
      </c>
      <c r="J91" s="25">
        <v>0</v>
      </c>
    </row>
    <row r="92" spans="1:10" ht="12.75">
      <c r="A92" s="10" t="s">
        <v>109</v>
      </c>
      <c r="B92" s="25">
        <v>272122</v>
      </c>
      <c r="C92" s="25">
        <v>43817</v>
      </c>
      <c r="D92" s="25">
        <v>20682</v>
      </c>
      <c r="E92" s="25">
        <v>0</v>
      </c>
      <c r="F92" s="25">
        <v>4375</v>
      </c>
      <c r="G92" s="25">
        <v>6186</v>
      </c>
      <c r="H92" s="25">
        <v>68492</v>
      </c>
      <c r="I92" s="25">
        <v>36789</v>
      </c>
      <c r="J92" s="25">
        <v>0</v>
      </c>
    </row>
    <row r="93" spans="1:10" ht="12.75">
      <c r="A93" s="10" t="s">
        <v>110</v>
      </c>
      <c r="B93" s="25">
        <v>54897</v>
      </c>
      <c r="C93" s="25">
        <v>8232</v>
      </c>
      <c r="D93" s="25">
        <v>692</v>
      </c>
      <c r="E93" s="25">
        <v>0</v>
      </c>
      <c r="F93" s="25">
        <v>1937</v>
      </c>
      <c r="G93" s="25">
        <v>0</v>
      </c>
      <c r="H93" s="25">
        <v>23651</v>
      </c>
      <c r="I93" s="25">
        <v>8484</v>
      </c>
      <c r="J93" s="25">
        <v>0</v>
      </c>
    </row>
    <row r="94" spans="1:10" ht="12.75">
      <c r="A94" s="10" t="s">
        <v>111</v>
      </c>
      <c r="B94" s="25">
        <v>39710</v>
      </c>
      <c r="C94" s="25">
        <v>9331</v>
      </c>
      <c r="D94" s="25">
        <v>767</v>
      </c>
      <c r="E94" s="25">
        <v>0</v>
      </c>
      <c r="F94" s="25">
        <v>1797</v>
      </c>
      <c r="G94" s="25">
        <v>0</v>
      </c>
      <c r="H94" s="25">
        <v>7070</v>
      </c>
      <c r="I94" s="25">
        <v>10401</v>
      </c>
      <c r="J94" s="25">
        <v>384</v>
      </c>
    </row>
    <row r="95" spans="1:10" ht="12.75">
      <c r="A95" s="10" t="s">
        <v>112</v>
      </c>
      <c r="B95" s="25">
        <v>88884</v>
      </c>
      <c r="C95" s="25">
        <v>12871</v>
      </c>
      <c r="D95" s="25">
        <v>6822</v>
      </c>
      <c r="E95" s="25">
        <v>0</v>
      </c>
      <c r="F95" s="25">
        <v>4029</v>
      </c>
      <c r="G95" s="25">
        <v>1536</v>
      </c>
      <c r="H95" s="25">
        <v>34212</v>
      </c>
      <c r="I95" s="25">
        <v>12384</v>
      </c>
      <c r="J95" s="25">
        <v>199</v>
      </c>
    </row>
    <row r="96" spans="1:10" ht="12.75">
      <c r="A96" s="10" t="s">
        <v>113</v>
      </c>
      <c r="B96" s="25">
        <v>65950</v>
      </c>
      <c r="C96" s="25">
        <v>17281</v>
      </c>
      <c r="D96" s="25">
        <v>2641</v>
      </c>
      <c r="E96" s="25">
        <v>0</v>
      </c>
      <c r="F96" s="25">
        <v>2056</v>
      </c>
      <c r="G96" s="25">
        <v>77</v>
      </c>
      <c r="H96" s="25">
        <v>19457</v>
      </c>
      <c r="I96" s="25">
        <v>12477</v>
      </c>
      <c r="J96" s="25">
        <v>30</v>
      </c>
    </row>
    <row r="97" spans="1:10" ht="12.75">
      <c r="A97" s="10" t="s">
        <v>114</v>
      </c>
      <c r="B97" s="25">
        <v>17913</v>
      </c>
      <c r="C97" s="25">
        <v>1437</v>
      </c>
      <c r="D97" s="25">
        <v>797</v>
      </c>
      <c r="E97" s="25">
        <v>1373</v>
      </c>
      <c r="F97" s="25">
        <v>216</v>
      </c>
      <c r="G97" s="25">
        <v>677</v>
      </c>
      <c r="H97" s="25">
        <v>4091</v>
      </c>
      <c r="I97" s="25">
        <v>2457</v>
      </c>
      <c r="J97" s="25">
        <v>0</v>
      </c>
    </row>
    <row r="98" spans="1:10" ht="12.75">
      <c r="A98" s="10" t="s">
        <v>115</v>
      </c>
      <c r="B98" s="25">
        <v>52401</v>
      </c>
      <c r="C98" s="25">
        <v>7236</v>
      </c>
      <c r="D98" s="25">
        <v>970</v>
      </c>
      <c r="E98" s="25">
        <v>0</v>
      </c>
      <c r="F98" s="25">
        <v>3141</v>
      </c>
      <c r="G98" s="25">
        <v>300</v>
      </c>
      <c r="H98" s="25">
        <v>8568</v>
      </c>
      <c r="I98" s="25">
        <v>5858</v>
      </c>
      <c r="J98" s="25">
        <v>971</v>
      </c>
    </row>
    <row r="99" spans="1:10" ht="12.75">
      <c r="A99" s="10" t="s">
        <v>116</v>
      </c>
      <c r="B99" s="25">
        <v>106457</v>
      </c>
      <c r="C99" s="25">
        <v>30294</v>
      </c>
      <c r="D99" s="25">
        <v>9321</v>
      </c>
      <c r="E99" s="25">
        <v>0</v>
      </c>
      <c r="F99" s="25">
        <v>6499</v>
      </c>
      <c r="G99" s="25">
        <v>1480</v>
      </c>
      <c r="H99" s="25">
        <v>17352</v>
      </c>
      <c r="I99" s="25">
        <v>11522</v>
      </c>
      <c r="J99" s="25">
        <v>106</v>
      </c>
    </row>
    <row r="100" spans="1:10" ht="25.5" customHeight="1">
      <c r="A100" s="24" t="s">
        <v>902</v>
      </c>
      <c r="B100" s="25">
        <v>135988</v>
      </c>
      <c r="C100" s="25">
        <v>36744</v>
      </c>
      <c r="D100" s="25">
        <v>33091</v>
      </c>
      <c r="E100" s="25">
        <v>0</v>
      </c>
      <c r="F100" s="25">
        <v>8829</v>
      </c>
      <c r="G100" s="25">
        <v>31576</v>
      </c>
      <c r="H100" s="25">
        <v>38873</v>
      </c>
      <c r="I100" s="25">
        <v>33884</v>
      </c>
      <c r="J100" s="25">
        <v>0</v>
      </c>
    </row>
    <row r="101" spans="1:10" ht="25.5" customHeight="1">
      <c r="A101" s="24" t="s">
        <v>886</v>
      </c>
      <c r="B101" s="25">
        <v>133347</v>
      </c>
      <c r="C101" s="25">
        <v>23412</v>
      </c>
      <c r="D101" s="25">
        <v>4176</v>
      </c>
      <c r="E101" s="25">
        <v>0</v>
      </c>
      <c r="F101" s="25">
        <v>8395</v>
      </c>
      <c r="G101" s="25">
        <v>184</v>
      </c>
      <c r="H101" s="25">
        <v>29034</v>
      </c>
      <c r="I101" s="25">
        <v>14075</v>
      </c>
      <c r="J101" s="25">
        <v>841</v>
      </c>
    </row>
    <row r="102" spans="1:10" ht="12.75">
      <c r="A102" s="10" t="s">
        <v>117</v>
      </c>
      <c r="B102" s="25">
        <v>204188</v>
      </c>
      <c r="C102" s="25">
        <v>38339</v>
      </c>
      <c r="D102" s="25">
        <v>11343</v>
      </c>
      <c r="E102" s="25">
        <v>0</v>
      </c>
      <c r="F102" s="25">
        <v>13954</v>
      </c>
      <c r="G102" s="25">
        <v>4735</v>
      </c>
      <c r="H102" s="25">
        <v>38651</v>
      </c>
      <c r="I102" s="25">
        <v>26483</v>
      </c>
      <c r="J102" s="25">
        <v>1221</v>
      </c>
    </row>
    <row r="103" spans="1:10" ht="12.75">
      <c r="A103" s="10" t="s">
        <v>118</v>
      </c>
      <c r="B103" s="25">
        <v>50719</v>
      </c>
      <c r="C103" s="25">
        <v>8395</v>
      </c>
      <c r="D103" s="25">
        <v>1928</v>
      </c>
      <c r="E103" s="25">
        <v>0</v>
      </c>
      <c r="F103" s="25">
        <v>2826</v>
      </c>
      <c r="G103" s="25">
        <v>2979</v>
      </c>
      <c r="H103" s="25">
        <v>23983</v>
      </c>
      <c r="I103" s="25">
        <v>8068</v>
      </c>
      <c r="J103" s="25">
        <v>8</v>
      </c>
    </row>
    <row r="104" spans="1:10" ht="12.75">
      <c r="A104" s="10" t="s">
        <v>119</v>
      </c>
      <c r="B104" s="25">
        <v>82038</v>
      </c>
      <c r="C104" s="25">
        <v>28126</v>
      </c>
      <c r="D104" s="25">
        <v>1278</v>
      </c>
      <c r="E104" s="25">
        <v>0</v>
      </c>
      <c r="F104" s="25">
        <v>5988</v>
      </c>
      <c r="G104" s="25">
        <v>58</v>
      </c>
      <c r="H104" s="25">
        <v>30412</v>
      </c>
      <c r="I104" s="25">
        <v>11530</v>
      </c>
      <c r="J104" s="25">
        <v>197</v>
      </c>
    </row>
    <row r="105" spans="1:10" ht="12.75">
      <c r="A105" s="10" t="s">
        <v>120</v>
      </c>
      <c r="B105" s="25">
        <v>56596</v>
      </c>
      <c r="C105" s="25">
        <v>6859</v>
      </c>
      <c r="D105" s="25">
        <v>433</v>
      </c>
      <c r="E105" s="25">
        <v>0</v>
      </c>
      <c r="F105" s="25">
        <v>3642</v>
      </c>
      <c r="G105" s="25">
        <v>89</v>
      </c>
      <c r="H105" s="25">
        <v>22811</v>
      </c>
      <c r="I105" s="25">
        <v>8017</v>
      </c>
      <c r="J105" s="25">
        <v>768</v>
      </c>
    </row>
    <row r="106" spans="1:10" ht="25.5">
      <c r="A106" s="24" t="s">
        <v>121</v>
      </c>
      <c r="B106" s="25">
        <v>42172</v>
      </c>
      <c r="C106" s="25">
        <v>4864</v>
      </c>
      <c r="D106" s="25">
        <v>140</v>
      </c>
      <c r="E106" s="25">
        <v>3244</v>
      </c>
      <c r="F106" s="25">
        <v>0</v>
      </c>
      <c r="G106" s="25">
        <v>335</v>
      </c>
      <c r="H106" s="25">
        <v>27690</v>
      </c>
      <c r="I106" s="25">
        <v>9802</v>
      </c>
      <c r="J106" s="25">
        <v>1383</v>
      </c>
    </row>
    <row r="107" spans="1:10" ht="12.75">
      <c r="A107" s="10" t="s">
        <v>122</v>
      </c>
      <c r="B107" s="25">
        <v>26368</v>
      </c>
      <c r="C107" s="25">
        <v>4352</v>
      </c>
      <c r="D107" s="25">
        <v>573</v>
      </c>
      <c r="E107" s="25">
        <v>0</v>
      </c>
      <c r="F107" s="25">
        <v>2612</v>
      </c>
      <c r="G107" s="25">
        <v>44</v>
      </c>
      <c r="H107" s="25">
        <v>8626</v>
      </c>
      <c r="I107" s="25">
        <v>5196</v>
      </c>
      <c r="J107" s="25">
        <v>0</v>
      </c>
    </row>
    <row r="108" spans="1:10" ht="12.75">
      <c r="A108" s="10" t="s">
        <v>123</v>
      </c>
      <c r="B108" s="25">
        <v>20217</v>
      </c>
      <c r="C108" s="25">
        <v>11560</v>
      </c>
      <c r="D108" s="25">
        <v>451</v>
      </c>
      <c r="E108" s="25">
        <v>930</v>
      </c>
      <c r="F108" s="25">
        <v>1722</v>
      </c>
      <c r="G108" s="25">
        <v>21</v>
      </c>
      <c r="H108" s="25">
        <v>2310</v>
      </c>
      <c r="I108" s="25">
        <v>8093</v>
      </c>
      <c r="J108" s="25">
        <v>0</v>
      </c>
    </row>
    <row r="109" spans="1:10" ht="12.75">
      <c r="A109" s="10" t="s">
        <v>124</v>
      </c>
      <c r="B109" s="25">
        <v>30288</v>
      </c>
      <c r="C109" s="25">
        <v>4612</v>
      </c>
      <c r="D109" s="25">
        <v>243</v>
      </c>
      <c r="E109" s="25">
        <v>0</v>
      </c>
      <c r="F109" s="25">
        <v>3093</v>
      </c>
      <c r="G109" s="25">
        <v>0</v>
      </c>
      <c r="H109" s="25">
        <v>16807</v>
      </c>
      <c r="I109" s="25">
        <v>5511</v>
      </c>
      <c r="J109" s="25">
        <v>84</v>
      </c>
    </row>
    <row r="110" spans="1:10" ht="12.75">
      <c r="A110" s="10" t="s">
        <v>125</v>
      </c>
      <c r="B110" s="25">
        <v>125931</v>
      </c>
      <c r="C110" s="25">
        <v>12400</v>
      </c>
      <c r="D110" s="25">
        <v>3880</v>
      </c>
      <c r="E110" s="25">
        <v>0</v>
      </c>
      <c r="F110" s="25">
        <v>6029</v>
      </c>
      <c r="G110" s="25">
        <v>407</v>
      </c>
      <c r="H110" s="25">
        <v>49643</v>
      </c>
      <c r="I110" s="25">
        <v>19792</v>
      </c>
      <c r="J110" s="25">
        <v>1449</v>
      </c>
    </row>
    <row r="111" spans="1:10" ht="12.75">
      <c r="A111" s="10" t="s">
        <v>126</v>
      </c>
      <c r="B111" s="25">
        <v>224547</v>
      </c>
      <c r="C111" s="25">
        <v>70524</v>
      </c>
      <c r="D111" s="25">
        <v>51596</v>
      </c>
      <c r="E111" s="25">
        <v>0</v>
      </c>
      <c r="F111" s="25">
        <v>16236</v>
      </c>
      <c r="G111" s="25">
        <v>43463</v>
      </c>
      <c r="H111" s="25">
        <v>38821</v>
      </c>
      <c r="I111" s="25">
        <v>68905</v>
      </c>
      <c r="J111" s="25">
        <v>704</v>
      </c>
    </row>
    <row r="112" spans="1:10" ht="12.75">
      <c r="A112" s="10" t="s">
        <v>127</v>
      </c>
      <c r="B112" s="25">
        <v>146501</v>
      </c>
      <c r="C112" s="25">
        <v>46488</v>
      </c>
      <c r="D112" s="25">
        <v>4664</v>
      </c>
      <c r="E112" s="25">
        <v>0</v>
      </c>
      <c r="F112" s="25">
        <v>4735</v>
      </c>
      <c r="G112" s="25">
        <v>2823</v>
      </c>
      <c r="H112" s="25">
        <v>19204</v>
      </c>
      <c r="I112" s="25">
        <v>23109</v>
      </c>
      <c r="J112" s="25">
        <v>396</v>
      </c>
    </row>
    <row r="113" spans="1:10" ht="12.75">
      <c r="A113" s="10" t="s">
        <v>128</v>
      </c>
      <c r="B113" s="25">
        <v>59160</v>
      </c>
      <c r="C113" s="25">
        <v>14220</v>
      </c>
      <c r="D113" s="25">
        <v>16802</v>
      </c>
      <c r="E113" s="25">
        <v>0</v>
      </c>
      <c r="F113" s="25">
        <v>3143</v>
      </c>
      <c r="G113" s="25">
        <v>79</v>
      </c>
      <c r="H113" s="25">
        <v>34971</v>
      </c>
      <c r="I113" s="25">
        <v>10071</v>
      </c>
      <c r="J113" s="25">
        <v>0</v>
      </c>
    </row>
    <row r="114" spans="1:10" ht="12.75">
      <c r="A114" s="10" t="s">
        <v>129</v>
      </c>
      <c r="B114" s="25">
        <v>36178</v>
      </c>
      <c r="C114" s="25">
        <v>2569</v>
      </c>
      <c r="D114" s="25">
        <v>920</v>
      </c>
      <c r="E114" s="25">
        <v>0</v>
      </c>
      <c r="F114" s="25">
        <v>6089</v>
      </c>
      <c r="G114" s="25">
        <v>0</v>
      </c>
      <c r="H114" s="25">
        <v>10873</v>
      </c>
      <c r="I114" s="25">
        <v>7647</v>
      </c>
      <c r="J114" s="25">
        <v>0</v>
      </c>
    </row>
    <row r="115" spans="1:10" ht="12.75">
      <c r="A115" s="10" t="s">
        <v>130</v>
      </c>
      <c r="B115" s="25">
        <v>27713</v>
      </c>
      <c r="C115" s="25">
        <v>19922</v>
      </c>
      <c r="D115" s="25">
        <v>564</v>
      </c>
      <c r="E115" s="25">
        <v>2206</v>
      </c>
      <c r="F115" s="25">
        <v>601</v>
      </c>
      <c r="G115" s="25">
        <v>0</v>
      </c>
      <c r="H115" s="25">
        <v>13075</v>
      </c>
      <c r="I115" s="25">
        <v>9065</v>
      </c>
      <c r="J115" s="25">
        <v>263</v>
      </c>
    </row>
    <row r="116" spans="1:10" ht="12.75">
      <c r="A116" s="10" t="s">
        <v>131</v>
      </c>
      <c r="B116" s="25">
        <v>47001</v>
      </c>
      <c r="C116" s="25">
        <v>14021</v>
      </c>
      <c r="D116" s="25">
        <v>399</v>
      </c>
      <c r="E116" s="25">
        <v>0</v>
      </c>
      <c r="F116" s="25">
        <v>4887</v>
      </c>
      <c r="G116" s="25">
        <v>402</v>
      </c>
      <c r="H116" s="25">
        <v>9986</v>
      </c>
      <c r="I116" s="25">
        <v>9771</v>
      </c>
      <c r="J116" s="25">
        <v>520</v>
      </c>
    </row>
    <row r="117" spans="1:10" ht="12.75">
      <c r="A117" s="10" t="s">
        <v>132</v>
      </c>
      <c r="B117" s="25">
        <v>249710</v>
      </c>
      <c r="C117" s="25">
        <v>52710</v>
      </c>
      <c r="D117" s="25">
        <v>7108</v>
      </c>
      <c r="E117" s="25">
        <v>157</v>
      </c>
      <c r="F117" s="25">
        <v>12261</v>
      </c>
      <c r="G117" s="25">
        <v>1819</v>
      </c>
      <c r="H117" s="25">
        <v>48120</v>
      </c>
      <c r="I117" s="25">
        <v>47224</v>
      </c>
      <c r="J117" s="25">
        <v>0</v>
      </c>
    </row>
    <row r="118" spans="1:10" ht="12.75">
      <c r="A118" s="10" t="s">
        <v>133</v>
      </c>
      <c r="B118" s="25">
        <v>45338</v>
      </c>
      <c r="C118" s="25">
        <v>14426</v>
      </c>
      <c r="D118" s="25">
        <v>74577</v>
      </c>
      <c r="E118" s="25">
        <v>3538</v>
      </c>
      <c r="F118" s="25">
        <v>0</v>
      </c>
      <c r="G118" s="25">
        <v>73400</v>
      </c>
      <c r="H118" s="25">
        <v>914</v>
      </c>
      <c r="I118" s="25">
        <v>11716</v>
      </c>
      <c r="J118" s="25">
        <v>0</v>
      </c>
    </row>
    <row r="119" spans="1:10" ht="12.75">
      <c r="A119" s="10" t="s">
        <v>134</v>
      </c>
      <c r="B119" s="25">
        <v>107669</v>
      </c>
      <c r="C119" s="25">
        <v>28211</v>
      </c>
      <c r="D119" s="25">
        <v>25904</v>
      </c>
      <c r="E119" s="25">
        <v>0</v>
      </c>
      <c r="F119" s="25">
        <v>5046</v>
      </c>
      <c r="G119" s="25">
        <v>23866</v>
      </c>
      <c r="H119" s="25">
        <v>22147</v>
      </c>
      <c r="I119" s="25">
        <v>19690</v>
      </c>
      <c r="J119" s="25">
        <v>0</v>
      </c>
    </row>
    <row r="120" spans="1:10" ht="12.75">
      <c r="A120" s="10" t="s">
        <v>135</v>
      </c>
      <c r="B120" s="25">
        <v>12454</v>
      </c>
      <c r="C120" s="25">
        <v>17907</v>
      </c>
      <c r="D120" s="25">
        <v>3561</v>
      </c>
      <c r="E120" s="25">
        <v>1309</v>
      </c>
      <c r="F120" s="25">
        <v>0</v>
      </c>
      <c r="G120" s="25">
        <v>391</v>
      </c>
      <c r="H120" s="25">
        <v>0</v>
      </c>
      <c r="I120" s="25">
        <v>8629</v>
      </c>
      <c r="J120" s="25">
        <v>0</v>
      </c>
    </row>
    <row r="121" spans="1:10" ht="12.75">
      <c r="A121" s="10" t="s">
        <v>136</v>
      </c>
      <c r="B121" s="25">
        <v>256708</v>
      </c>
      <c r="C121" s="25">
        <v>93237</v>
      </c>
      <c r="D121" s="25">
        <v>12882</v>
      </c>
      <c r="E121" s="25">
        <v>0</v>
      </c>
      <c r="F121" s="25">
        <v>5767</v>
      </c>
      <c r="G121" s="25">
        <v>1252</v>
      </c>
      <c r="H121" s="25">
        <v>333</v>
      </c>
      <c r="I121" s="25">
        <v>57999</v>
      </c>
      <c r="J121" s="25">
        <v>982</v>
      </c>
    </row>
    <row r="122" spans="1:10" ht="12.75">
      <c r="A122" s="10" t="s">
        <v>137</v>
      </c>
      <c r="B122" s="25">
        <v>699916</v>
      </c>
      <c r="C122" s="25">
        <v>106913</v>
      </c>
      <c r="D122" s="25">
        <v>173938</v>
      </c>
      <c r="E122" s="25">
        <v>0</v>
      </c>
      <c r="F122" s="25">
        <v>38786</v>
      </c>
      <c r="G122" s="25">
        <v>140132</v>
      </c>
      <c r="H122" s="25">
        <v>67752</v>
      </c>
      <c r="I122" s="25">
        <v>145371</v>
      </c>
      <c r="J122" s="25">
        <v>1628</v>
      </c>
    </row>
    <row r="123" spans="1:10" ht="12.75">
      <c r="A123" s="10" t="s">
        <v>138</v>
      </c>
      <c r="B123" s="25">
        <v>19830</v>
      </c>
      <c r="C123" s="25">
        <v>6607</v>
      </c>
      <c r="D123" s="25">
        <v>702</v>
      </c>
      <c r="E123" s="25">
        <v>0</v>
      </c>
      <c r="F123" s="25">
        <v>1669</v>
      </c>
      <c r="G123" s="25">
        <v>67</v>
      </c>
      <c r="H123" s="25">
        <v>2617</v>
      </c>
      <c r="I123" s="25">
        <v>5086</v>
      </c>
      <c r="J123" s="25">
        <v>22</v>
      </c>
    </row>
    <row r="124" spans="1:10" ht="12.75">
      <c r="A124" s="10" t="s">
        <v>139</v>
      </c>
      <c r="B124" s="25">
        <v>7498</v>
      </c>
      <c r="C124" s="25">
        <v>2819</v>
      </c>
      <c r="D124" s="25">
        <v>1504</v>
      </c>
      <c r="E124" s="25">
        <v>0</v>
      </c>
      <c r="F124" s="25">
        <v>388</v>
      </c>
      <c r="G124" s="25">
        <v>0</v>
      </c>
      <c r="H124" s="25">
        <v>-143</v>
      </c>
      <c r="I124" s="25">
        <v>1845</v>
      </c>
      <c r="J124" s="25">
        <v>0</v>
      </c>
    </row>
    <row r="125" spans="1:10" ht="12.75">
      <c r="A125" s="10" t="s">
        <v>140</v>
      </c>
      <c r="B125" s="25">
        <v>44225</v>
      </c>
      <c r="C125" s="25">
        <v>6502</v>
      </c>
      <c r="D125" s="25">
        <v>47382</v>
      </c>
      <c r="E125" s="25">
        <v>0</v>
      </c>
      <c r="F125" s="25">
        <v>2530</v>
      </c>
      <c r="G125" s="25">
        <v>46921</v>
      </c>
      <c r="H125" s="25">
        <v>884</v>
      </c>
      <c r="I125" s="25">
        <v>13918</v>
      </c>
      <c r="J125" s="25">
        <v>3556</v>
      </c>
    </row>
    <row r="126" spans="1:10" ht="12.75">
      <c r="A126" s="10" t="s">
        <v>141</v>
      </c>
      <c r="B126" s="25">
        <v>39444</v>
      </c>
      <c r="C126" s="25">
        <v>16643</v>
      </c>
      <c r="D126" s="25">
        <v>2337</v>
      </c>
      <c r="E126" s="25">
        <v>1698</v>
      </c>
      <c r="F126" s="25">
        <v>0</v>
      </c>
      <c r="G126" s="25">
        <v>2193</v>
      </c>
      <c r="H126" s="25">
        <v>4864</v>
      </c>
      <c r="I126" s="25">
        <v>6174</v>
      </c>
      <c r="J126" s="25">
        <v>699</v>
      </c>
    </row>
    <row r="127" spans="1:10" ht="12.75">
      <c r="A127" s="10" t="s">
        <v>142</v>
      </c>
      <c r="B127" s="25">
        <v>22039</v>
      </c>
      <c r="C127" s="25">
        <v>1922</v>
      </c>
      <c r="D127" s="25">
        <v>2355</v>
      </c>
      <c r="E127" s="25">
        <v>3399</v>
      </c>
      <c r="F127" s="25">
        <v>0</v>
      </c>
      <c r="G127" s="25">
        <v>69</v>
      </c>
      <c r="H127" s="25">
        <v>4942</v>
      </c>
      <c r="I127" s="25">
        <v>7647</v>
      </c>
      <c r="J127" s="25">
        <v>145</v>
      </c>
    </row>
    <row r="128" spans="1:10" ht="12.75">
      <c r="A128" s="10" t="s">
        <v>143</v>
      </c>
      <c r="B128" s="25">
        <v>12345</v>
      </c>
      <c r="C128" s="25">
        <v>43806</v>
      </c>
      <c r="D128" s="25">
        <v>1257</v>
      </c>
      <c r="E128" s="25">
        <v>2409</v>
      </c>
      <c r="F128" s="25">
        <v>0</v>
      </c>
      <c r="G128" s="25">
        <v>0</v>
      </c>
      <c r="H128" s="25">
        <v>2500</v>
      </c>
      <c r="I128" s="25">
        <v>9855</v>
      </c>
      <c r="J128" s="25">
        <v>0</v>
      </c>
    </row>
    <row r="129" spans="1:10" ht="12.75">
      <c r="A129" s="10" t="s">
        <v>144</v>
      </c>
      <c r="B129" s="25">
        <v>46606</v>
      </c>
      <c r="C129" s="25">
        <v>11840</v>
      </c>
      <c r="D129" s="25">
        <v>1060</v>
      </c>
      <c r="E129" s="25">
        <v>0</v>
      </c>
      <c r="F129" s="25">
        <v>2397</v>
      </c>
      <c r="G129" s="25">
        <v>1</v>
      </c>
      <c r="H129" s="25">
        <v>15786</v>
      </c>
      <c r="I129" s="25">
        <v>4379</v>
      </c>
      <c r="J129" s="25">
        <v>0</v>
      </c>
    </row>
    <row r="130" spans="1:10" ht="12.75">
      <c r="A130" s="10" t="s">
        <v>145</v>
      </c>
      <c r="B130" s="25">
        <v>22324</v>
      </c>
      <c r="C130" s="25">
        <v>17324</v>
      </c>
      <c r="D130" s="25">
        <v>327</v>
      </c>
      <c r="E130" s="25">
        <v>0</v>
      </c>
      <c r="F130" s="25">
        <v>2312</v>
      </c>
      <c r="G130" s="25">
        <v>77</v>
      </c>
      <c r="H130" s="25">
        <v>1640</v>
      </c>
      <c r="I130" s="25">
        <v>7188</v>
      </c>
      <c r="J130" s="25">
        <v>4</v>
      </c>
    </row>
    <row r="131" spans="1:10" ht="12.75">
      <c r="A131" s="10" t="s">
        <v>146</v>
      </c>
      <c r="B131" s="25">
        <v>19491</v>
      </c>
      <c r="C131" s="25">
        <v>9126</v>
      </c>
      <c r="D131" s="25">
        <v>891</v>
      </c>
      <c r="E131" s="25">
        <v>1392</v>
      </c>
      <c r="F131" s="25">
        <v>0</v>
      </c>
      <c r="G131" s="25">
        <v>186</v>
      </c>
      <c r="H131" s="25">
        <v>6184</v>
      </c>
      <c r="I131" s="25">
        <v>18482</v>
      </c>
      <c r="J131" s="25">
        <v>0</v>
      </c>
    </row>
    <row r="132" spans="1:10" ht="12.75">
      <c r="A132" s="10" t="s">
        <v>147</v>
      </c>
      <c r="B132" s="25">
        <v>97691</v>
      </c>
      <c r="C132" s="25">
        <v>19059</v>
      </c>
      <c r="D132" s="25">
        <v>1634</v>
      </c>
      <c r="E132" s="25">
        <v>0</v>
      </c>
      <c r="F132" s="25">
        <v>5534</v>
      </c>
      <c r="G132" s="25">
        <v>522</v>
      </c>
      <c r="H132" s="25">
        <v>27517</v>
      </c>
      <c r="I132" s="25">
        <v>22745</v>
      </c>
      <c r="J132" s="25">
        <v>0</v>
      </c>
    </row>
    <row r="133" spans="1:10" ht="12.75">
      <c r="A133" s="10" t="s">
        <v>148</v>
      </c>
      <c r="B133" s="25">
        <v>15330</v>
      </c>
      <c r="C133" s="25">
        <v>35842</v>
      </c>
      <c r="D133" s="25">
        <v>29316</v>
      </c>
      <c r="E133" s="25">
        <v>0</v>
      </c>
      <c r="F133" s="25">
        <v>2753</v>
      </c>
      <c r="G133" s="25">
        <v>27366</v>
      </c>
      <c r="H133" s="25">
        <v>0</v>
      </c>
      <c r="I133" s="25">
        <v>15964</v>
      </c>
      <c r="J133" s="25">
        <v>716</v>
      </c>
    </row>
    <row r="134" spans="1:10" ht="12.75">
      <c r="A134" s="10" t="s">
        <v>149</v>
      </c>
      <c r="B134" s="25">
        <v>62684</v>
      </c>
      <c r="C134" s="25">
        <v>11782</v>
      </c>
      <c r="D134" s="25">
        <v>14308</v>
      </c>
      <c r="E134" s="25">
        <v>41</v>
      </c>
      <c r="F134" s="25">
        <v>448</v>
      </c>
      <c r="G134" s="25">
        <v>13764</v>
      </c>
      <c r="H134" s="25">
        <v>1908</v>
      </c>
      <c r="I134" s="25">
        <v>14513</v>
      </c>
      <c r="J134" s="25">
        <v>3418</v>
      </c>
    </row>
    <row r="135" spans="1:10" ht="12.75">
      <c r="A135" s="10" t="s">
        <v>150</v>
      </c>
      <c r="B135" s="25">
        <v>28770</v>
      </c>
      <c r="C135" s="25">
        <v>11372</v>
      </c>
      <c r="D135" s="25">
        <v>280</v>
      </c>
      <c r="E135" s="25">
        <v>868</v>
      </c>
      <c r="F135" s="25">
        <v>0</v>
      </c>
      <c r="G135" s="25">
        <v>7</v>
      </c>
      <c r="H135" s="25">
        <v>8855</v>
      </c>
      <c r="I135" s="25">
        <v>5735</v>
      </c>
      <c r="J135" s="25">
        <v>1</v>
      </c>
    </row>
    <row r="136" spans="1:10" ht="12.75">
      <c r="A136" s="10" t="s">
        <v>151</v>
      </c>
      <c r="B136" s="25">
        <v>115395</v>
      </c>
      <c r="C136" s="25">
        <v>19439</v>
      </c>
      <c r="D136" s="25">
        <v>3928</v>
      </c>
      <c r="E136" s="25">
        <v>7812</v>
      </c>
      <c r="F136" s="25">
        <v>851</v>
      </c>
      <c r="G136" s="25">
        <v>6621</v>
      </c>
      <c r="H136" s="25">
        <v>40564</v>
      </c>
      <c r="I136" s="25">
        <v>23710</v>
      </c>
      <c r="J136" s="25">
        <v>2350</v>
      </c>
    </row>
    <row r="137" spans="1:10" ht="12.75">
      <c r="A137" s="10" t="s">
        <v>152</v>
      </c>
      <c r="B137" s="25">
        <v>30912</v>
      </c>
      <c r="C137" s="25">
        <v>0</v>
      </c>
      <c r="D137" s="25">
        <v>1173</v>
      </c>
      <c r="E137" s="25">
        <v>0</v>
      </c>
      <c r="F137" s="25">
        <v>2509</v>
      </c>
      <c r="G137" s="25">
        <v>924</v>
      </c>
      <c r="H137" s="25">
        <v>16047</v>
      </c>
      <c r="I137" s="25">
        <v>6963</v>
      </c>
      <c r="J137" s="25">
        <v>100</v>
      </c>
    </row>
    <row r="138" spans="1:10" ht="12.75">
      <c r="A138" s="10" t="s">
        <v>153</v>
      </c>
      <c r="B138" s="25">
        <v>34158</v>
      </c>
      <c r="C138" s="25">
        <v>19855</v>
      </c>
      <c r="D138" s="25">
        <v>791</v>
      </c>
      <c r="E138" s="25">
        <v>0</v>
      </c>
      <c r="F138" s="25">
        <v>3098</v>
      </c>
      <c r="G138" s="25">
        <v>419</v>
      </c>
      <c r="H138" s="25">
        <v>8129</v>
      </c>
      <c r="I138" s="25">
        <v>9257</v>
      </c>
      <c r="J138" s="25">
        <v>118</v>
      </c>
    </row>
    <row r="139" spans="1:10" ht="25.5" customHeight="1">
      <c r="A139" s="24" t="s">
        <v>887</v>
      </c>
      <c r="B139" s="25">
        <v>18085</v>
      </c>
      <c r="C139" s="25">
        <v>167588</v>
      </c>
      <c r="D139" s="25">
        <v>6294</v>
      </c>
      <c r="E139" s="25">
        <v>0</v>
      </c>
      <c r="F139" s="25">
        <v>1220</v>
      </c>
      <c r="G139" s="25">
        <v>2</v>
      </c>
      <c r="H139" s="25">
        <v>0</v>
      </c>
      <c r="I139" s="25">
        <v>22840</v>
      </c>
      <c r="J139" s="25">
        <v>0</v>
      </c>
    </row>
    <row r="140" spans="1:10" ht="12.75">
      <c r="A140" s="10" t="s">
        <v>154</v>
      </c>
      <c r="B140" s="25">
        <v>251003</v>
      </c>
      <c r="C140" s="25">
        <v>102491</v>
      </c>
      <c r="D140" s="25">
        <v>30525</v>
      </c>
      <c r="E140" s="25">
        <v>0</v>
      </c>
      <c r="F140" s="25">
        <v>7942</v>
      </c>
      <c r="G140" s="25">
        <v>27019</v>
      </c>
      <c r="H140" s="25">
        <v>44296</v>
      </c>
      <c r="I140" s="25">
        <v>38108</v>
      </c>
      <c r="J140" s="25">
        <v>408</v>
      </c>
    </row>
    <row r="141" spans="1:10" ht="12.75">
      <c r="A141" s="10" t="s">
        <v>155</v>
      </c>
      <c r="B141" s="25">
        <v>24495</v>
      </c>
      <c r="C141" s="25">
        <v>6527</v>
      </c>
      <c r="D141" s="25">
        <v>1035</v>
      </c>
      <c r="E141" s="25">
        <v>0</v>
      </c>
      <c r="F141" s="25">
        <v>1899</v>
      </c>
      <c r="G141" s="25">
        <v>444</v>
      </c>
      <c r="H141" s="25">
        <v>6506</v>
      </c>
      <c r="I141" s="25">
        <v>3660</v>
      </c>
      <c r="J141" s="25">
        <v>0</v>
      </c>
    </row>
    <row r="142" spans="1:10" ht="12.75">
      <c r="A142" s="10" t="s">
        <v>156</v>
      </c>
      <c r="B142" s="25">
        <v>226298</v>
      </c>
      <c r="C142" s="25">
        <v>51607</v>
      </c>
      <c r="D142" s="25">
        <v>13679</v>
      </c>
      <c r="E142" s="25">
        <v>0</v>
      </c>
      <c r="F142" s="25">
        <v>10574</v>
      </c>
      <c r="G142" s="25">
        <v>155</v>
      </c>
      <c r="H142" s="25">
        <v>54576</v>
      </c>
      <c r="I142" s="25">
        <v>22770</v>
      </c>
      <c r="J142" s="25">
        <v>1632</v>
      </c>
    </row>
    <row r="143" spans="1:10" ht="12.75">
      <c r="A143" s="10" t="s">
        <v>157</v>
      </c>
      <c r="B143" s="25">
        <v>78582</v>
      </c>
      <c r="C143" s="25">
        <v>10527</v>
      </c>
      <c r="D143" s="25">
        <v>2804</v>
      </c>
      <c r="E143" s="25">
        <v>5296</v>
      </c>
      <c r="F143" s="25">
        <v>6328</v>
      </c>
      <c r="G143" s="25">
        <v>562</v>
      </c>
      <c r="H143" s="25">
        <v>33110</v>
      </c>
      <c r="I143" s="25">
        <v>14656</v>
      </c>
      <c r="J143" s="25">
        <v>23</v>
      </c>
    </row>
    <row r="144" spans="1:10" ht="12.75">
      <c r="A144" s="10" t="s">
        <v>158</v>
      </c>
      <c r="B144" s="25">
        <v>133128</v>
      </c>
      <c r="C144" s="25">
        <v>17446</v>
      </c>
      <c r="D144" s="25">
        <v>8347</v>
      </c>
      <c r="E144" s="25">
        <v>0</v>
      </c>
      <c r="F144" s="25">
        <v>7413</v>
      </c>
      <c r="G144" s="25">
        <v>2440</v>
      </c>
      <c r="H144" s="25">
        <v>27663</v>
      </c>
      <c r="I144" s="25">
        <v>22448</v>
      </c>
      <c r="J144" s="25">
        <v>1922</v>
      </c>
    </row>
    <row r="145" spans="1:10" ht="25.5" customHeight="1">
      <c r="A145" s="24" t="s">
        <v>903</v>
      </c>
      <c r="B145" s="25">
        <v>88247</v>
      </c>
      <c r="C145" s="25">
        <v>32247</v>
      </c>
      <c r="D145" s="25">
        <v>1538</v>
      </c>
      <c r="E145" s="25">
        <v>0</v>
      </c>
      <c r="F145" s="25">
        <v>10666</v>
      </c>
      <c r="G145" s="25">
        <v>904</v>
      </c>
      <c r="H145" s="25">
        <v>27314</v>
      </c>
      <c r="I145" s="25">
        <v>8853</v>
      </c>
      <c r="J145" s="25">
        <v>0</v>
      </c>
    </row>
    <row r="146" spans="1:10" ht="12.75">
      <c r="A146" s="10" t="s">
        <v>160</v>
      </c>
      <c r="B146" s="25">
        <v>175961</v>
      </c>
      <c r="C146" s="25">
        <v>19078</v>
      </c>
      <c r="D146" s="25">
        <v>5303</v>
      </c>
      <c r="E146" s="25">
        <v>0</v>
      </c>
      <c r="F146" s="25">
        <v>6187</v>
      </c>
      <c r="G146" s="25">
        <v>518</v>
      </c>
      <c r="H146" s="25">
        <v>108270</v>
      </c>
      <c r="I146" s="25">
        <v>34069</v>
      </c>
      <c r="J146" s="25">
        <v>12</v>
      </c>
    </row>
    <row r="147" spans="1:10" ht="12.75">
      <c r="A147" s="10" t="s">
        <v>161</v>
      </c>
      <c r="B147" s="25">
        <v>25197</v>
      </c>
      <c r="C147" s="25">
        <v>5440</v>
      </c>
      <c r="D147" s="25">
        <v>399</v>
      </c>
      <c r="E147" s="25">
        <v>0</v>
      </c>
      <c r="F147" s="25">
        <v>3029</v>
      </c>
      <c r="G147" s="25">
        <v>5</v>
      </c>
      <c r="H147" s="25">
        <v>12666</v>
      </c>
      <c r="I147" s="25">
        <v>5495</v>
      </c>
      <c r="J147" s="25">
        <v>227</v>
      </c>
    </row>
    <row r="148" spans="1:10" ht="12.75">
      <c r="A148" s="10" t="s">
        <v>162</v>
      </c>
      <c r="B148" s="25">
        <v>20964</v>
      </c>
      <c r="C148" s="25">
        <v>10191</v>
      </c>
      <c r="D148" s="25">
        <v>316</v>
      </c>
      <c r="E148" s="25">
        <v>0</v>
      </c>
      <c r="F148" s="25">
        <v>2192</v>
      </c>
      <c r="G148" s="25">
        <v>190</v>
      </c>
      <c r="H148" s="25">
        <v>9493</v>
      </c>
      <c r="I148" s="25">
        <v>4635</v>
      </c>
      <c r="J148" s="25">
        <v>0</v>
      </c>
    </row>
    <row r="149" spans="1:10" ht="12.75">
      <c r="A149" s="10" t="s">
        <v>163</v>
      </c>
      <c r="B149" s="25">
        <v>250451</v>
      </c>
      <c r="C149" s="25">
        <v>129656</v>
      </c>
      <c r="D149" s="25">
        <v>243288</v>
      </c>
      <c r="E149" s="25">
        <v>0</v>
      </c>
      <c r="F149" s="25">
        <v>11631</v>
      </c>
      <c r="G149" s="25">
        <v>237374</v>
      </c>
      <c r="H149" s="25">
        <v>85377</v>
      </c>
      <c r="I149" s="25">
        <v>57501</v>
      </c>
      <c r="J149" s="25">
        <v>2797</v>
      </c>
    </row>
    <row r="150" spans="1:10" ht="12.75">
      <c r="A150" s="10" t="s">
        <v>164</v>
      </c>
      <c r="B150" s="25">
        <v>19030</v>
      </c>
      <c r="C150" s="25">
        <v>2142</v>
      </c>
      <c r="D150" s="25">
        <v>2421</v>
      </c>
      <c r="E150" s="25">
        <v>0</v>
      </c>
      <c r="F150" s="25">
        <v>1603</v>
      </c>
      <c r="G150" s="25">
        <v>873</v>
      </c>
      <c r="H150" s="25">
        <v>7422</v>
      </c>
      <c r="I150" s="25">
        <v>2025</v>
      </c>
      <c r="J150" s="25">
        <v>0</v>
      </c>
    </row>
    <row r="151" spans="1:10" ht="12.75">
      <c r="A151" s="10" t="s">
        <v>165</v>
      </c>
      <c r="B151" s="25">
        <v>21854</v>
      </c>
      <c r="C151" s="25">
        <v>1613</v>
      </c>
      <c r="D151" s="25">
        <v>737</v>
      </c>
      <c r="E151" s="25">
        <v>0</v>
      </c>
      <c r="F151" s="25">
        <v>531</v>
      </c>
      <c r="G151" s="25">
        <v>284</v>
      </c>
      <c r="H151" s="25">
        <v>13836</v>
      </c>
      <c r="I151" s="25">
        <v>4702</v>
      </c>
      <c r="J151" s="25">
        <v>0</v>
      </c>
    </row>
    <row r="152" spans="1:10" ht="12.75">
      <c r="A152" s="10" t="s">
        <v>166</v>
      </c>
      <c r="B152" s="25">
        <v>115481</v>
      </c>
      <c r="C152" s="25">
        <v>13765</v>
      </c>
      <c r="D152" s="25">
        <v>1524</v>
      </c>
      <c r="E152" s="25">
        <v>5911</v>
      </c>
      <c r="F152" s="25">
        <v>0</v>
      </c>
      <c r="G152" s="25">
        <v>529</v>
      </c>
      <c r="H152" s="25">
        <v>61452</v>
      </c>
      <c r="I152" s="25">
        <v>27528</v>
      </c>
      <c r="J152" s="25">
        <v>322</v>
      </c>
    </row>
    <row r="153" spans="1:10" ht="12.75">
      <c r="A153" s="10" t="s">
        <v>167</v>
      </c>
      <c r="B153" s="25">
        <v>11501</v>
      </c>
      <c r="C153" s="25">
        <v>5966</v>
      </c>
      <c r="D153" s="25">
        <v>373</v>
      </c>
      <c r="E153" s="25">
        <v>0</v>
      </c>
      <c r="F153" s="25">
        <v>1610</v>
      </c>
      <c r="G153" s="25">
        <v>446</v>
      </c>
      <c r="H153" s="25">
        <v>2905</v>
      </c>
      <c r="I153" s="25">
        <v>752</v>
      </c>
      <c r="J153" s="25">
        <v>0</v>
      </c>
    </row>
    <row r="154" spans="1:10" ht="12.75">
      <c r="A154" s="10" t="s">
        <v>168</v>
      </c>
      <c r="B154" s="25">
        <v>28933</v>
      </c>
      <c r="C154" s="25">
        <v>4808</v>
      </c>
      <c r="D154" s="25">
        <v>894</v>
      </c>
      <c r="E154" s="25">
        <v>0</v>
      </c>
      <c r="F154" s="25">
        <v>2253</v>
      </c>
      <c r="G154" s="25">
        <v>480</v>
      </c>
      <c r="H154" s="25">
        <v>22348</v>
      </c>
      <c r="I154" s="25">
        <v>5334</v>
      </c>
      <c r="J154" s="25">
        <v>480</v>
      </c>
    </row>
    <row r="155" spans="1:10" ht="12.75">
      <c r="A155" s="10" t="s">
        <v>169</v>
      </c>
      <c r="B155" s="25">
        <v>17115</v>
      </c>
      <c r="C155" s="25">
        <v>450</v>
      </c>
      <c r="D155" s="25">
        <v>1854</v>
      </c>
      <c r="E155" s="25">
        <v>0</v>
      </c>
      <c r="F155" s="25">
        <v>3132</v>
      </c>
      <c r="G155" s="25">
        <v>3588</v>
      </c>
      <c r="H155" s="25">
        <v>5611</v>
      </c>
      <c r="I155" s="25">
        <v>2906</v>
      </c>
      <c r="J155" s="25">
        <v>0</v>
      </c>
    </row>
    <row r="156" spans="1:10" ht="12.75">
      <c r="A156" s="10" t="s">
        <v>170</v>
      </c>
      <c r="B156" s="25">
        <v>1423435</v>
      </c>
      <c r="C156" s="25">
        <v>614741</v>
      </c>
      <c r="D156" s="25">
        <v>414058</v>
      </c>
      <c r="E156" s="25">
        <v>0</v>
      </c>
      <c r="F156" s="25">
        <v>36183</v>
      </c>
      <c r="G156" s="25">
        <v>335544</v>
      </c>
      <c r="H156" s="25">
        <v>171616</v>
      </c>
      <c r="I156" s="25">
        <v>227832</v>
      </c>
      <c r="J156" s="25">
        <v>9641</v>
      </c>
    </row>
    <row r="157" spans="1:10" ht="12.75">
      <c r="A157" s="10" t="s">
        <v>171</v>
      </c>
      <c r="B157" s="25">
        <v>42095</v>
      </c>
      <c r="C157" s="25">
        <v>2207</v>
      </c>
      <c r="D157" s="25">
        <v>5744</v>
      </c>
      <c r="E157" s="25">
        <v>5258</v>
      </c>
      <c r="F157" s="25">
        <v>69</v>
      </c>
      <c r="G157" s="25">
        <v>5245</v>
      </c>
      <c r="H157" s="25">
        <v>14559</v>
      </c>
      <c r="I157" s="25">
        <v>3874</v>
      </c>
      <c r="J157" s="25">
        <v>164</v>
      </c>
    </row>
    <row r="158" spans="1:10" ht="12.75">
      <c r="A158" s="10" t="s">
        <v>172</v>
      </c>
      <c r="B158" s="25">
        <v>15797</v>
      </c>
      <c r="C158" s="25">
        <v>8184</v>
      </c>
      <c r="D158" s="25">
        <v>743</v>
      </c>
      <c r="E158" s="25">
        <v>0</v>
      </c>
      <c r="F158" s="25">
        <v>1533</v>
      </c>
      <c r="G158" s="25">
        <v>78</v>
      </c>
      <c r="H158" s="25">
        <v>6027</v>
      </c>
      <c r="I158" s="25">
        <v>4544</v>
      </c>
      <c r="J158" s="25">
        <v>129</v>
      </c>
    </row>
    <row r="159" spans="1:10" ht="12.75">
      <c r="A159" s="10" t="s">
        <v>173</v>
      </c>
      <c r="B159" s="25">
        <v>36669</v>
      </c>
      <c r="C159" s="25">
        <v>628</v>
      </c>
      <c r="D159" s="25">
        <v>351</v>
      </c>
      <c r="E159" s="25">
        <v>0</v>
      </c>
      <c r="F159" s="25">
        <v>3694</v>
      </c>
      <c r="G159" s="25">
        <v>1136</v>
      </c>
      <c r="H159" s="25">
        <v>24825</v>
      </c>
      <c r="I159" s="25">
        <v>9395</v>
      </c>
      <c r="J159" s="25">
        <v>0</v>
      </c>
    </row>
    <row r="160" spans="1:10" ht="12.75">
      <c r="A160" s="10" t="s">
        <v>174</v>
      </c>
      <c r="B160" s="25">
        <v>92052</v>
      </c>
      <c r="C160" s="25">
        <v>29968</v>
      </c>
      <c r="D160" s="25">
        <v>4935</v>
      </c>
      <c r="E160" s="25">
        <v>0</v>
      </c>
      <c r="F160" s="25">
        <v>5433</v>
      </c>
      <c r="G160" s="25">
        <v>316</v>
      </c>
      <c r="H160" s="25">
        <v>17563</v>
      </c>
      <c r="I160" s="25">
        <v>15133</v>
      </c>
      <c r="J160" s="25">
        <v>1347</v>
      </c>
    </row>
    <row r="161" spans="1:10" ht="12.75">
      <c r="A161" s="10" t="s">
        <v>175</v>
      </c>
      <c r="B161" s="25">
        <v>17171</v>
      </c>
      <c r="C161" s="25">
        <v>6155</v>
      </c>
      <c r="D161" s="25">
        <v>143</v>
      </c>
      <c r="E161" s="25">
        <v>0</v>
      </c>
      <c r="F161" s="25">
        <v>1689</v>
      </c>
      <c r="G161" s="25">
        <v>0</v>
      </c>
      <c r="H161" s="25">
        <v>7885</v>
      </c>
      <c r="I161" s="25">
        <v>3615</v>
      </c>
      <c r="J161" s="25">
        <v>94</v>
      </c>
    </row>
    <row r="162" spans="1:10" ht="12.75">
      <c r="A162" s="10" t="s">
        <v>176</v>
      </c>
      <c r="B162" s="25">
        <v>117714</v>
      </c>
      <c r="C162" s="25">
        <v>45685</v>
      </c>
      <c r="D162" s="25">
        <v>4744</v>
      </c>
      <c r="E162" s="25">
        <v>0</v>
      </c>
      <c r="F162" s="25">
        <v>9047</v>
      </c>
      <c r="G162" s="25">
        <v>2015</v>
      </c>
      <c r="H162" s="25">
        <v>16852</v>
      </c>
      <c r="I162" s="25">
        <v>10608</v>
      </c>
      <c r="J162" s="25">
        <v>555</v>
      </c>
    </row>
    <row r="163" spans="1:10" ht="12.75">
      <c r="A163" s="10" t="s">
        <v>177</v>
      </c>
      <c r="B163" s="25">
        <v>60755</v>
      </c>
      <c r="C163" s="25">
        <v>65779</v>
      </c>
      <c r="D163" s="25">
        <v>490</v>
      </c>
      <c r="E163" s="25">
        <v>0</v>
      </c>
      <c r="F163" s="25">
        <v>5617</v>
      </c>
      <c r="G163" s="25">
        <v>36</v>
      </c>
      <c r="H163" s="25">
        <v>11914</v>
      </c>
      <c r="I163" s="25">
        <v>15350</v>
      </c>
      <c r="J163" s="25">
        <v>2</v>
      </c>
    </row>
    <row r="164" spans="1:10" ht="12.75">
      <c r="A164" s="10" t="s">
        <v>178</v>
      </c>
      <c r="B164" s="25">
        <v>135791</v>
      </c>
      <c r="C164" s="25">
        <v>16540</v>
      </c>
      <c r="D164" s="25">
        <v>8736</v>
      </c>
      <c r="E164" s="25">
        <v>0</v>
      </c>
      <c r="F164" s="25">
        <v>5467</v>
      </c>
      <c r="G164" s="25">
        <v>1971</v>
      </c>
      <c r="H164" s="25">
        <v>40952</v>
      </c>
      <c r="I164" s="25">
        <v>17395</v>
      </c>
      <c r="J164" s="25">
        <v>48</v>
      </c>
    </row>
    <row r="165" spans="1:10" ht="12.75">
      <c r="A165" s="10" t="s">
        <v>179</v>
      </c>
      <c r="B165" s="25">
        <v>33306</v>
      </c>
      <c r="C165" s="25">
        <v>20134</v>
      </c>
      <c r="D165" s="25">
        <v>936</v>
      </c>
      <c r="E165" s="25">
        <v>0</v>
      </c>
      <c r="F165" s="25">
        <v>3387</v>
      </c>
      <c r="G165" s="25">
        <v>278</v>
      </c>
      <c r="H165" s="25">
        <v>14842</v>
      </c>
      <c r="I165" s="25">
        <v>6440</v>
      </c>
      <c r="J165" s="25">
        <v>91</v>
      </c>
    </row>
    <row r="166" spans="1:10" ht="12.75">
      <c r="A166" s="10" t="s">
        <v>180</v>
      </c>
      <c r="B166" s="25">
        <v>53021</v>
      </c>
      <c r="C166" s="25">
        <v>8981</v>
      </c>
      <c r="D166" s="25">
        <v>3949</v>
      </c>
      <c r="E166" s="25">
        <v>0</v>
      </c>
      <c r="F166" s="25">
        <v>3009</v>
      </c>
      <c r="G166" s="25">
        <v>80</v>
      </c>
      <c r="H166" s="25">
        <v>11972</v>
      </c>
      <c r="I166" s="25">
        <v>7725</v>
      </c>
      <c r="J166" s="25">
        <v>175</v>
      </c>
    </row>
    <row r="167" spans="1:10" ht="12.75">
      <c r="A167" s="10" t="s">
        <v>181</v>
      </c>
      <c r="B167" s="25">
        <v>79856</v>
      </c>
      <c r="C167" s="25">
        <v>1967</v>
      </c>
      <c r="D167" s="25">
        <v>3076</v>
      </c>
      <c r="E167" s="25">
        <v>0</v>
      </c>
      <c r="F167" s="25">
        <v>706</v>
      </c>
      <c r="G167" s="25">
        <v>784</v>
      </c>
      <c r="H167" s="25">
        <v>21811</v>
      </c>
      <c r="I167" s="25">
        <v>10447</v>
      </c>
      <c r="J167" s="25">
        <v>15</v>
      </c>
    </row>
    <row r="168" spans="1:10" ht="12.75">
      <c r="A168" s="10" t="s">
        <v>182</v>
      </c>
      <c r="B168" s="25">
        <v>92693</v>
      </c>
      <c r="C168" s="25">
        <v>32796</v>
      </c>
      <c r="D168" s="25">
        <v>11050</v>
      </c>
      <c r="E168" s="25">
        <v>0</v>
      </c>
      <c r="F168" s="25">
        <v>6039</v>
      </c>
      <c r="G168" s="25">
        <v>5757</v>
      </c>
      <c r="H168" s="25">
        <v>7892</v>
      </c>
      <c r="I168" s="25">
        <v>23456</v>
      </c>
      <c r="J168" s="25">
        <v>517</v>
      </c>
    </row>
    <row r="169" spans="1:10" ht="12.75">
      <c r="A169" s="10" t="s">
        <v>183</v>
      </c>
      <c r="B169" s="25">
        <v>47829</v>
      </c>
      <c r="C169" s="25">
        <v>1684</v>
      </c>
      <c r="D169" s="25">
        <v>2792</v>
      </c>
      <c r="E169" s="25">
        <v>0</v>
      </c>
      <c r="F169" s="25">
        <v>2367</v>
      </c>
      <c r="G169" s="25">
        <v>1527</v>
      </c>
      <c r="H169" s="25">
        <v>17776</v>
      </c>
      <c r="I169" s="25">
        <v>4164</v>
      </c>
      <c r="J169" s="25">
        <v>735</v>
      </c>
    </row>
    <row r="170" spans="1:10" ht="12.75">
      <c r="A170" s="10" t="s">
        <v>184</v>
      </c>
      <c r="B170" s="25">
        <v>32382</v>
      </c>
      <c r="C170" s="25">
        <v>5395</v>
      </c>
      <c r="D170" s="25">
        <v>999</v>
      </c>
      <c r="E170" s="25">
        <v>0</v>
      </c>
      <c r="F170" s="25">
        <v>2299</v>
      </c>
      <c r="G170" s="25">
        <v>165</v>
      </c>
      <c r="H170" s="25">
        <v>13427</v>
      </c>
      <c r="I170" s="25">
        <v>6079</v>
      </c>
      <c r="J170" s="25">
        <v>4</v>
      </c>
    </row>
    <row r="171" spans="1:10" ht="12.75">
      <c r="A171" s="10" t="s">
        <v>185</v>
      </c>
      <c r="B171" s="25">
        <v>169013</v>
      </c>
      <c r="C171" s="25">
        <v>62154</v>
      </c>
      <c r="D171" s="25">
        <v>45291</v>
      </c>
      <c r="E171" s="25">
        <v>0</v>
      </c>
      <c r="F171" s="25">
        <v>6983</v>
      </c>
      <c r="G171" s="25">
        <v>49675</v>
      </c>
      <c r="H171" s="25">
        <v>19260</v>
      </c>
      <c r="I171" s="25">
        <v>23221</v>
      </c>
      <c r="J171" s="25">
        <v>12597</v>
      </c>
    </row>
    <row r="172" spans="1:10" ht="12.75">
      <c r="A172" s="10" t="s">
        <v>186</v>
      </c>
      <c r="B172" s="25">
        <v>46523</v>
      </c>
      <c r="C172" s="25">
        <v>10042</v>
      </c>
      <c r="D172" s="25">
        <v>670</v>
      </c>
      <c r="E172" s="25">
        <v>0</v>
      </c>
      <c r="F172" s="25">
        <v>5119</v>
      </c>
      <c r="G172" s="25">
        <v>30</v>
      </c>
      <c r="H172" s="25">
        <v>14755</v>
      </c>
      <c r="I172" s="25">
        <v>4763</v>
      </c>
      <c r="J172" s="25">
        <v>0</v>
      </c>
    </row>
    <row r="173" spans="1:10" ht="12.75">
      <c r="A173" s="10" t="s">
        <v>187</v>
      </c>
      <c r="B173" s="25">
        <v>119873</v>
      </c>
      <c r="C173" s="25">
        <v>27955</v>
      </c>
      <c r="D173" s="25">
        <v>5394</v>
      </c>
      <c r="E173" s="25">
        <v>0</v>
      </c>
      <c r="F173" s="25">
        <v>7164</v>
      </c>
      <c r="G173" s="25">
        <v>3582</v>
      </c>
      <c r="H173" s="25">
        <v>35697</v>
      </c>
      <c r="I173" s="25">
        <v>15851</v>
      </c>
      <c r="J173" s="25">
        <v>603</v>
      </c>
    </row>
    <row r="174" spans="1:10" ht="12.75">
      <c r="A174" s="10" t="s">
        <v>188</v>
      </c>
      <c r="B174" s="25">
        <v>65599</v>
      </c>
      <c r="C174" s="25">
        <v>4855</v>
      </c>
      <c r="D174" s="25">
        <v>1017</v>
      </c>
      <c r="E174" s="25">
        <v>2416</v>
      </c>
      <c r="F174" s="25">
        <v>0</v>
      </c>
      <c r="G174" s="25">
        <v>195</v>
      </c>
      <c r="H174" s="25">
        <v>27725</v>
      </c>
      <c r="I174" s="25">
        <v>11425</v>
      </c>
      <c r="J174" s="25">
        <v>5269</v>
      </c>
    </row>
    <row r="175" spans="1:10" ht="12.75">
      <c r="A175" s="10" t="s">
        <v>189</v>
      </c>
      <c r="B175" s="25">
        <v>198792</v>
      </c>
      <c r="C175" s="25">
        <v>17321</v>
      </c>
      <c r="D175" s="25">
        <v>8800</v>
      </c>
      <c r="E175" s="25">
        <v>0</v>
      </c>
      <c r="F175" s="25">
        <v>8916</v>
      </c>
      <c r="G175" s="25">
        <v>3856</v>
      </c>
      <c r="H175" s="25">
        <v>84994</v>
      </c>
      <c r="I175" s="25">
        <v>35002</v>
      </c>
      <c r="J175" s="25">
        <v>552</v>
      </c>
    </row>
    <row r="176" spans="1:10" ht="12.75">
      <c r="A176" s="10" t="s">
        <v>190</v>
      </c>
      <c r="B176" s="25">
        <v>20328</v>
      </c>
      <c r="C176" s="25">
        <v>7281</v>
      </c>
      <c r="D176" s="25">
        <v>267</v>
      </c>
      <c r="E176" s="25">
        <v>0</v>
      </c>
      <c r="F176" s="25">
        <v>1630</v>
      </c>
      <c r="G176" s="25">
        <v>186</v>
      </c>
      <c r="H176" s="25">
        <v>8091</v>
      </c>
      <c r="I176" s="25">
        <v>5099</v>
      </c>
      <c r="J176" s="25">
        <v>200</v>
      </c>
    </row>
    <row r="177" spans="1:10" ht="12.75">
      <c r="A177" s="10" t="s">
        <v>191</v>
      </c>
      <c r="B177" s="25">
        <v>79731</v>
      </c>
      <c r="C177" s="25">
        <v>14968</v>
      </c>
      <c r="D177" s="25">
        <v>3659</v>
      </c>
      <c r="E177" s="25">
        <v>0</v>
      </c>
      <c r="F177" s="25">
        <v>5645</v>
      </c>
      <c r="G177" s="25">
        <v>4103</v>
      </c>
      <c r="H177" s="25">
        <v>12822</v>
      </c>
      <c r="I177" s="25">
        <v>9043</v>
      </c>
      <c r="J177" s="25">
        <v>192</v>
      </c>
    </row>
    <row r="178" spans="1:10" ht="12.75">
      <c r="A178" s="10" t="s">
        <v>192</v>
      </c>
      <c r="B178" s="25">
        <v>27514</v>
      </c>
      <c r="C178" s="25">
        <v>7801</v>
      </c>
      <c r="D178" s="25">
        <v>461</v>
      </c>
      <c r="E178" s="25">
        <v>0</v>
      </c>
      <c r="F178" s="25">
        <v>3219</v>
      </c>
      <c r="G178" s="25">
        <v>40</v>
      </c>
      <c r="H178" s="25">
        <v>5921</v>
      </c>
      <c r="I178" s="25">
        <v>6013</v>
      </c>
      <c r="J178" s="25">
        <v>2177</v>
      </c>
    </row>
    <row r="179" spans="1:10" ht="12.75">
      <c r="A179" s="10" t="s">
        <v>193</v>
      </c>
      <c r="B179" s="25">
        <v>24795</v>
      </c>
      <c r="C179" s="25">
        <v>8087</v>
      </c>
      <c r="D179" s="25">
        <v>982</v>
      </c>
      <c r="E179" s="25">
        <v>0</v>
      </c>
      <c r="F179" s="25">
        <v>2123</v>
      </c>
      <c r="G179" s="25">
        <v>134</v>
      </c>
      <c r="H179" s="25">
        <v>9750</v>
      </c>
      <c r="I179" s="25">
        <v>9444</v>
      </c>
      <c r="J179" s="25">
        <v>0</v>
      </c>
    </row>
    <row r="180" spans="1:10" ht="12.75">
      <c r="A180" s="10" t="s">
        <v>194</v>
      </c>
      <c r="B180" s="25">
        <v>40690</v>
      </c>
      <c r="C180" s="25">
        <v>10091</v>
      </c>
      <c r="D180" s="25">
        <v>1548</v>
      </c>
      <c r="E180" s="25">
        <v>0</v>
      </c>
      <c r="F180" s="25">
        <v>3288</v>
      </c>
      <c r="G180" s="25">
        <v>698</v>
      </c>
      <c r="H180" s="25">
        <v>13607</v>
      </c>
      <c r="I180" s="25">
        <v>3647</v>
      </c>
      <c r="J180" s="25">
        <v>332</v>
      </c>
    </row>
    <row r="181" spans="1:10" ht="12.75">
      <c r="A181" s="10" t="s">
        <v>195</v>
      </c>
      <c r="B181" s="25">
        <v>30236</v>
      </c>
      <c r="C181" s="25">
        <v>1231</v>
      </c>
      <c r="D181" s="25">
        <v>2350</v>
      </c>
      <c r="E181" s="25">
        <v>0</v>
      </c>
      <c r="F181" s="25">
        <v>1996</v>
      </c>
      <c r="G181" s="25">
        <v>223</v>
      </c>
      <c r="H181" s="25">
        <v>16589</v>
      </c>
      <c r="I181" s="25">
        <v>9583</v>
      </c>
      <c r="J181" s="25">
        <v>630</v>
      </c>
    </row>
    <row r="182" spans="1:10" ht="12.75">
      <c r="A182" s="10" t="s">
        <v>196</v>
      </c>
      <c r="B182" s="25">
        <v>33498</v>
      </c>
      <c r="C182" s="25">
        <v>7355</v>
      </c>
      <c r="D182" s="25">
        <v>937</v>
      </c>
      <c r="E182" s="25">
        <v>0</v>
      </c>
      <c r="F182" s="25">
        <v>1729</v>
      </c>
      <c r="G182" s="25">
        <v>15</v>
      </c>
      <c r="H182" s="25">
        <v>11546</v>
      </c>
      <c r="I182" s="25">
        <v>7044</v>
      </c>
      <c r="J182" s="25">
        <v>0</v>
      </c>
    </row>
    <row r="183" spans="1:10" ht="12.75">
      <c r="A183" s="10" t="s">
        <v>197</v>
      </c>
      <c r="B183" s="25">
        <v>45376</v>
      </c>
      <c r="C183" s="25">
        <v>10068</v>
      </c>
      <c r="D183" s="25">
        <v>1573</v>
      </c>
      <c r="E183" s="25">
        <v>0</v>
      </c>
      <c r="F183" s="25">
        <v>3320</v>
      </c>
      <c r="G183" s="25">
        <v>800</v>
      </c>
      <c r="H183" s="25">
        <v>15650</v>
      </c>
      <c r="I183" s="25">
        <v>9332</v>
      </c>
      <c r="J183" s="25">
        <v>1217</v>
      </c>
    </row>
    <row r="184" spans="1:10" ht="12.75">
      <c r="A184" s="10" t="s">
        <v>198</v>
      </c>
      <c r="B184" s="25">
        <v>37758</v>
      </c>
      <c r="C184" s="25">
        <v>5455</v>
      </c>
      <c r="D184" s="25">
        <v>861</v>
      </c>
      <c r="E184" s="25">
        <v>0</v>
      </c>
      <c r="F184" s="25">
        <v>2421</v>
      </c>
      <c r="G184" s="25">
        <v>309</v>
      </c>
      <c r="H184" s="25">
        <v>7272</v>
      </c>
      <c r="I184" s="25">
        <v>4510</v>
      </c>
      <c r="J184" s="25">
        <v>0</v>
      </c>
    </row>
    <row r="185" spans="1:10" ht="12.75">
      <c r="A185" s="10" t="s">
        <v>199</v>
      </c>
      <c r="B185" s="25">
        <v>171287</v>
      </c>
      <c r="C185" s="25">
        <v>45726</v>
      </c>
      <c r="D185" s="25">
        <v>3305</v>
      </c>
      <c r="E185" s="25">
        <v>0</v>
      </c>
      <c r="F185" s="25">
        <v>8131</v>
      </c>
      <c r="G185" s="25">
        <v>2975</v>
      </c>
      <c r="H185" s="25">
        <v>62772</v>
      </c>
      <c r="I185" s="25">
        <v>32803</v>
      </c>
      <c r="J185" s="25">
        <v>590</v>
      </c>
    </row>
    <row r="186" spans="1:10" ht="12.75">
      <c r="A186" s="10" t="s">
        <v>200</v>
      </c>
      <c r="B186" s="25">
        <v>55082</v>
      </c>
      <c r="C186" s="25">
        <v>2830</v>
      </c>
      <c r="D186" s="25">
        <v>9289</v>
      </c>
      <c r="E186" s="25">
        <v>0</v>
      </c>
      <c r="F186" s="25">
        <v>8262</v>
      </c>
      <c r="G186" s="25">
        <v>9218</v>
      </c>
      <c r="H186" s="25">
        <v>26954</v>
      </c>
      <c r="I186" s="25">
        <v>8820</v>
      </c>
      <c r="J186" s="25">
        <v>95</v>
      </c>
    </row>
    <row r="187" spans="1:10" ht="12.75">
      <c r="A187" s="10" t="s">
        <v>201</v>
      </c>
      <c r="B187" s="25">
        <v>183334</v>
      </c>
      <c r="C187" s="25">
        <v>64633</v>
      </c>
      <c r="D187" s="25">
        <v>4869</v>
      </c>
      <c r="E187" s="25">
        <v>0</v>
      </c>
      <c r="F187" s="25">
        <v>11133</v>
      </c>
      <c r="G187" s="25">
        <v>743</v>
      </c>
      <c r="H187" s="25">
        <v>68651</v>
      </c>
      <c r="I187" s="25">
        <v>28171</v>
      </c>
      <c r="J187" s="25">
        <v>358</v>
      </c>
    </row>
    <row r="188" spans="1:10" ht="12.75">
      <c r="A188" s="10" t="s">
        <v>202</v>
      </c>
      <c r="B188" s="25">
        <v>57896</v>
      </c>
      <c r="C188" s="25">
        <v>30545</v>
      </c>
      <c r="D188" s="25">
        <v>1643</v>
      </c>
      <c r="E188" s="25">
        <v>0</v>
      </c>
      <c r="F188" s="25">
        <v>6588</v>
      </c>
      <c r="G188" s="25">
        <v>866</v>
      </c>
      <c r="H188" s="25">
        <v>9370</v>
      </c>
      <c r="I188" s="25">
        <v>12373</v>
      </c>
      <c r="J188" s="25">
        <v>1711</v>
      </c>
    </row>
    <row r="189" spans="1:10" ht="12.75">
      <c r="A189" s="10" t="s">
        <v>203</v>
      </c>
      <c r="B189" s="25">
        <v>50534</v>
      </c>
      <c r="C189" s="25">
        <v>3079</v>
      </c>
      <c r="D189" s="25">
        <v>1697</v>
      </c>
      <c r="E189" s="25">
        <v>3146</v>
      </c>
      <c r="F189" s="25">
        <v>0</v>
      </c>
      <c r="G189" s="25">
        <v>1033</v>
      </c>
      <c r="H189" s="25">
        <v>21873</v>
      </c>
      <c r="I189" s="25">
        <v>6691</v>
      </c>
      <c r="J189" s="25">
        <v>18</v>
      </c>
    </row>
    <row r="190" spans="1:10" ht="12.75">
      <c r="A190" s="10" t="s">
        <v>204</v>
      </c>
      <c r="B190" s="25">
        <v>31789</v>
      </c>
      <c r="C190" s="25">
        <v>4803</v>
      </c>
      <c r="D190" s="25">
        <v>729</v>
      </c>
      <c r="E190" s="25">
        <v>3483</v>
      </c>
      <c r="F190" s="25">
        <v>0</v>
      </c>
      <c r="G190" s="25">
        <v>735</v>
      </c>
      <c r="H190" s="25">
        <v>14056</v>
      </c>
      <c r="I190" s="25">
        <v>7864</v>
      </c>
      <c r="J190" s="25">
        <v>1188</v>
      </c>
    </row>
    <row r="191" spans="1:10" ht="12.75">
      <c r="A191" s="10" t="s">
        <v>205</v>
      </c>
      <c r="B191" s="25">
        <v>143301</v>
      </c>
      <c r="C191" s="25">
        <v>23253</v>
      </c>
      <c r="D191" s="25">
        <v>5809</v>
      </c>
      <c r="E191" s="25">
        <v>0</v>
      </c>
      <c r="F191" s="25">
        <v>5995</v>
      </c>
      <c r="G191" s="25">
        <v>1220</v>
      </c>
      <c r="H191" s="25">
        <v>27048</v>
      </c>
      <c r="I191" s="25">
        <v>17233</v>
      </c>
      <c r="J191" s="25">
        <v>0</v>
      </c>
    </row>
    <row r="192" spans="1:10" ht="12.75">
      <c r="A192" s="10" t="s">
        <v>206</v>
      </c>
      <c r="B192" s="25">
        <v>58211</v>
      </c>
      <c r="C192" s="25">
        <v>1878</v>
      </c>
      <c r="D192" s="25">
        <v>1085</v>
      </c>
      <c r="E192" s="25">
        <v>0</v>
      </c>
      <c r="F192" s="25">
        <v>4235</v>
      </c>
      <c r="G192" s="25">
        <v>118</v>
      </c>
      <c r="H192" s="25">
        <v>15399</v>
      </c>
      <c r="I192" s="25">
        <v>4650</v>
      </c>
      <c r="J192" s="25">
        <v>1253</v>
      </c>
    </row>
    <row r="193" spans="1:10" ht="12.75">
      <c r="A193" s="10" t="s">
        <v>207</v>
      </c>
      <c r="B193" s="25">
        <v>35929</v>
      </c>
      <c r="C193" s="25">
        <v>13846</v>
      </c>
      <c r="D193" s="25">
        <v>1079</v>
      </c>
      <c r="E193" s="25">
        <v>477</v>
      </c>
      <c r="F193" s="25">
        <v>2437</v>
      </c>
      <c r="G193" s="25">
        <v>582</v>
      </c>
      <c r="H193" s="25">
        <v>4297</v>
      </c>
      <c r="I193" s="25">
        <v>4633</v>
      </c>
      <c r="J193" s="25">
        <v>80</v>
      </c>
    </row>
    <row r="194" spans="1:10" ht="25.5" customHeight="1">
      <c r="A194" s="24" t="s">
        <v>888</v>
      </c>
      <c r="B194" s="25">
        <v>72535</v>
      </c>
      <c r="C194" s="25">
        <v>17941</v>
      </c>
      <c r="D194" s="25">
        <v>14961</v>
      </c>
      <c r="E194" s="25">
        <v>0</v>
      </c>
      <c r="F194" s="25">
        <v>3364</v>
      </c>
      <c r="G194" s="25">
        <v>4031</v>
      </c>
      <c r="H194" s="25">
        <v>32907</v>
      </c>
      <c r="I194" s="25">
        <v>12482</v>
      </c>
      <c r="J194" s="25">
        <v>0</v>
      </c>
    </row>
    <row r="195" spans="1:10" ht="12.75">
      <c r="A195" s="10" t="s">
        <v>208</v>
      </c>
      <c r="B195" s="25">
        <v>15356</v>
      </c>
      <c r="C195" s="25">
        <v>1436</v>
      </c>
      <c r="D195" s="25">
        <v>2320</v>
      </c>
      <c r="E195" s="25">
        <v>-37</v>
      </c>
      <c r="F195" s="25">
        <v>1580</v>
      </c>
      <c r="G195" s="25">
        <v>0</v>
      </c>
      <c r="H195" s="25">
        <v>3381</v>
      </c>
      <c r="I195" s="25">
        <v>4853</v>
      </c>
      <c r="J195" s="25">
        <v>0</v>
      </c>
    </row>
    <row r="196" spans="1:10" ht="12.75">
      <c r="A196" s="10" t="s">
        <v>209</v>
      </c>
      <c r="B196" s="25">
        <v>43837</v>
      </c>
      <c r="C196" s="25">
        <v>2339</v>
      </c>
      <c r="D196" s="25">
        <v>430</v>
      </c>
      <c r="E196" s="25">
        <v>0</v>
      </c>
      <c r="F196" s="25">
        <v>3331</v>
      </c>
      <c r="G196" s="25">
        <v>28</v>
      </c>
      <c r="H196" s="25">
        <v>22887</v>
      </c>
      <c r="I196" s="25">
        <v>4995</v>
      </c>
      <c r="J196" s="25">
        <v>134</v>
      </c>
    </row>
    <row r="197" spans="1:10" ht="12.75">
      <c r="A197" s="10" t="s">
        <v>210</v>
      </c>
      <c r="B197" s="25">
        <v>51361</v>
      </c>
      <c r="C197" s="25">
        <v>4772</v>
      </c>
      <c r="D197" s="25">
        <v>630</v>
      </c>
      <c r="E197" s="25">
        <v>0</v>
      </c>
      <c r="F197" s="25">
        <v>4092</v>
      </c>
      <c r="G197" s="25">
        <v>0</v>
      </c>
      <c r="H197" s="25">
        <v>29456</v>
      </c>
      <c r="I197" s="25">
        <v>8112</v>
      </c>
      <c r="J197" s="25">
        <v>260</v>
      </c>
    </row>
    <row r="198" spans="1:10" ht="12.75">
      <c r="A198" s="10" t="s">
        <v>211</v>
      </c>
      <c r="B198" s="25">
        <v>32665</v>
      </c>
      <c r="C198" s="25">
        <v>1865</v>
      </c>
      <c r="D198" s="25">
        <v>1672</v>
      </c>
      <c r="E198" s="25">
        <v>0</v>
      </c>
      <c r="F198" s="25">
        <v>4098</v>
      </c>
      <c r="G198" s="25">
        <v>79</v>
      </c>
      <c r="H198" s="25">
        <v>21868</v>
      </c>
      <c r="I198" s="25">
        <v>6737</v>
      </c>
      <c r="J198" s="25">
        <v>0</v>
      </c>
    </row>
    <row r="199" spans="1:10" ht="12.75">
      <c r="A199" s="10" t="s">
        <v>212</v>
      </c>
      <c r="B199" s="25">
        <v>52057</v>
      </c>
      <c r="C199" s="25">
        <v>6309</v>
      </c>
      <c r="D199" s="25">
        <v>821</v>
      </c>
      <c r="E199" s="25">
        <v>-1</v>
      </c>
      <c r="F199" s="25">
        <v>2798</v>
      </c>
      <c r="G199" s="25">
        <v>2</v>
      </c>
      <c r="H199" s="25">
        <v>36612</v>
      </c>
      <c r="I199" s="25">
        <v>8451</v>
      </c>
      <c r="J199" s="25">
        <v>7</v>
      </c>
    </row>
    <row r="200" spans="1:10" ht="12.75">
      <c r="A200" s="10" t="s">
        <v>213</v>
      </c>
      <c r="B200" s="25">
        <v>56829</v>
      </c>
      <c r="C200" s="25">
        <v>5883</v>
      </c>
      <c r="D200" s="25">
        <v>2769</v>
      </c>
      <c r="E200" s="25">
        <v>0</v>
      </c>
      <c r="F200" s="25">
        <v>3668</v>
      </c>
      <c r="G200" s="25">
        <v>1227</v>
      </c>
      <c r="H200" s="25">
        <v>27065</v>
      </c>
      <c r="I200" s="25">
        <v>6361</v>
      </c>
      <c r="J200" s="25">
        <v>12</v>
      </c>
    </row>
    <row r="201" spans="1:10" ht="12.75">
      <c r="A201" s="10" t="s">
        <v>214</v>
      </c>
      <c r="B201" s="25">
        <v>159691</v>
      </c>
      <c r="C201" s="25">
        <v>73795</v>
      </c>
      <c r="D201" s="25">
        <v>10443</v>
      </c>
      <c r="E201" s="25">
        <v>0</v>
      </c>
      <c r="F201" s="25">
        <v>3535</v>
      </c>
      <c r="G201" s="25">
        <v>817</v>
      </c>
      <c r="H201" s="25">
        <v>12499</v>
      </c>
      <c r="I201" s="25">
        <v>45935</v>
      </c>
      <c r="J201" s="25">
        <v>8203</v>
      </c>
    </row>
    <row r="202" spans="1:10" ht="12.75">
      <c r="A202" s="10" t="s">
        <v>215</v>
      </c>
      <c r="B202" s="25">
        <v>42162</v>
      </c>
      <c r="C202" s="25">
        <v>5919</v>
      </c>
      <c r="D202" s="25">
        <v>569</v>
      </c>
      <c r="E202" s="25">
        <v>0</v>
      </c>
      <c r="F202" s="25">
        <v>2108</v>
      </c>
      <c r="G202" s="25">
        <v>110</v>
      </c>
      <c r="H202" s="25">
        <v>26778</v>
      </c>
      <c r="I202" s="25">
        <v>6837</v>
      </c>
      <c r="J202" s="25">
        <v>67</v>
      </c>
    </row>
    <row r="203" spans="1:10" ht="12.75">
      <c r="A203" s="10" t="s">
        <v>216</v>
      </c>
      <c r="B203" s="25">
        <v>65762</v>
      </c>
      <c r="C203" s="25">
        <v>10688</v>
      </c>
      <c r="D203" s="25">
        <v>2253</v>
      </c>
      <c r="E203" s="25">
        <v>0</v>
      </c>
      <c r="F203" s="25">
        <v>3214</v>
      </c>
      <c r="G203" s="25">
        <v>277</v>
      </c>
      <c r="H203" s="25">
        <v>19159</v>
      </c>
      <c r="I203" s="25">
        <v>9567</v>
      </c>
      <c r="J203" s="25">
        <v>55</v>
      </c>
    </row>
    <row r="204" spans="1:10" ht="12.75">
      <c r="A204" s="10" t="s">
        <v>217</v>
      </c>
      <c r="B204" s="25">
        <v>16068</v>
      </c>
      <c r="C204" s="25">
        <v>208</v>
      </c>
      <c r="D204" s="25">
        <v>261</v>
      </c>
      <c r="E204" s="25">
        <v>0</v>
      </c>
      <c r="F204" s="25">
        <v>2261</v>
      </c>
      <c r="G204" s="25">
        <v>4</v>
      </c>
      <c r="H204" s="25">
        <v>9272</v>
      </c>
      <c r="I204" s="25">
        <v>2105</v>
      </c>
      <c r="J204" s="25">
        <v>0</v>
      </c>
    </row>
    <row r="205" spans="1:10" ht="12.75">
      <c r="A205" s="10" t="s">
        <v>218</v>
      </c>
      <c r="B205" s="25">
        <v>13401</v>
      </c>
      <c r="C205" s="25">
        <v>1643</v>
      </c>
      <c r="D205" s="25">
        <v>118</v>
      </c>
      <c r="E205" s="25">
        <v>2008</v>
      </c>
      <c r="F205" s="25">
        <v>-27</v>
      </c>
      <c r="G205" s="25">
        <v>0</v>
      </c>
      <c r="H205" s="25">
        <v>5603</v>
      </c>
      <c r="I205" s="25">
        <v>2305</v>
      </c>
      <c r="J205" s="25">
        <v>41</v>
      </c>
    </row>
    <row r="206" spans="1:10" ht="12.75">
      <c r="A206" s="10" t="s">
        <v>219</v>
      </c>
      <c r="B206" s="25">
        <v>45637</v>
      </c>
      <c r="C206" s="25">
        <v>4668</v>
      </c>
      <c r="D206" s="25">
        <v>1150</v>
      </c>
      <c r="E206" s="25">
        <v>0</v>
      </c>
      <c r="F206" s="25">
        <v>3251</v>
      </c>
      <c r="G206" s="25">
        <v>212</v>
      </c>
      <c r="H206" s="25">
        <v>22937</v>
      </c>
      <c r="I206" s="25">
        <v>7893</v>
      </c>
      <c r="J206" s="25">
        <v>1698</v>
      </c>
    </row>
    <row r="207" spans="1:10" ht="12.75">
      <c r="A207" s="10" t="s">
        <v>220</v>
      </c>
      <c r="B207" s="25">
        <v>49887</v>
      </c>
      <c r="C207" s="25">
        <v>7144</v>
      </c>
      <c r="D207" s="25">
        <v>818</v>
      </c>
      <c r="E207" s="25">
        <v>0</v>
      </c>
      <c r="F207" s="25">
        <v>2519</v>
      </c>
      <c r="G207" s="25">
        <v>154</v>
      </c>
      <c r="H207" s="25">
        <v>13602</v>
      </c>
      <c r="I207" s="25">
        <v>6918</v>
      </c>
      <c r="J207" s="25">
        <v>17</v>
      </c>
    </row>
    <row r="208" spans="1:10" ht="12.75">
      <c r="A208" s="10" t="s">
        <v>221</v>
      </c>
      <c r="B208" s="25">
        <v>48356</v>
      </c>
      <c r="C208" s="25">
        <v>4081</v>
      </c>
      <c r="D208" s="25">
        <v>1152</v>
      </c>
      <c r="E208" s="25">
        <v>0</v>
      </c>
      <c r="F208" s="25">
        <v>3971</v>
      </c>
      <c r="G208" s="25">
        <v>52</v>
      </c>
      <c r="H208" s="25">
        <v>14624</v>
      </c>
      <c r="I208" s="25">
        <v>7349</v>
      </c>
      <c r="J208" s="25">
        <v>13</v>
      </c>
    </row>
    <row r="209" spans="1:10" ht="12.75">
      <c r="A209" s="10" t="s">
        <v>222</v>
      </c>
      <c r="B209" s="25">
        <v>26739</v>
      </c>
      <c r="C209" s="25">
        <v>6861</v>
      </c>
      <c r="D209" s="25">
        <v>191</v>
      </c>
      <c r="E209" s="25">
        <v>0</v>
      </c>
      <c r="F209" s="25">
        <v>2332</v>
      </c>
      <c r="G209" s="25">
        <v>395</v>
      </c>
      <c r="H209" s="25">
        <v>13048</v>
      </c>
      <c r="I209" s="25">
        <v>6475</v>
      </c>
      <c r="J209" s="25">
        <v>82</v>
      </c>
    </row>
    <row r="210" spans="1:10" ht="25.5" customHeight="1">
      <c r="A210" s="24" t="s">
        <v>889</v>
      </c>
      <c r="B210" s="25">
        <v>32009</v>
      </c>
      <c r="C210" s="25">
        <v>11579</v>
      </c>
      <c r="D210" s="25">
        <v>329</v>
      </c>
      <c r="E210" s="25">
        <v>0</v>
      </c>
      <c r="F210" s="25">
        <v>3239</v>
      </c>
      <c r="G210" s="25">
        <v>0</v>
      </c>
      <c r="H210" s="25">
        <v>6772</v>
      </c>
      <c r="I210" s="25">
        <v>5569</v>
      </c>
      <c r="J210" s="25">
        <v>0</v>
      </c>
    </row>
    <row r="211" spans="1:10" ht="12.75">
      <c r="A211" s="10" t="s">
        <v>223</v>
      </c>
      <c r="B211" s="25">
        <v>21533</v>
      </c>
      <c r="C211" s="25">
        <v>4813</v>
      </c>
      <c r="D211" s="25">
        <v>11</v>
      </c>
      <c r="E211" s="25">
        <v>0</v>
      </c>
      <c r="F211" s="25">
        <v>1467</v>
      </c>
      <c r="G211" s="25">
        <v>68</v>
      </c>
      <c r="H211" s="25">
        <v>0</v>
      </c>
      <c r="I211" s="25">
        <v>2957</v>
      </c>
      <c r="J211" s="25">
        <v>0</v>
      </c>
    </row>
    <row r="212" spans="1:10" ht="12.75">
      <c r="A212" s="10" t="s">
        <v>224</v>
      </c>
      <c r="B212" s="25">
        <v>38498</v>
      </c>
      <c r="C212" s="25">
        <v>14669</v>
      </c>
      <c r="D212" s="25">
        <v>1035</v>
      </c>
      <c r="E212" s="25">
        <v>282</v>
      </c>
      <c r="F212" s="25">
        <v>3266</v>
      </c>
      <c r="G212" s="25">
        <v>58</v>
      </c>
      <c r="H212" s="25">
        <v>17954</v>
      </c>
      <c r="I212" s="25">
        <v>7743</v>
      </c>
      <c r="J212" s="25">
        <v>802</v>
      </c>
    </row>
    <row r="213" spans="1:10" ht="12.75">
      <c r="A213" s="10" t="s">
        <v>225</v>
      </c>
      <c r="B213" s="25">
        <v>30984</v>
      </c>
      <c r="C213" s="25">
        <v>1505</v>
      </c>
      <c r="D213" s="25">
        <v>161</v>
      </c>
      <c r="E213" s="25">
        <v>0</v>
      </c>
      <c r="F213" s="25">
        <v>1966</v>
      </c>
      <c r="G213" s="25">
        <v>18</v>
      </c>
      <c r="H213" s="25">
        <v>20199</v>
      </c>
      <c r="I213" s="25">
        <v>4038</v>
      </c>
      <c r="J213" s="25">
        <v>3</v>
      </c>
    </row>
    <row r="214" spans="1:10" ht="12.75">
      <c r="A214" s="10" t="s">
        <v>226</v>
      </c>
      <c r="B214" s="25">
        <v>78827</v>
      </c>
      <c r="C214" s="25">
        <v>6730</v>
      </c>
      <c r="D214" s="25">
        <v>1936</v>
      </c>
      <c r="E214" s="25">
        <v>0</v>
      </c>
      <c r="F214" s="25">
        <v>5432</v>
      </c>
      <c r="G214" s="25">
        <v>267</v>
      </c>
      <c r="H214" s="25">
        <v>27796</v>
      </c>
      <c r="I214" s="25">
        <v>14419</v>
      </c>
      <c r="J214" s="25">
        <v>0</v>
      </c>
    </row>
    <row r="215" spans="1:10" ht="12.75">
      <c r="A215" s="10" t="s">
        <v>227</v>
      </c>
      <c r="B215" s="25">
        <v>78433</v>
      </c>
      <c r="C215" s="25">
        <v>10206</v>
      </c>
      <c r="D215" s="25">
        <v>1565</v>
      </c>
      <c r="E215" s="25">
        <v>0</v>
      </c>
      <c r="F215" s="25">
        <v>6381</v>
      </c>
      <c r="G215" s="25">
        <v>792</v>
      </c>
      <c r="H215" s="25">
        <v>20462</v>
      </c>
      <c r="I215" s="25">
        <v>7248</v>
      </c>
      <c r="J215" s="25">
        <v>4853</v>
      </c>
    </row>
    <row r="216" spans="1:10" ht="12.75">
      <c r="A216" s="10" t="s">
        <v>228</v>
      </c>
      <c r="B216" s="25">
        <v>18781</v>
      </c>
      <c r="C216" s="25">
        <v>9617</v>
      </c>
      <c r="D216" s="25">
        <v>17</v>
      </c>
      <c r="E216" s="25">
        <v>0</v>
      </c>
      <c r="F216" s="25">
        <v>1828</v>
      </c>
      <c r="G216" s="25">
        <v>0</v>
      </c>
      <c r="H216" s="25">
        <v>7738</v>
      </c>
      <c r="I216" s="25">
        <v>2180</v>
      </c>
      <c r="J216" s="25">
        <v>0</v>
      </c>
    </row>
    <row r="217" spans="1:10" ht="12.75">
      <c r="A217" s="10" t="s">
        <v>229</v>
      </c>
      <c r="B217" s="25">
        <v>19039</v>
      </c>
      <c r="C217" s="25">
        <v>9233</v>
      </c>
      <c r="D217" s="25">
        <v>412</v>
      </c>
      <c r="E217" s="25">
        <v>0</v>
      </c>
      <c r="F217" s="25">
        <v>2199</v>
      </c>
      <c r="G217" s="25">
        <v>59</v>
      </c>
      <c r="H217" s="25">
        <v>2224</v>
      </c>
      <c r="I217" s="25">
        <v>1958</v>
      </c>
      <c r="J217" s="25">
        <v>125</v>
      </c>
    </row>
    <row r="218" spans="1:10" ht="12.75">
      <c r="A218" s="10" t="s">
        <v>230</v>
      </c>
      <c r="B218" s="25">
        <v>89014</v>
      </c>
      <c r="C218" s="25">
        <v>32520</v>
      </c>
      <c r="D218" s="25">
        <v>1819</v>
      </c>
      <c r="E218" s="25">
        <v>0</v>
      </c>
      <c r="F218" s="25">
        <v>3288</v>
      </c>
      <c r="G218" s="25">
        <v>450</v>
      </c>
      <c r="H218" s="25">
        <v>39119</v>
      </c>
      <c r="I218" s="25">
        <v>15407</v>
      </c>
      <c r="J218" s="25">
        <v>322</v>
      </c>
    </row>
    <row r="219" spans="1:10" ht="12.75">
      <c r="A219" s="10" t="s">
        <v>231</v>
      </c>
      <c r="B219" s="25">
        <v>7941</v>
      </c>
      <c r="C219" s="25">
        <v>7869</v>
      </c>
      <c r="D219" s="25">
        <v>166</v>
      </c>
      <c r="E219" s="25">
        <v>0</v>
      </c>
      <c r="F219" s="25">
        <v>468</v>
      </c>
      <c r="G219" s="25">
        <v>7</v>
      </c>
      <c r="H219" s="25">
        <v>874</v>
      </c>
      <c r="I219" s="25">
        <v>3642</v>
      </c>
      <c r="J219" s="25">
        <v>0</v>
      </c>
    </row>
    <row r="220" spans="1:10" ht="12.75">
      <c r="A220" s="10" t="s">
        <v>232</v>
      </c>
      <c r="B220" s="25">
        <v>25670</v>
      </c>
      <c r="C220" s="25">
        <v>18582</v>
      </c>
      <c r="D220" s="25">
        <v>102</v>
      </c>
      <c r="E220" s="25">
        <v>0</v>
      </c>
      <c r="F220" s="25">
        <v>2212</v>
      </c>
      <c r="G220" s="25">
        <v>0</v>
      </c>
      <c r="H220" s="25">
        <v>8428</v>
      </c>
      <c r="I220" s="25">
        <v>7235</v>
      </c>
      <c r="J220" s="25">
        <v>0</v>
      </c>
    </row>
    <row r="221" spans="1:10" ht="12.75">
      <c r="A221" s="10" t="s">
        <v>233</v>
      </c>
      <c r="B221" s="25">
        <v>481347</v>
      </c>
      <c r="C221" s="25">
        <v>97778</v>
      </c>
      <c r="D221" s="25">
        <v>503627</v>
      </c>
      <c r="E221" s="25">
        <v>39284</v>
      </c>
      <c r="F221" s="25">
        <v>0</v>
      </c>
      <c r="G221" s="25">
        <v>486246</v>
      </c>
      <c r="H221" s="25">
        <v>61130</v>
      </c>
      <c r="I221" s="25">
        <v>69116</v>
      </c>
      <c r="J221" s="25">
        <v>15349</v>
      </c>
    </row>
    <row r="222" spans="1:10" ht="25.5" customHeight="1">
      <c r="A222" s="24" t="s">
        <v>890</v>
      </c>
      <c r="B222" s="25">
        <v>29011</v>
      </c>
      <c r="C222" s="25">
        <v>5554</v>
      </c>
      <c r="D222" s="25">
        <v>8807</v>
      </c>
      <c r="E222" s="25">
        <v>0</v>
      </c>
      <c r="F222" s="25">
        <v>2363</v>
      </c>
      <c r="G222" s="25">
        <v>10242</v>
      </c>
      <c r="H222" s="25">
        <v>3276</v>
      </c>
      <c r="I222" s="25">
        <v>8499</v>
      </c>
      <c r="J222" s="25">
        <v>620</v>
      </c>
    </row>
    <row r="223" spans="1:10" ht="12.75">
      <c r="A223" s="10" t="s">
        <v>234</v>
      </c>
      <c r="B223" s="25">
        <v>39427</v>
      </c>
      <c r="C223" s="25">
        <v>1593</v>
      </c>
      <c r="D223" s="25">
        <v>235</v>
      </c>
      <c r="E223" s="25">
        <v>0</v>
      </c>
      <c r="F223" s="25">
        <v>1564</v>
      </c>
      <c r="G223" s="25">
        <v>38</v>
      </c>
      <c r="H223" s="25">
        <v>15761</v>
      </c>
      <c r="I223" s="25">
        <v>4936</v>
      </c>
      <c r="J223" s="25">
        <v>307</v>
      </c>
    </row>
    <row r="224" spans="1:10" ht="12.75">
      <c r="A224" s="10" t="s">
        <v>235</v>
      </c>
      <c r="B224" s="25">
        <v>54178</v>
      </c>
      <c r="C224" s="25">
        <v>21157</v>
      </c>
      <c r="D224" s="25">
        <v>1197</v>
      </c>
      <c r="E224" s="25">
        <v>0</v>
      </c>
      <c r="F224" s="25">
        <v>3927</v>
      </c>
      <c r="G224" s="25">
        <v>158</v>
      </c>
      <c r="H224" s="25">
        <v>14954</v>
      </c>
      <c r="I224" s="25">
        <v>10471</v>
      </c>
      <c r="J224" s="25">
        <v>2</v>
      </c>
    </row>
    <row r="225" spans="1:10" ht="12.75">
      <c r="A225" s="10" t="s">
        <v>236</v>
      </c>
      <c r="B225" s="25">
        <v>45702</v>
      </c>
      <c r="C225" s="25">
        <v>7811</v>
      </c>
      <c r="D225" s="25">
        <v>2870</v>
      </c>
      <c r="E225" s="25">
        <v>1930</v>
      </c>
      <c r="F225" s="25">
        <v>2470</v>
      </c>
      <c r="G225" s="25">
        <v>486</v>
      </c>
      <c r="H225" s="25">
        <v>16837</v>
      </c>
      <c r="I225" s="25">
        <v>3533</v>
      </c>
      <c r="J225" s="25">
        <v>2098</v>
      </c>
    </row>
    <row r="226" spans="1:10" ht="12.75">
      <c r="A226" s="10" t="s">
        <v>237</v>
      </c>
      <c r="B226" s="25">
        <v>114338</v>
      </c>
      <c r="C226" s="25">
        <v>8037</v>
      </c>
      <c r="D226" s="25">
        <v>2601</v>
      </c>
      <c r="E226" s="25">
        <v>0</v>
      </c>
      <c r="F226" s="25">
        <v>2868</v>
      </c>
      <c r="G226" s="25">
        <v>458</v>
      </c>
      <c r="H226" s="25">
        <v>38030</v>
      </c>
      <c r="I226" s="25">
        <v>11780</v>
      </c>
      <c r="J226" s="25">
        <v>755</v>
      </c>
    </row>
    <row r="227" spans="1:10" ht="12.75">
      <c r="A227" s="10" t="s">
        <v>238</v>
      </c>
      <c r="B227" s="25">
        <v>19645</v>
      </c>
      <c r="C227" s="25">
        <v>74</v>
      </c>
      <c r="D227" s="25">
        <v>115</v>
      </c>
      <c r="E227" s="25">
        <v>0</v>
      </c>
      <c r="F227" s="25">
        <v>1115</v>
      </c>
      <c r="G227" s="25">
        <v>216</v>
      </c>
      <c r="H227" s="25">
        <v>11022</v>
      </c>
      <c r="I227" s="25">
        <v>3910</v>
      </c>
      <c r="J227" s="25">
        <v>298</v>
      </c>
    </row>
    <row r="228" spans="1:10" ht="12.75">
      <c r="A228" s="10" t="s">
        <v>239</v>
      </c>
      <c r="B228" s="25">
        <v>57617</v>
      </c>
      <c r="C228" s="25">
        <v>11155</v>
      </c>
      <c r="D228" s="25">
        <v>8339</v>
      </c>
      <c r="E228" s="25">
        <v>0</v>
      </c>
      <c r="F228" s="25">
        <v>3675</v>
      </c>
      <c r="G228" s="25">
        <v>7944</v>
      </c>
      <c r="H228" s="25">
        <v>13338</v>
      </c>
      <c r="I228" s="25">
        <v>10056</v>
      </c>
      <c r="J228" s="25">
        <v>0</v>
      </c>
    </row>
    <row r="229" spans="1:10" ht="12.75">
      <c r="A229" s="10" t="s">
        <v>240</v>
      </c>
      <c r="B229" s="25">
        <v>10327</v>
      </c>
      <c r="C229" s="25">
        <v>2007</v>
      </c>
      <c r="D229" s="25">
        <v>260</v>
      </c>
      <c r="E229" s="25">
        <v>0</v>
      </c>
      <c r="F229" s="25">
        <v>1494</v>
      </c>
      <c r="G229" s="25">
        <v>0</v>
      </c>
      <c r="H229" s="25">
        <v>4924</v>
      </c>
      <c r="I229" s="25">
        <v>1837</v>
      </c>
      <c r="J229" s="25">
        <v>0</v>
      </c>
    </row>
    <row r="230" spans="1:10" ht="12.75">
      <c r="A230" s="10" t="s">
        <v>241</v>
      </c>
      <c r="B230" s="25">
        <v>27685</v>
      </c>
      <c r="C230" s="25">
        <v>7090</v>
      </c>
      <c r="D230" s="25">
        <v>190</v>
      </c>
      <c r="E230" s="25">
        <v>0</v>
      </c>
      <c r="F230" s="25">
        <v>3763</v>
      </c>
      <c r="G230" s="25">
        <v>90</v>
      </c>
      <c r="H230" s="25">
        <v>14754</v>
      </c>
      <c r="I230" s="25">
        <v>6083</v>
      </c>
      <c r="J230" s="25">
        <v>0</v>
      </c>
    </row>
    <row r="231" spans="1:10" ht="12.75">
      <c r="A231" s="10" t="s">
        <v>242</v>
      </c>
      <c r="B231" s="25">
        <v>200660</v>
      </c>
      <c r="C231" s="25">
        <v>169136</v>
      </c>
      <c r="D231" s="25">
        <v>15361</v>
      </c>
      <c r="E231" s="25">
        <v>0</v>
      </c>
      <c r="F231" s="25">
        <v>6827</v>
      </c>
      <c r="G231" s="25">
        <v>0</v>
      </c>
      <c r="H231" s="25">
        <v>0</v>
      </c>
      <c r="I231" s="25">
        <v>65871</v>
      </c>
      <c r="J231" s="25">
        <v>108</v>
      </c>
    </row>
    <row r="232" spans="1:10" ht="25.5">
      <c r="A232" s="24" t="s">
        <v>891</v>
      </c>
      <c r="B232" s="25">
        <v>63241</v>
      </c>
      <c r="C232" s="25">
        <v>14743</v>
      </c>
      <c r="D232" s="25">
        <v>2350</v>
      </c>
      <c r="E232" s="25">
        <v>0</v>
      </c>
      <c r="F232" s="25">
        <v>3136</v>
      </c>
      <c r="G232" s="25">
        <v>1181</v>
      </c>
      <c r="H232" s="25">
        <v>31832</v>
      </c>
      <c r="I232" s="25">
        <v>9696</v>
      </c>
      <c r="J232" s="25">
        <v>164</v>
      </c>
    </row>
    <row r="233" spans="1:10" ht="12.75">
      <c r="A233" s="10" t="s">
        <v>243</v>
      </c>
      <c r="B233" s="25">
        <v>212912</v>
      </c>
      <c r="C233" s="25">
        <v>50760</v>
      </c>
      <c r="D233" s="25">
        <v>4193</v>
      </c>
      <c r="E233" s="25">
        <v>0</v>
      </c>
      <c r="F233" s="25">
        <v>12726</v>
      </c>
      <c r="G233" s="25">
        <v>1741</v>
      </c>
      <c r="H233" s="25">
        <v>84878</v>
      </c>
      <c r="I233" s="25">
        <v>42004</v>
      </c>
      <c r="J233" s="25">
        <v>4429</v>
      </c>
    </row>
    <row r="234" spans="1:10" ht="12.75">
      <c r="A234" s="10" t="s">
        <v>244</v>
      </c>
      <c r="B234" s="25">
        <v>118405</v>
      </c>
      <c r="C234" s="25">
        <v>32166</v>
      </c>
      <c r="D234" s="25">
        <v>12242</v>
      </c>
      <c r="E234" s="25">
        <v>0</v>
      </c>
      <c r="F234" s="25">
        <v>3484</v>
      </c>
      <c r="G234" s="25">
        <v>4990</v>
      </c>
      <c r="H234" s="25">
        <v>1059</v>
      </c>
      <c r="I234" s="25">
        <v>34975</v>
      </c>
      <c r="J234" s="25">
        <v>522</v>
      </c>
    </row>
    <row r="235" spans="1:10" ht="12.75">
      <c r="A235" s="10" t="s">
        <v>245</v>
      </c>
      <c r="B235" s="25">
        <v>23883</v>
      </c>
      <c r="C235" s="25">
        <v>4605</v>
      </c>
      <c r="D235" s="25">
        <v>203</v>
      </c>
      <c r="E235" s="25">
        <v>0</v>
      </c>
      <c r="F235" s="25">
        <v>3583</v>
      </c>
      <c r="G235" s="25">
        <v>416</v>
      </c>
      <c r="H235" s="25">
        <v>3642</v>
      </c>
      <c r="I235" s="25">
        <v>6461</v>
      </c>
      <c r="J235" s="25">
        <v>155</v>
      </c>
    </row>
    <row r="236" spans="1:10" ht="12.75">
      <c r="A236" s="10" t="s">
        <v>246</v>
      </c>
      <c r="B236" s="25">
        <v>58364</v>
      </c>
      <c r="C236" s="25">
        <v>8418</v>
      </c>
      <c r="D236" s="25">
        <v>978</v>
      </c>
      <c r="E236" s="25">
        <v>0</v>
      </c>
      <c r="F236" s="25">
        <v>4813</v>
      </c>
      <c r="G236" s="25">
        <v>523</v>
      </c>
      <c r="H236" s="25">
        <v>18760</v>
      </c>
      <c r="I236" s="25">
        <v>15509</v>
      </c>
      <c r="J236" s="25">
        <v>69</v>
      </c>
    </row>
    <row r="237" spans="1:10" ht="12.75">
      <c r="A237" s="10" t="s">
        <v>247</v>
      </c>
      <c r="B237" s="25">
        <v>38369</v>
      </c>
      <c r="C237" s="25">
        <v>1203</v>
      </c>
      <c r="D237" s="25">
        <v>198</v>
      </c>
      <c r="E237" s="25">
        <v>0</v>
      </c>
      <c r="F237" s="25">
        <v>3113</v>
      </c>
      <c r="G237" s="25">
        <v>200</v>
      </c>
      <c r="H237" s="25">
        <v>11639</v>
      </c>
      <c r="I237" s="25">
        <v>5843</v>
      </c>
      <c r="J237" s="25">
        <v>1558</v>
      </c>
    </row>
    <row r="238" spans="1:10" ht="12.75">
      <c r="A238" s="10" t="s">
        <v>248</v>
      </c>
      <c r="B238" s="25">
        <v>83726</v>
      </c>
      <c r="C238" s="25">
        <v>22294</v>
      </c>
      <c r="D238" s="25">
        <v>5</v>
      </c>
      <c r="E238" s="25">
        <v>0</v>
      </c>
      <c r="F238" s="25">
        <v>1215</v>
      </c>
      <c r="G238" s="25">
        <v>106</v>
      </c>
      <c r="H238" s="25">
        <v>31349</v>
      </c>
      <c r="I238" s="25">
        <v>15752</v>
      </c>
      <c r="J238" s="25">
        <v>1288</v>
      </c>
    </row>
    <row r="239" spans="1:10" ht="12.75">
      <c r="A239" s="10" t="s">
        <v>249</v>
      </c>
      <c r="B239" s="25">
        <v>37641</v>
      </c>
      <c r="C239" s="25">
        <v>5204</v>
      </c>
      <c r="D239" s="25">
        <v>1718</v>
      </c>
      <c r="E239" s="25">
        <v>0</v>
      </c>
      <c r="F239" s="25">
        <v>2808</v>
      </c>
      <c r="G239" s="25">
        <v>122</v>
      </c>
      <c r="H239" s="25">
        <v>13670</v>
      </c>
      <c r="I239" s="25">
        <v>4419</v>
      </c>
      <c r="J239" s="25">
        <v>87</v>
      </c>
    </row>
    <row r="240" spans="1:10" ht="12.75">
      <c r="A240" s="10" t="s">
        <v>250</v>
      </c>
      <c r="B240" s="25">
        <v>54147</v>
      </c>
      <c r="C240" s="25">
        <v>4699</v>
      </c>
      <c r="D240" s="25">
        <v>3104</v>
      </c>
      <c r="E240" s="25">
        <v>0</v>
      </c>
      <c r="F240" s="25">
        <v>3578</v>
      </c>
      <c r="G240" s="25">
        <v>2470</v>
      </c>
      <c r="H240" s="25">
        <v>18</v>
      </c>
      <c r="I240" s="25">
        <v>13023</v>
      </c>
      <c r="J240" s="25">
        <v>1477</v>
      </c>
    </row>
    <row r="241" spans="1:10" ht="12.75">
      <c r="A241" s="10" t="s">
        <v>251</v>
      </c>
      <c r="B241" s="25">
        <v>13692</v>
      </c>
      <c r="C241" s="25">
        <v>3939</v>
      </c>
      <c r="D241" s="25">
        <v>92</v>
      </c>
      <c r="E241" s="25">
        <v>0</v>
      </c>
      <c r="F241" s="25">
        <v>1404</v>
      </c>
      <c r="G241" s="25">
        <v>2</v>
      </c>
      <c r="H241" s="25">
        <v>6326</v>
      </c>
      <c r="I241" s="25">
        <v>5444</v>
      </c>
      <c r="J241" s="25">
        <v>0</v>
      </c>
    </row>
    <row r="242" spans="1:10" ht="12.75">
      <c r="A242" s="10" t="s">
        <v>252</v>
      </c>
      <c r="B242" s="25">
        <v>28965</v>
      </c>
      <c r="C242" s="25">
        <v>2443</v>
      </c>
      <c r="D242" s="25">
        <v>1991</v>
      </c>
      <c r="E242" s="25">
        <v>0</v>
      </c>
      <c r="F242" s="25">
        <v>1547</v>
      </c>
      <c r="G242" s="25">
        <v>1307</v>
      </c>
      <c r="H242" s="25">
        <v>2668</v>
      </c>
      <c r="I242" s="25">
        <v>4434</v>
      </c>
      <c r="J242" s="25">
        <v>0</v>
      </c>
    </row>
    <row r="243" spans="1:10" ht="12.75">
      <c r="A243" s="10" t="s">
        <v>253</v>
      </c>
      <c r="B243" s="25">
        <v>19442</v>
      </c>
      <c r="C243" s="25">
        <v>5637</v>
      </c>
      <c r="D243" s="25">
        <v>227</v>
      </c>
      <c r="E243" s="25">
        <v>0</v>
      </c>
      <c r="F243" s="25">
        <v>1173</v>
      </c>
      <c r="G243" s="25">
        <v>24</v>
      </c>
      <c r="H243" s="25">
        <v>2375</v>
      </c>
      <c r="I243" s="25">
        <v>3181</v>
      </c>
      <c r="J243" s="25">
        <v>0</v>
      </c>
    </row>
    <row r="244" spans="1:10" ht="12.75">
      <c r="A244" s="10" t="s">
        <v>254</v>
      </c>
      <c r="B244" s="25">
        <v>32688</v>
      </c>
      <c r="C244" s="25">
        <v>6595</v>
      </c>
      <c r="D244" s="25">
        <v>445</v>
      </c>
      <c r="E244" s="25">
        <v>0</v>
      </c>
      <c r="F244" s="25">
        <v>2765</v>
      </c>
      <c r="G244" s="25">
        <v>6</v>
      </c>
      <c r="H244" s="25">
        <v>15089</v>
      </c>
      <c r="I244" s="25">
        <v>5203</v>
      </c>
      <c r="J244" s="25">
        <v>0</v>
      </c>
    </row>
    <row r="245" spans="1:10" ht="12.75">
      <c r="A245" s="10" t="s">
        <v>255</v>
      </c>
      <c r="B245" s="25">
        <v>14323</v>
      </c>
      <c r="C245" s="25">
        <v>3113</v>
      </c>
      <c r="D245" s="25">
        <v>351</v>
      </c>
      <c r="E245" s="25">
        <v>0</v>
      </c>
      <c r="F245" s="25">
        <v>1303</v>
      </c>
      <c r="G245" s="25">
        <v>0</v>
      </c>
      <c r="H245" s="25">
        <v>9750</v>
      </c>
      <c r="I245" s="25">
        <v>4241</v>
      </c>
      <c r="J245" s="25">
        <v>0</v>
      </c>
    </row>
    <row r="246" spans="1:10" ht="12.75">
      <c r="A246" s="10" t="s">
        <v>256</v>
      </c>
      <c r="B246" s="25">
        <v>11155</v>
      </c>
      <c r="C246" s="25">
        <v>2881</v>
      </c>
      <c r="D246" s="25">
        <v>13</v>
      </c>
      <c r="E246" s="25">
        <v>0</v>
      </c>
      <c r="F246" s="25">
        <v>719</v>
      </c>
      <c r="G246" s="25">
        <v>0</v>
      </c>
      <c r="H246" s="25">
        <v>1113</v>
      </c>
      <c r="I246" s="25">
        <v>3626</v>
      </c>
      <c r="J246" s="25">
        <v>0</v>
      </c>
    </row>
    <row r="247" spans="1:10" ht="25.5" customHeight="1">
      <c r="A247" s="24" t="s">
        <v>892</v>
      </c>
      <c r="B247" s="25">
        <v>85525</v>
      </c>
      <c r="C247" s="25">
        <v>13247</v>
      </c>
      <c r="D247" s="25">
        <v>3970</v>
      </c>
      <c r="E247" s="25">
        <v>0</v>
      </c>
      <c r="F247" s="25">
        <v>4802</v>
      </c>
      <c r="G247" s="25">
        <v>952</v>
      </c>
      <c r="H247" s="25">
        <v>27531</v>
      </c>
      <c r="I247" s="25">
        <v>18289</v>
      </c>
      <c r="J247" s="25">
        <v>16641</v>
      </c>
    </row>
    <row r="248" spans="1:10" ht="12.75">
      <c r="A248" s="10" t="s">
        <v>257</v>
      </c>
      <c r="B248" s="25">
        <v>262287</v>
      </c>
      <c r="C248" s="25">
        <v>80705</v>
      </c>
      <c r="D248" s="25">
        <v>279226</v>
      </c>
      <c r="E248" s="25">
        <v>0</v>
      </c>
      <c r="F248" s="25">
        <v>13772</v>
      </c>
      <c r="G248" s="25">
        <v>248876</v>
      </c>
      <c r="H248" s="25">
        <v>86471</v>
      </c>
      <c r="I248" s="25">
        <v>50280</v>
      </c>
      <c r="J248" s="25">
        <v>1943</v>
      </c>
    </row>
    <row r="249" spans="1:10" ht="12.75">
      <c r="A249" s="10" t="s">
        <v>258</v>
      </c>
      <c r="B249" s="25">
        <v>45835</v>
      </c>
      <c r="C249" s="25">
        <v>8232</v>
      </c>
      <c r="D249" s="25">
        <v>499</v>
      </c>
      <c r="E249" s="25">
        <v>0</v>
      </c>
      <c r="F249" s="25">
        <v>3064</v>
      </c>
      <c r="G249" s="25">
        <v>682</v>
      </c>
      <c r="H249" s="25">
        <v>30101</v>
      </c>
      <c r="I249" s="25">
        <v>8093</v>
      </c>
      <c r="J249" s="25">
        <v>0</v>
      </c>
    </row>
    <row r="250" spans="1:10" ht="12.75">
      <c r="A250" s="10" t="s">
        <v>259</v>
      </c>
      <c r="B250" s="25">
        <v>142594</v>
      </c>
      <c r="C250" s="25">
        <v>46339</v>
      </c>
      <c r="D250" s="25">
        <v>6557</v>
      </c>
      <c r="E250" s="25">
        <v>5915</v>
      </c>
      <c r="F250" s="25">
        <v>-28</v>
      </c>
      <c r="G250" s="25">
        <v>263</v>
      </c>
      <c r="H250" s="25">
        <v>53525</v>
      </c>
      <c r="I250" s="25">
        <v>25493</v>
      </c>
      <c r="J250" s="25">
        <v>1146</v>
      </c>
    </row>
    <row r="251" spans="1:10" ht="12.75">
      <c r="A251" s="10" t="s">
        <v>260</v>
      </c>
      <c r="B251" s="25">
        <v>71276</v>
      </c>
      <c r="C251" s="25">
        <v>11343</v>
      </c>
      <c r="D251" s="25">
        <v>845</v>
      </c>
      <c r="E251" s="25">
        <v>0</v>
      </c>
      <c r="F251" s="25">
        <v>3133</v>
      </c>
      <c r="G251" s="25">
        <v>69</v>
      </c>
      <c r="H251" s="25">
        <v>41963</v>
      </c>
      <c r="I251" s="25">
        <v>12596</v>
      </c>
      <c r="J251" s="25">
        <v>0</v>
      </c>
    </row>
    <row r="252" spans="1:10" ht="12.75">
      <c r="A252" s="10" t="s">
        <v>261</v>
      </c>
      <c r="B252" s="25">
        <v>15478</v>
      </c>
      <c r="C252" s="25">
        <v>11941</v>
      </c>
      <c r="D252" s="25">
        <v>629</v>
      </c>
      <c r="E252" s="25">
        <v>0</v>
      </c>
      <c r="F252" s="25">
        <v>1819</v>
      </c>
      <c r="G252" s="25">
        <v>493</v>
      </c>
      <c r="H252" s="25">
        <v>830</v>
      </c>
      <c r="I252" s="25">
        <v>7087</v>
      </c>
      <c r="J252" s="25">
        <v>0</v>
      </c>
    </row>
    <row r="253" spans="1:10" ht="12.75">
      <c r="A253" s="10" t="s">
        <v>262</v>
      </c>
      <c r="B253" s="25">
        <v>14688</v>
      </c>
      <c r="C253" s="25">
        <v>6053</v>
      </c>
      <c r="D253" s="25">
        <v>148</v>
      </c>
      <c r="E253" s="25">
        <v>0</v>
      </c>
      <c r="F253" s="25">
        <v>2296</v>
      </c>
      <c r="G253" s="25">
        <v>2</v>
      </c>
      <c r="H253" s="25">
        <v>5833</v>
      </c>
      <c r="I253" s="25">
        <v>6709</v>
      </c>
      <c r="J253" s="25">
        <v>16</v>
      </c>
    </row>
    <row r="254" spans="1:10" ht="12.75">
      <c r="A254" s="10" t="s">
        <v>263</v>
      </c>
      <c r="B254" s="25">
        <v>29204</v>
      </c>
      <c r="C254" s="25">
        <v>5457</v>
      </c>
      <c r="D254" s="25">
        <v>119</v>
      </c>
      <c r="E254" s="25">
        <v>0</v>
      </c>
      <c r="F254" s="25">
        <v>1918</v>
      </c>
      <c r="G254" s="25">
        <v>0</v>
      </c>
      <c r="H254" s="25">
        <v>4419</v>
      </c>
      <c r="I254" s="25">
        <v>3312</v>
      </c>
      <c r="J254" s="25">
        <v>0</v>
      </c>
    </row>
    <row r="255" spans="1:10" ht="12.75">
      <c r="A255" s="10" t="s">
        <v>264</v>
      </c>
      <c r="B255" s="25">
        <v>108474</v>
      </c>
      <c r="C255" s="25">
        <v>15704</v>
      </c>
      <c r="D255" s="25">
        <v>10028</v>
      </c>
      <c r="E255" s="25">
        <v>0</v>
      </c>
      <c r="F255" s="25">
        <v>7124</v>
      </c>
      <c r="G255" s="25">
        <v>7361</v>
      </c>
      <c r="H255" s="25">
        <v>40287</v>
      </c>
      <c r="I255" s="25">
        <v>17540</v>
      </c>
      <c r="J255" s="25">
        <v>982</v>
      </c>
    </row>
    <row r="256" spans="1:10" ht="12.75">
      <c r="A256" s="10" t="s">
        <v>265</v>
      </c>
      <c r="B256" s="25">
        <v>90629</v>
      </c>
      <c r="C256" s="25">
        <v>6289</v>
      </c>
      <c r="D256" s="25">
        <v>23932</v>
      </c>
      <c r="E256" s="25">
        <v>5488</v>
      </c>
      <c r="F256" s="25">
        <v>0</v>
      </c>
      <c r="G256" s="25">
        <v>141</v>
      </c>
      <c r="H256" s="25">
        <v>29175</v>
      </c>
      <c r="I256" s="25">
        <v>12864</v>
      </c>
      <c r="J256" s="25">
        <v>315</v>
      </c>
    </row>
    <row r="257" spans="1:10" ht="25.5" customHeight="1">
      <c r="A257" s="24" t="s">
        <v>893</v>
      </c>
      <c r="B257" s="25">
        <v>80585</v>
      </c>
      <c r="C257" s="25">
        <v>11513</v>
      </c>
      <c r="D257" s="25">
        <v>6202</v>
      </c>
      <c r="E257" s="25">
        <v>7593</v>
      </c>
      <c r="F257" s="25">
        <v>0</v>
      </c>
      <c r="G257" s="25">
        <v>4484</v>
      </c>
      <c r="H257" s="25">
        <v>1632</v>
      </c>
      <c r="I257" s="25">
        <v>13649</v>
      </c>
      <c r="J257" s="25">
        <v>2686</v>
      </c>
    </row>
    <row r="258" spans="1:10" ht="12.75">
      <c r="A258" s="10" t="s">
        <v>266</v>
      </c>
      <c r="B258" s="25">
        <v>86868</v>
      </c>
      <c r="C258" s="25">
        <v>6662</v>
      </c>
      <c r="D258" s="25">
        <v>2217</v>
      </c>
      <c r="E258" s="25">
        <v>0</v>
      </c>
      <c r="F258" s="25">
        <v>3088</v>
      </c>
      <c r="G258" s="25">
        <v>286</v>
      </c>
      <c r="H258" s="25">
        <v>29425</v>
      </c>
      <c r="I258" s="25">
        <v>11556</v>
      </c>
      <c r="J258" s="25">
        <v>0</v>
      </c>
    </row>
    <row r="259" spans="1:10" ht="12.75">
      <c r="A259" s="10" t="s">
        <v>267</v>
      </c>
      <c r="B259" s="25">
        <v>75775</v>
      </c>
      <c r="C259" s="25">
        <v>5351</v>
      </c>
      <c r="D259" s="25">
        <v>1326</v>
      </c>
      <c r="E259" s="25">
        <v>401</v>
      </c>
      <c r="F259" s="25">
        <v>4318</v>
      </c>
      <c r="G259" s="25">
        <v>150</v>
      </c>
      <c r="H259" s="25">
        <v>24351</v>
      </c>
      <c r="I259" s="25">
        <v>13437</v>
      </c>
      <c r="J259" s="25">
        <v>83</v>
      </c>
    </row>
    <row r="260" spans="1:10" ht="12.75">
      <c r="A260" s="10" t="s">
        <v>268</v>
      </c>
      <c r="B260" s="25">
        <v>259815</v>
      </c>
      <c r="C260" s="25">
        <v>38115</v>
      </c>
      <c r="D260" s="25">
        <v>49291</v>
      </c>
      <c r="E260" s="25">
        <v>0</v>
      </c>
      <c r="F260" s="25">
        <v>5171</v>
      </c>
      <c r="G260" s="25">
        <v>25343</v>
      </c>
      <c r="H260" s="25">
        <v>66281</v>
      </c>
      <c r="I260" s="25">
        <v>49897</v>
      </c>
      <c r="J260" s="25">
        <v>525</v>
      </c>
    </row>
    <row r="261" spans="1:10" ht="12.75">
      <c r="A261" s="10" t="s">
        <v>269</v>
      </c>
      <c r="B261" s="25">
        <v>39043</v>
      </c>
      <c r="C261" s="25">
        <v>6848</v>
      </c>
      <c r="D261" s="25">
        <v>2122</v>
      </c>
      <c r="E261" s="25">
        <v>0</v>
      </c>
      <c r="F261" s="25">
        <v>2185</v>
      </c>
      <c r="G261" s="25">
        <v>123</v>
      </c>
      <c r="H261" s="25">
        <v>16130</v>
      </c>
      <c r="I261" s="25">
        <v>10878</v>
      </c>
      <c r="J261" s="25">
        <v>0</v>
      </c>
    </row>
    <row r="262" spans="1:10" ht="12.75">
      <c r="A262" s="10" t="s">
        <v>270</v>
      </c>
      <c r="B262" s="25">
        <v>21920</v>
      </c>
      <c r="C262" s="25">
        <v>8640</v>
      </c>
      <c r="D262" s="25">
        <v>933</v>
      </c>
      <c r="E262" s="25">
        <v>0</v>
      </c>
      <c r="F262" s="25">
        <v>1065</v>
      </c>
      <c r="G262" s="25">
        <v>768</v>
      </c>
      <c r="H262" s="25">
        <v>8647</v>
      </c>
      <c r="I262" s="25">
        <v>4647</v>
      </c>
      <c r="J262" s="25">
        <v>1</v>
      </c>
    </row>
    <row r="263" spans="1:10" ht="12.75">
      <c r="A263" s="10" t="s">
        <v>271</v>
      </c>
      <c r="B263" s="25">
        <v>185769</v>
      </c>
      <c r="C263" s="25">
        <v>22182</v>
      </c>
      <c r="D263" s="25">
        <v>11970</v>
      </c>
      <c r="E263" s="25">
        <v>9048</v>
      </c>
      <c r="F263" s="25">
        <v>0</v>
      </c>
      <c r="G263" s="25">
        <v>4235</v>
      </c>
      <c r="H263" s="25">
        <v>68725</v>
      </c>
      <c r="I263" s="25">
        <v>28399</v>
      </c>
      <c r="J263" s="25">
        <v>2328</v>
      </c>
    </row>
    <row r="264" spans="1:10" ht="25.5" customHeight="1">
      <c r="A264" s="24" t="s">
        <v>272</v>
      </c>
      <c r="B264" s="25">
        <v>34434</v>
      </c>
      <c r="C264" s="25">
        <v>4412</v>
      </c>
      <c r="D264" s="25">
        <v>8</v>
      </c>
      <c r="E264" s="25">
        <v>2141</v>
      </c>
      <c r="F264" s="25">
        <v>0</v>
      </c>
      <c r="G264" s="25">
        <v>323</v>
      </c>
      <c r="H264" s="25">
        <v>8880</v>
      </c>
      <c r="I264" s="25">
        <v>3958</v>
      </c>
      <c r="J264" s="25">
        <v>144</v>
      </c>
    </row>
    <row r="265" spans="1:10" ht="12.75">
      <c r="A265" s="10" t="s">
        <v>273</v>
      </c>
      <c r="B265" s="25">
        <v>24322</v>
      </c>
      <c r="C265" s="25">
        <v>4521</v>
      </c>
      <c r="D265" s="25">
        <v>684</v>
      </c>
      <c r="E265" s="25">
        <v>0</v>
      </c>
      <c r="F265" s="25">
        <v>2239</v>
      </c>
      <c r="G265" s="25">
        <v>1369</v>
      </c>
      <c r="H265" s="25">
        <v>6772</v>
      </c>
      <c r="I265" s="25">
        <v>2706</v>
      </c>
      <c r="J265" s="25">
        <v>20</v>
      </c>
    </row>
    <row r="266" spans="1:10" ht="12.75">
      <c r="A266" s="10" t="s">
        <v>274</v>
      </c>
      <c r="B266" s="25">
        <v>37588</v>
      </c>
      <c r="C266" s="25">
        <v>4979</v>
      </c>
      <c r="D266" s="25">
        <v>318</v>
      </c>
      <c r="E266" s="25">
        <v>0</v>
      </c>
      <c r="F266" s="25">
        <v>2722</v>
      </c>
      <c r="G266" s="25">
        <v>242</v>
      </c>
      <c r="H266" s="25">
        <v>12743</v>
      </c>
      <c r="I266" s="25">
        <v>4219</v>
      </c>
      <c r="J266" s="25">
        <v>0</v>
      </c>
    </row>
    <row r="267" spans="1:10" ht="12.75">
      <c r="A267" s="10" t="s">
        <v>275</v>
      </c>
      <c r="B267" s="25">
        <v>54066</v>
      </c>
      <c r="C267" s="25">
        <v>9621</v>
      </c>
      <c r="D267" s="25">
        <v>305</v>
      </c>
      <c r="E267" s="25">
        <v>0</v>
      </c>
      <c r="F267" s="25">
        <v>4900</v>
      </c>
      <c r="G267" s="25">
        <v>319</v>
      </c>
      <c r="H267" s="25">
        <v>10315</v>
      </c>
      <c r="I267" s="25">
        <v>6891</v>
      </c>
      <c r="J267" s="25">
        <v>469</v>
      </c>
    </row>
    <row r="268" spans="1:10" ht="12.75">
      <c r="A268" s="10" t="s">
        <v>276</v>
      </c>
      <c r="B268" s="25">
        <v>3668</v>
      </c>
      <c r="C268" s="25">
        <v>0</v>
      </c>
      <c r="D268" s="25">
        <v>2</v>
      </c>
      <c r="E268" s="25">
        <v>0</v>
      </c>
      <c r="F268" s="25">
        <v>355</v>
      </c>
      <c r="G268" s="25">
        <v>0</v>
      </c>
      <c r="H268" s="25">
        <v>2923</v>
      </c>
      <c r="I268" s="25">
        <v>2706</v>
      </c>
      <c r="J268" s="25">
        <v>0</v>
      </c>
    </row>
    <row r="269" spans="1:10" ht="12.75">
      <c r="A269" s="10" t="s">
        <v>277</v>
      </c>
      <c r="B269" s="25">
        <v>40129</v>
      </c>
      <c r="C269" s="25">
        <v>9037</v>
      </c>
      <c r="D269" s="25">
        <v>560</v>
      </c>
      <c r="E269" s="25">
        <v>0</v>
      </c>
      <c r="F269" s="25">
        <v>2394</v>
      </c>
      <c r="G269" s="25">
        <v>104</v>
      </c>
      <c r="H269" s="25">
        <v>18491</v>
      </c>
      <c r="I269" s="25">
        <v>5766</v>
      </c>
      <c r="J269" s="25">
        <v>6</v>
      </c>
    </row>
    <row r="270" spans="1:10" ht="12.75">
      <c r="A270" s="10" t="s">
        <v>278</v>
      </c>
      <c r="B270" s="25">
        <v>17786</v>
      </c>
      <c r="C270" s="25">
        <v>13813</v>
      </c>
      <c r="D270" s="25">
        <v>139</v>
      </c>
      <c r="E270" s="25">
        <v>0</v>
      </c>
      <c r="F270" s="25">
        <v>2081</v>
      </c>
      <c r="G270" s="25">
        <v>15</v>
      </c>
      <c r="H270" s="25">
        <v>11810</v>
      </c>
      <c r="I270" s="25">
        <v>3862</v>
      </c>
      <c r="J270" s="25">
        <v>0</v>
      </c>
    </row>
    <row r="271" spans="1:10" ht="12.75">
      <c r="A271" s="10" t="s">
        <v>279</v>
      </c>
      <c r="B271" s="25">
        <v>297718</v>
      </c>
      <c r="C271" s="25">
        <v>46424</v>
      </c>
      <c r="D271" s="25">
        <v>13748</v>
      </c>
      <c r="E271" s="25">
        <v>10043</v>
      </c>
      <c r="F271" s="25">
        <v>0</v>
      </c>
      <c r="G271" s="25">
        <v>863</v>
      </c>
      <c r="H271" s="25">
        <v>12756</v>
      </c>
      <c r="I271" s="25">
        <v>30633</v>
      </c>
      <c r="J271" s="25">
        <v>12121</v>
      </c>
    </row>
    <row r="272" spans="1:10" ht="25.5" customHeight="1">
      <c r="A272" s="24" t="s">
        <v>895</v>
      </c>
      <c r="B272" s="25">
        <v>1447</v>
      </c>
      <c r="C272" s="25">
        <v>828</v>
      </c>
      <c r="D272" s="25">
        <v>36</v>
      </c>
      <c r="E272" s="25">
        <v>0</v>
      </c>
      <c r="F272" s="25">
        <v>118</v>
      </c>
      <c r="G272" s="25">
        <v>0</v>
      </c>
      <c r="H272" s="25">
        <v>0</v>
      </c>
      <c r="I272" s="25">
        <v>0</v>
      </c>
      <c r="J272" s="25">
        <v>0</v>
      </c>
    </row>
    <row r="273" spans="1:10" ht="12.75">
      <c r="A273" s="10" t="s">
        <v>280</v>
      </c>
      <c r="B273" s="25">
        <v>7130</v>
      </c>
      <c r="C273" s="25">
        <v>4600</v>
      </c>
      <c r="D273" s="25">
        <v>0</v>
      </c>
      <c r="E273" s="25">
        <v>0</v>
      </c>
      <c r="F273" s="25">
        <v>614</v>
      </c>
      <c r="G273" s="25">
        <v>0</v>
      </c>
      <c r="H273" s="25">
        <v>0</v>
      </c>
      <c r="I273" s="25">
        <v>158</v>
      </c>
      <c r="J273" s="25">
        <v>0</v>
      </c>
    </row>
    <row r="274" spans="1:10" ht="12.75">
      <c r="A274" s="10" t="s">
        <v>281</v>
      </c>
      <c r="B274" s="25">
        <v>64019</v>
      </c>
      <c r="C274" s="25">
        <v>14242</v>
      </c>
      <c r="D274" s="25">
        <v>3338</v>
      </c>
      <c r="E274" s="25">
        <v>0</v>
      </c>
      <c r="F274" s="25">
        <v>1497</v>
      </c>
      <c r="G274" s="25">
        <v>3469</v>
      </c>
      <c r="H274" s="25">
        <v>7893</v>
      </c>
      <c r="I274" s="25">
        <v>5640</v>
      </c>
      <c r="J274" s="25">
        <v>4310</v>
      </c>
    </row>
    <row r="275" spans="1:10" ht="12.75">
      <c r="A275" s="10" t="s">
        <v>282</v>
      </c>
      <c r="B275" s="25">
        <v>3376</v>
      </c>
      <c r="C275" s="25">
        <v>4297</v>
      </c>
      <c r="D275" s="25">
        <v>0</v>
      </c>
      <c r="E275" s="25">
        <v>0</v>
      </c>
      <c r="F275" s="25">
        <v>175</v>
      </c>
      <c r="G275" s="25">
        <v>0</v>
      </c>
      <c r="H275" s="25">
        <v>2679</v>
      </c>
      <c r="I275" s="25">
        <v>875</v>
      </c>
      <c r="J275" s="25">
        <v>0</v>
      </c>
    </row>
    <row r="276" spans="1:10" ht="12.75">
      <c r="A276" s="10" t="s">
        <v>283</v>
      </c>
      <c r="B276" s="25">
        <v>19587</v>
      </c>
      <c r="C276" s="25">
        <v>5208</v>
      </c>
      <c r="D276" s="25">
        <v>274</v>
      </c>
      <c r="E276" s="25">
        <v>0</v>
      </c>
      <c r="F276" s="25">
        <v>1949</v>
      </c>
      <c r="G276" s="25">
        <v>202</v>
      </c>
      <c r="H276" s="25">
        <v>779</v>
      </c>
      <c r="I276" s="25">
        <v>2806</v>
      </c>
      <c r="J276" s="25">
        <v>0</v>
      </c>
    </row>
    <row r="277" spans="1:10" ht="12.75">
      <c r="A277" s="10" t="s">
        <v>284</v>
      </c>
      <c r="B277" s="25">
        <v>16420</v>
      </c>
      <c r="C277" s="25">
        <v>449</v>
      </c>
      <c r="D277" s="25">
        <v>371</v>
      </c>
      <c r="E277" s="25">
        <v>-30</v>
      </c>
      <c r="F277" s="25">
        <v>896</v>
      </c>
      <c r="G277" s="25">
        <v>93</v>
      </c>
      <c r="H277" s="25">
        <v>6500</v>
      </c>
      <c r="I277" s="25">
        <v>4384</v>
      </c>
      <c r="J277" s="25">
        <v>0</v>
      </c>
    </row>
    <row r="278" spans="1:10" ht="12.75">
      <c r="A278" s="10" t="s">
        <v>285</v>
      </c>
      <c r="B278" s="25">
        <v>23207</v>
      </c>
      <c r="C278" s="25">
        <v>2370</v>
      </c>
      <c r="D278" s="25">
        <v>302</v>
      </c>
      <c r="E278" s="25">
        <v>0</v>
      </c>
      <c r="F278" s="25">
        <v>1609</v>
      </c>
      <c r="G278" s="25">
        <v>39</v>
      </c>
      <c r="H278" s="25">
        <v>13412</v>
      </c>
      <c r="I278" s="25">
        <v>1841</v>
      </c>
      <c r="J278" s="25">
        <v>0</v>
      </c>
    </row>
    <row r="279" spans="1:10" ht="12.75">
      <c r="A279" s="10" t="s">
        <v>286</v>
      </c>
      <c r="B279" s="25">
        <v>355626</v>
      </c>
      <c r="C279" s="25">
        <v>24661</v>
      </c>
      <c r="D279" s="25">
        <v>13244</v>
      </c>
      <c r="E279" s="25">
        <v>0</v>
      </c>
      <c r="F279" s="25">
        <v>16945</v>
      </c>
      <c r="G279" s="25">
        <v>713</v>
      </c>
      <c r="H279" s="25">
        <v>114832</v>
      </c>
      <c r="I279" s="25">
        <v>44538</v>
      </c>
      <c r="J279" s="25">
        <v>1298</v>
      </c>
    </row>
    <row r="280" spans="1:10" ht="12.75">
      <c r="A280" s="10" t="s">
        <v>287</v>
      </c>
      <c r="B280" s="25">
        <v>1048</v>
      </c>
      <c r="C280" s="25">
        <v>6396</v>
      </c>
      <c r="D280" s="25">
        <v>123</v>
      </c>
      <c r="E280" s="25">
        <v>279</v>
      </c>
      <c r="F280" s="25">
        <v>2</v>
      </c>
      <c r="G280" s="25">
        <v>80</v>
      </c>
      <c r="H280" s="25">
        <v>0</v>
      </c>
      <c r="I280" s="25">
        <v>0</v>
      </c>
      <c r="J280" s="25">
        <v>0</v>
      </c>
    </row>
    <row r="281" spans="1:10" ht="12.75">
      <c r="A281" s="10" t="s">
        <v>288</v>
      </c>
      <c r="B281" s="25">
        <v>15725</v>
      </c>
      <c r="C281" s="25">
        <v>4582</v>
      </c>
      <c r="D281" s="25">
        <v>134</v>
      </c>
      <c r="E281" s="25">
        <v>0</v>
      </c>
      <c r="F281" s="25">
        <v>1147</v>
      </c>
      <c r="G281" s="25">
        <v>1</v>
      </c>
      <c r="H281" s="25">
        <v>2532</v>
      </c>
      <c r="I281" s="25">
        <v>2255</v>
      </c>
      <c r="J281" s="25">
        <v>5</v>
      </c>
    </row>
    <row r="282" spans="1:10" ht="12.75">
      <c r="A282" s="10" t="s">
        <v>289</v>
      </c>
      <c r="B282" s="25">
        <v>389357</v>
      </c>
      <c r="C282" s="25">
        <v>151085</v>
      </c>
      <c r="D282" s="25">
        <v>13608</v>
      </c>
      <c r="E282" s="25">
        <v>0</v>
      </c>
      <c r="F282" s="25">
        <v>24337</v>
      </c>
      <c r="G282" s="25">
        <v>61</v>
      </c>
      <c r="H282" s="25">
        <v>154529</v>
      </c>
      <c r="I282" s="25">
        <v>61870</v>
      </c>
      <c r="J282" s="25">
        <v>3418</v>
      </c>
    </row>
    <row r="283" spans="1:10" ht="12.75">
      <c r="A283" s="10" t="s">
        <v>290</v>
      </c>
      <c r="B283" s="25">
        <v>33729</v>
      </c>
      <c r="C283" s="25">
        <v>6632</v>
      </c>
      <c r="D283" s="25">
        <v>77</v>
      </c>
      <c r="E283" s="25">
        <v>0</v>
      </c>
      <c r="F283" s="25">
        <v>1628</v>
      </c>
      <c r="G283" s="25">
        <v>126</v>
      </c>
      <c r="H283" s="25">
        <v>10402</v>
      </c>
      <c r="I283" s="25">
        <v>3830</v>
      </c>
      <c r="J283" s="25">
        <v>0</v>
      </c>
    </row>
    <row r="284" spans="1:10" ht="12.75">
      <c r="A284" s="10" t="s">
        <v>291</v>
      </c>
      <c r="B284" s="25">
        <v>11037</v>
      </c>
      <c r="C284" s="25">
        <v>9516</v>
      </c>
      <c r="D284" s="25">
        <v>517</v>
      </c>
      <c r="E284" s="25">
        <v>0</v>
      </c>
      <c r="F284" s="25">
        <v>822</v>
      </c>
      <c r="G284" s="25">
        <v>827</v>
      </c>
      <c r="H284" s="25">
        <v>0</v>
      </c>
      <c r="I284" s="25">
        <v>2392</v>
      </c>
      <c r="J284" s="25">
        <v>0</v>
      </c>
    </row>
    <row r="285" spans="1:10" ht="12.75">
      <c r="A285" s="10" t="s">
        <v>292</v>
      </c>
      <c r="B285" s="25">
        <v>58876</v>
      </c>
      <c r="C285" s="25">
        <v>863</v>
      </c>
      <c r="D285" s="25">
        <v>1666</v>
      </c>
      <c r="E285" s="25">
        <v>0</v>
      </c>
      <c r="F285" s="25">
        <v>3745</v>
      </c>
      <c r="G285" s="25">
        <v>1326</v>
      </c>
      <c r="H285" s="25">
        <v>14677</v>
      </c>
      <c r="I285" s="25">
        <v>4003</v>
      </c>
      <c r="J285" s="25">
        <v>11919</v>
      </c>
    </row>
    <row r="286" spans="1:10" ht="12.75">
      <c r="A286" s="10" t="s">
        <v>293</v>
      </c>
      <c r="B286" s="25">
        <v>8758</v>
      </c>
      <c r="C286" s="25">
        <v>480</v>
      </c>
      <c r="D286" s="25">
        <v>55</v>
      </c>
      <c r="E286" s="25">
        <v>814</v>
      </c>
      <c r="F286" s="25">
        <v>672</v>
      </c>
      <c r="G286" s="25">
        <v>0</v>
      </c>
      <c r="H286" s="25">
        <v>2733</v>
      </c>
      <c r="I286" s="25">
        <v>1584</v>
      </c>
      <c r="J286" s="25">
        <v>0</v>
      </c>
    </row>
    <row r="287" spans="1:10" ht="25.5" customHeight="1">
      <c r="A287" s="24" t="s">
        <v>896</v>
      </c>
      <c r="B287" s="25">
        <v>9820</v>
      </c>
      <c r="C287" s="25">
        <v>930</v>
      </c>
      <c r="D287" s="25">
        <v>680</v>
      </c>
      <c r="E287" s="25">
        <v>0</v>
      </c>
      <c r="F287" s="25">
        <v>302</v>
      </c>
      <c r="G287" s="25">
        <v>0</v>
      </c>
      <c r="H287" s="25">
        <v>11391</v>
      </c>
      <c r="I287" s="25">
        <v>2982</v>
      </c>
      <c r="J287" s="25">
        <v>0</v>
      </c>
    </row>
    <row r="288" spans="1:10" ht="12.75">
      <c r="A288" s="10" t="s">
        <v>294</v>
      </c>
      <c r="B288" s="25">
        <v>32936</v>
      </c>
      <c r="C288" s="25">
        <v>0</v>
      </c>
      <c r="D288" s="25">
        <v>513</v>
      </c>
      <c r="E288" s="25">
        <v>0</v>
      </c>
      <c r="F288" s="25">
        <v>1935</v>
      </c>
      <c r="G288" s="25">
        <v>191</v>
      </c>
      <c r="H288" s="25">
        <v>17761</v>
      </c>
      <c r="I288" s="25">
        <v>5235</v>
      </c>
      <c r="J288" s="25">
        <v>0</v>
      </c>
    </row>
    <row r="289" spans="1:10" ht="12.75">
      <c r="A289" s="10" t="s">
        <v>295</v>
      </c>
      <c r="B289" s="25">
        <v>123026</v>
      </c>
      <c r="C289" s="25">
        <v>8505</v>
      </c>
      <c r="D289" s="25">
        <v>7630</v>
      </c>
      <c r="E289" s="25">
        <v>5703</v>
      </c>
      <c r="F289" s="25">
        <v>0</v>
      </c>
      <c r="G289" s="25">
        <v>3930</v>
      </c>
      <c r="H289" s="25">
        <v>28795</v>
      </c>
      <c r="I289" s="25">
        <v>26811</v>
      </c>
      <c r="J289" s="25">
        <v>1</v>
      </c>
    </row>
    <row r="290" spans="1:10" ht="12.75">
      <c r="A290" s="10" t="s">
        <v>296</v>
      </c>
      <c r="B290" s="25">
        <v>64055</v>
      </c>
      <c r="C290" s="25">
        <v>4101</v>
      </c>
      <c r="D290" s="25">
        <v>5015</v>
      </c>
      <c r="E290" s="25">
        <v>0</v>
      </c>
      <c r="F290" s="25">
        <v>3519</v>
      </c>
      <c r="G290" s="25">
        <v>4311</v>
      </c>
      <c r="H290" s="25">
        <v>15069</v>
      </c>
      <c r="I290" s="25">
        <v>12702</v>
      </c>
      <c r="J290" s="25">
        <v>0</v>
      </c>
    </row>
    <row r="291" spans="1:10" ht="12.75">
      <c r="A291" s="10" t="s">
        <v>297</v>
      </c>
      <c r="B291" s="25">
        <v>51467</v>
      </c>
      <c r="C291" s="25">
        <v>3967</v>
      </c>
      <c r="D291" s="25">
        <v>740</v>
      </c>
      <c r="E291" s="25">
        <v>2396</v>
      </c>
      <c r="F291" s="25">
        <v>0</v>
      </c>
      <c r="G291" s="25">
        <v>408</v>
      </c>
      <c r="H291" s="25">
        <v>36560</v>
      </c>
      <c r="I291" s="25">
        <v>10651</v>
      </c>
      <c r="J291" s="25">
        <v>253</v>
      </c>
    </row>
    <row r="292" spans="1:10" ht="12.75">
      <c r="A292" s="10" t="s">
        <v>298</v>
      </c>
      <c r="B292" s="25">
        <v>9438</v>
      </c>
      <c r="C292" s="25">
        <v>121</v>
      </c>
      <c r="D292" s="25">
        <v>315</v>
      </c>
      <c r="E292" s="25">
        <v>0</v>
      </c>
      <c r="F292" s="25">
        <v>957</v>
      </c>
      <c r="G292" s="25">
        <v>0</v>
      </c>
      <c r="H292" s="25">
        <v>3467</v>
      </c>
      <c r="I292" s="25">
        <v>2377</v>
      </c>
      <c r="J292" s="25">
        <v>0</v>
      </c>
    </row>
    <row r="293" spans="1:10" ht="12.75">
      <c r="A293" s="10" t="s">
        <v>299</v>
      </c>
      <c r="B293" s="25">
        <v>64499</v>
      </c>
      <c r="C293" s="25">
        <v>5965</v>
      </c>
      <c r="D293" s="25">
        <v>670</v>
      </c>
      <c r="E293" s="25">
        <v>4972</v>
      </c>
      <c r="F293" s="25">
        <v>0</v>
      </c>
      <c r="G293" s="25">
        <v>256</v>
      </c>
      <c r="H293" s="25">
        <v>35739</v>
      </c>
      <c r="I293" s="25">
        <v>12172</v>
      </c>
      <c r="J293" s="25">
        <v>15</v>
      </c>
    </row>
    <row r="294" spans="1:10" ht="12.75">
      <c r="A294" s="10" t="s">
        <v>300</v>
      </c>
      <c r="B294" s="25">
        <v>79380</v>
      </c>
      <c r="C294" s="25">
        <v>11261</v>
      </c>
      <c r="D294" s="25">
        <v>7368</v>
      </c>
      <c r="E294" s="25">
        <v>0</v>
      </c>
      <c r="F294" s="25">
        <v>7664</v>
      </c>
      <c r="G294" s="25">
        <v>6296</v>
      </c>
      <c r="H294" s="25">
        <v>32976</v>
      </c>
      <c r="I294" s="25">
        <v>15759</v>
      </c>
      <c r="J294" s="25">
        <v>260</v>
      </c>
    </row>
    <row r="295" spans="1:10" ht="12.75">
      <c r="A295" s="10" t="s">
        <v>301</v>
      </c>
      <c r="B295" s="25">
        <v>238962</v>
      </c>
      <c r="C295" s="25">
        <v>33316</v>
      </c>
      <c r="D295" s="25">
        <v>7946</v>
      </c>
      <c r="E295" s="25">
        <v>0</v>
      </c>
      <c r="F295" s="25">
        <v>6751</v>
      </c>
      <c r="G295" s="25">
        <v>847</v>
      </c>
      <c r="H295" s="25">
        <v>72220</v>
      </c>
      <c r="I295" s="25">
        <v>48698</v>
      </c>
      <c r="J295" s="25">
        <v>60</v>
      </c>
    </row>
    <row r="296" spans="1:10" ht="12.75">
      <c r="A296" s="10" t="s">
        <v>302</v>
      </c>
      <c r="B296" s="25">
        <v>35336</v>
      </c>
      <c r="C296" s="25">
        <v>827</v>
      </c>
      <c r="D296" s="25">
        <v>95</v>
      </c>
      <c r="E296" s="25">
        <v>0</v>
      </c>
      <c r="F296" s="25">
        <v>3170</v>
      </c>
      <c r="G296" s="25">
        <v>0</v>
      </c>
      <c r="H296" s="25">
        <v>24761</v>
      </c>
      <c r="I296" s="25">
        <v>5513</v>
      </c>
      <c r="J296" s="25">
        <v>0</v>
      </c>
    </row>
    <row r="297" spans="1:10" ht="12.75">
      <c r="A297" s="10" t="s">
        <v>303</v>
      </c>
      <c r="B297" s="25">
        <v>175095</v>
      </c>
      <c r="C297" s="25">
        <v>5198</v>
      </c>
      <c r="D297" s="25">
        <v>3644</v>
      </c>
      <c r="E297" s="25">
        <v>0</v>
      </c>
      <c r="F297" s="25">
        <v>10914</v>
      </c>
      <c r="G297" s="25">
        <v>3934</v>
      </c>
      <c r="H297" s="25">
        <v>118774</v>
      </c>
      <c r="I297" s="25">
        <v>37580</v>
      </c>
      <c r="J297" s="25">
        <v>535</v>
      </c>
    </row>
    <row r="298" spans="1:10" ht="12.75">
      <c r="A298" s="10" t="s">
        <v>304</v>
      </c>
      <c r="B298" s="25">
        <v>46243</v>
      </c>
      <c r="C298" s="25">
        <v>475</v>
      </c>
      <c r="D298" s="25">
        <v>306</v>
      </c>
      <c r="E298" s="25">
        <v>3327</v>
      </c>
      <c r="F298" s="25">
        <v>1581</v>
      </c>
      <c r="G298" s="25">
        <v>358</v>
      </c>
      <c r="H298" s="25">
        <v>30487</v>
      </c>
      <c r="I298" s="25">
        <v>9257</v>
      </c>
      <c r="J298" s="25">
        <v>0</v>
      </c>
    </row>
    <row r="299" spans="1:10" ht="12.75">
      <c r="A299" s="10" t="s">
        <v>305</v>
      </c>
      <c r="B299" s="25">
        <v>19458</v>
      </c>
      <c r="C299" s="25">
        <v>27</v>
      </c>
      <c r="D299" s="25">
        <v>990</v>
      </c>
      <c r="E299" s="25">
        <v>0</v>
      </c>
      <c r="F299" s="25">
        <v>2171</v>
      </c>
      <c r="G299" s="25">
        <v>239</v>
      </c>
      <c r="H299" s="25">
        <v>13818</v>
      </c>
      <c r="I299" s="25">
        <v>4635</v>
      </c>
      <c r="J299" s="25">
        <v>0</v>
      </c>
    </row>
    <row r="300" spans="1:10" ht="13.5" thickBot="1">
      <c r="A300" s="27" t="s">
        <v>306</v>
      </c>
      <c r="B300" s="28">
        <v>20950</v>
      </c>
      <c r="C300" s="28">
        <v>980</v>
      </c>
      <c r="D300" s="28">
        <v>780</v>
      </c>
      <c r="E300" s="28">
        <v>2671</v>
      </c>
      <c r="F300" s="28">
        <v>0</v>
      </c>
      <c r="G300" s="28">
        <v>135</v>
      </c>
      <c r="H300" s="28">
        <v>13124</v>
      </c>
      <c r="I300" s="28">
        <v>6674</v>
      </c>
      <c r="J300" s="28">
        <v>0</v>
      </c>
    </row>
    <row r="301" ht="12.75"/>
  </sheetData>
  <sheetProtection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&amp;LStatistiska centralbyrån
Offentlig ekonomi och mikrosimuleringar&amp;CMars  2018&amp;RReviderat utfall</oddHeader>
  </headerFooter>
  <rowBreaks count="6" manualBreakCount="6">
    <brk id="53" max="19" man="1"/>
    <brk id="87" max="19" man="1"/>
    <brk id="138" max="19" man="1"/>
    <brk id="193" max="19" man="1"/>
    <brk id="231" max="19" man="1"/>
    <brk id="27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615"/>
  <sheetViews>
    <sheetView showGridLine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0" defaultRowHeight="12.75" customHeight="1" zeroHeight="1"/>
  <cols>
    <col min="1" max="1" width="16.140625" style="183" customWidth="1"/>
    <col min="2" max="2" width="13.421875" style="183" bestFit="1" customWidth="1"/>
    <col min="3" max="3" width="13.421875" style="184" customWidth="1"/>
    <col min="4" max="4" width="16.00390625" style="183" customWidth="1"/>
    <col min="5" max="5" width="14.8515625" style="184" customWidth="1"/>
    <col min="6" max="6" width="12.7109375" style="183" customWidth="1"/>
    <col min="7" max="7" width="9.140625" style="183" customWidth="1"/>
    <col min="8" max="8" width="13.421875" style="183" hidden="1" customWidth="1"/>
    <col min="9" max="16384" width="0" style="183" hidden="1" customWidth="1"/>
  </cols>
  <sheetData>
    <row r="1" ht="16.5" thickBot="1">
      <c r="A1" s="182" t="s">
        <v>958</v>
      </c>
    </row>
    <row r="2" spans="1:6" ht="12.75">
      <c r="A2" s="185" t="s">
        <v>6</v>
      </c>
      <c r="B2" s="186" t="s">
        <v>12</v>
      </c>
      <c r="C2" s="187" t="s">
        <v>12</v>
      </c>
      <c r="D2" s="188" t="s">
        <v>917</v>
      </c>
      <c r="E2" s="187" t="s">
        <v>12</v>
      </c>
      <c r="F2" s="188" t="s">
        <v>917</v>
      </c>
    </row>
    <row r="3" spans="2:6" ht="12.75">
      <c r="B3" s="189" t="s">
        <v>18</v>
      </c>
      <c r="C3" s="190" t="s">
        <v>18</v>
      </c>
      <c r="D3" s="191" t="s">
        <v>943</v>
      </c>
      <c r="E3" s="190" t="s">
        <v>18</v>
      </c>
      <c r="F3" s="192" t="s">
        <v>960</v>
      </c>
    </row>
    <row r="4" spans="1:6" ht="12.75">
      <c r="A4" s="183" t="s">
        <v>19</v>
      </c>
      <c r="B4" s="193" t="s">
        <v>23</v>
      </c>
      <c r="C4" s="192" t="s">
        <v>23</v>
      </c>
      <c r="D4" s="194" t="s">
        <v>940</v>
      </c>
      <c r="E4" s="192" t="s">
        <v>23</v>
      </c>
      <c r="F4" s="195" t="s">
        <v>24</v>
      </c>
    </row>
    <row r="5" spans="2:6" ht="12.75">
      <c r="B5" s="196" t="s">
        <v>959</v>
      </c>
      <c r="C5" s="197" t="s">
        <v>959</v>
      </c>
      <c r="D5" s="198" t="s">
        <v>24</v>
      </c>
      <c r="E5" s="197" t="s">
        <v>936</v>
      </c>
      <c r="F5" s="199"/>
    </row>
    <row r="6" spans="1:6" ht="12.75">
      <c r="A6" s="200"/>
      <c r="B6" s="194" t="s">
        <v>944</v>
      </c>
      <c r="C6" s="201" t="s">
        <v>940</v>
      </c>
      <c r="D6" s="199"/>
      <c r="E6" s="201" t="s">
        <v>941</v>
      </c>
      <c r="F6" s="199"/>
    </row>
    <row r="7" spans="1:6" ht="12.75">
      <c r="A7" s="200"/>
      <c r="B7" s="202">
        <v>43175</v>
      </c>
      <c r="C7" s="231">
        <v>43085</v>
      </c>
      <c r="D7" s="199"/>
      <c r="E7" s="231">
        <v>42810</v>
      </c>
      <c r="F7" s="199"/>
    </row>
    <row r="8" spans="1:6" ht="12.75">
      <c r="A8" s="203"/>
      <c r="B8" s="203"/>
      <c r="C8" s="204"/>
      <c r="D8" s="205"/>
      <c r="E8" s="204"/>
      <c r="F8" s="206"/>
    </row>
    <row r="9" spans="1:6" ht="27" customHeight="1">
      <c r="A9" s="207" t="s">
        <v>918</v>
      </c>
      <c r="B9" s="208">
        <v>43498992</v>
      </c>
      <c r="C9" s="209">
        <v>43549161</v>
      </c>
      <c r="D9" s="208">
        <v>-50169</v>
      </c>
      <c r="E9" s="210">
        <v>46250540</v>
      </c>
      <c r="F9" s="208">
        <v>-2751548</v>
      </c>
    </row>
    <row r="10" spans="1:6" ht="12.75">
      <c r="A10" s="211" t="s">
        <v>34</v>
      </c>
      <c r="B10" s="208">
        <v>-29997091</v>
      </c>
      <c r="C10" s="209">
        <v>-29974441</v>
      </c>
      <c r="D10" s="208">
        <v>-22650</v>
      </c>
      <c r="E10" s="210">
        <v>-32531919</v>
      </c>
      <c r="F10" s="208">
        <v>2534828</v>
      </c>
    </row>
    <row r="11" spans="1:6" ht="12.75">
      <c r="A11" s="211" t="s">
        <v>35</v>
      </c>
      <c r="B11" s="208">
        <v>45301555</v>
      </c>
      <c r="C11" s="209">
        <v>45295231</v>
      </c>
      <c r="D11" s="208">
        <v>6324</v>
      </c>
      <c r="E11" s="210">
        <v>50054127</v>
      </c>
      <c r="F11" s="208">
        <v>-4752572</v>
      </c>
    </row>
    <row r="12" spans="1:6" ht="12.75">
      <c r="A12" s="211" t="s">
        <v>36</v>
      </c>
      <c r="B12" s="208">
        <v>-79649034</v>
      </c>
      <c r="C12" s="209">
        <v>-79587276</v>
      </c>
      <c r="D12" s="208">
        <v>-61758</v>
      </c>
      <c r="E12" s="210">
        <v>-67172399</v>
      </c>
      <c r="F12" s="208">
        <v>-12476635</v>
      </c>
    </row>
    <row r="13" spans="1:6" ht="12.75">
      <c r="A13" s="211" t="s">
        <v>37</v>
      </c>
      <c r="B13" s="208">
        <v>-118598050</v>
      </c>
      <c r="C13" s="209">
        <v>-118521901</v>
      </c>
      <c r="D13" s="208">
        <v>-76149</v>
      </c>
      <c r="E13" s="210">
        <v>-106905739</v>
      </c>
      <c r="F13" s="208">
        <v>-11692311</v>
      </c>
    </row>
    <row r="14" spans="1:6" ht="12.75">
      <c r="A14" s="211" t="s">
        <v>38</v>
      </c>
      <c r="B14" s="208">
        <v>-33212568</v>
      </c>
      <c r="C14" s="209">
        <v>-33170195</v>
      </c>
      <c r="D14" s="208">
        <v>-42373</v>
      </c>
      <c r="E14" s="210">
        <v>-42645365</v>
      </c>
      <c r="F14" s="208">
        <v>9432797</v>
      </c>
    </row>
    <row r="15" spans="1:6" ht="12.75">
      <c r="A15" s="211" t="s">
        <v>39</v>
      </c>
      <c r="B15" s="208">
        <v>4523344</v>
      </c>
      <c r="C15" s="209">
        <v>4535050</v>
      </c>
      <c r="D15" s="208">
        <v>-11706</v>
      </c>
      <c r="E15" s="210">
        <v>-954388</v>
      </c>
      <c r="F15" s="208">
        <v>5477732</v>
      </c>
    </row>
    <row r="16" spans="1:6" ht="12.75" customHeight="1">
      <c r="A16" s="211" t="s">
        <v>40</v>
      </c>
      <c r="B16" s="208">
        <v>-102694840</v>
      </c>
      <c r="C16" s="209">
        <v>-102607765</v>
      </c>
      <c r="D16" s="208">
        <v>-87075</v>
      </c>
      <c r="E16" s="210">
        <v>-82891061</v>
      </c>
      <c r="F16" s="208">
        <v>-19803779</v>
      </c>
    </row>
    <row r="17" spans="1:6" ht="12.75" customHeight="1">
      <c r="A17" s="211" t="s">
        <v>41</v>
      </c>
      <c r="B17" s="208">
        <v>-12802466</v>
      </c>
      <c r="C17" s="209">
        <v>-12791648</v>
      </c>
      <c r="D17" s="208">
        <v>-10818</v>
      </c>
      <c r="E17" s="210">
        <v>1356986</v>
      </c>
      <c r="F17" s="208">
        <v>-14159452</v>
      </c>
    </row>
    <row r="18" spans="1:6" ht="12.75" customHeight="1">
      <c r="A18" s="211" t="s">
        <v>42</v>
      </c>
      <c r="B18" s="208">
        <v>-5461023</v>
      </c>
      <c r="C18" s="209">
        <v>-5456143</v>
      </c>
      <c r="D18" s="208">
        <v>-4880</v>
      </c>
      <c r="E18" s="210">
        <v>-3837763</v>
      </c>
      <c r="F18" s="208">
        <v>-1623260</v>
      </c>
    </row>
    <row r="19" spans="1:6" ht="12.75" customHeight="1">
      <c r="A19" s="211" t="s">
        <v>43</v>
      </c>
      <c r="B19" s="208">
        <v>-13802592</v>
      </c>
      <c r="C19" s="209">
        <v>-13783503</v>
      </c>
      <c r="D19" s="208">
        <v>-19089</v>
      </c>
      <c r="E19" s="210">
        <v>-13193187</v>
      </c>
      <c r="F19" s="208">
        <v>-609405</v>
      </c>
    </row>
    <row r="20" spans="1:6" ht="12.75" customHeight="1">
      <c r="A20" s="211" t="s">
        <v>44</v>
      </c>
      <c r="B20" s="208">
        <v>-2147492</v>
      </c>
      <c r="C20" s="209">
        <v>-2135119</v>
      </c>
      <c r="D20" s="208">
        <v>-12373</v>
      </c>
      <c r="E20" s="210">
        <v>-2645927</v>
      </c>
      <c r="F20" s="208">
        <v>498435</v>
      </c>
    </row>
    <row r="21" spans="1:6" ht="12.75" customHeight="1">
      <c r="A21" s="211" t="s">
        <v>45</v>
      </c>
      <c r="B21" s="208">
        <v>-32468448</v>
      </c>
      <c r="C21" s="209">
        <v>-34210436</v>
      </c>
      <c r="D21" s="208">
        <v>1741988</v>
      </c>
      <c r="E21" s="210">
        <v>-28975324</v>
      </c>
      <c r="F21" s="208">
        <v>-3493124</v>
      </c>
    </row>
    <row r="22" spans="1:6" ht="12.75">
      <c r="A22" s="211" t="s">
        <v>46</v>
      </c>
      <c r="B22" s="208">
        <v>-31687515</v>
      </c>
      <c r="C22" s="209">
        <v>-31650162</v>
      </c>
      <c r="D22" s="208">
        <v>-37353</v>
      </c>
      <c r="E22" s="210">
        <v>-36034646</v>
      </c>
      <c r="F22" s="208">
        <v>4347131</v>
      </c>
    </row>
    <row r="23" spans="1:6" ht="12.75">
      <c r="A23" s="211" t="s">
        <v>47</v>
      </c>
      <c r="B23" s="208">
        <v>-157895128</v>
      </c>
      <c r="C23" s="209">
        <v>-157824792</v>
      </c>
      <c r="D23" s="208">
        <v>-70336</v>
      </c>
      <c r="E23" s="210">
        <v>-149124394</v>
      </c>
      <c r="F23" s="208">
        <v>-8770734</v>
      </c>
    </row>
    <row r="24" spans="1:8" ht="12.75">
      <c r="A24" s="211" t="s">
        <v>48</v>
      </c>
      <c r="B24" s="208">
        <v>-1268473346</v>
      </c>
      <c r="C24" s="209">
        <v>-1264649989</v>
      </c>
      <c r="D24" s="208">
        <v>-3823357</v>
      </c>
      <c r="E24" s="210">
        <v>-1206424577</v>
      </c>
      <c r="F24" s="208">
        <v>-62048769</v>
      </c>
      <c r="H24" s="208"/>
    </row>
    <row r="25" spans="1:6" ht="12.75">
      <c r="A25" s="211" t="s">
        <v>49</v>
      </c>
      <c r="B25" s="208">
        <v>-107669530</v>
      </c>
      <c r="C25" s="209">
        <v>-107620848</v>
      </c>
      <c r="D25" s="208">
        <v>-48682</v>
      </c>
      <c r="E25" s="210">
        <v>-96808864</v>
      </c>
      <c r="F25" s="208">
        <v>-10860666</v>
      </c>
    </row>
    <row r="26" spans="1:6" ht="12.75">
      <c r="A26" s="211" t="s">
        <v>50</v>
      </c>
      <c r="B26" s="208">
        <v>219157590</v>
      </c>
      <c r="C26" s="209">
        <v>219137261</v>
      </c>
      <c r="D26" s="208">
        <v>20329</v>
      </c>
      <c r="E26" s="210">
        <v>221604055</v>
      </c>
      <c r="F26" s="208">
        <v>-2446465</v>
      </c>
    </row>
    <row r="27" spans="1:6" ht="12.75">
      <c r="A27" s="211" t="s">
        <v>51</v>
      </c>
      <c r="B27" s="208">
        <v>-4718495</v>
      </c>
      <c r="C27" s="209">
        <v>-4688863</v>
      </c>
      <c r="D27" s="208">
        <v>-29632</v>
      </c>
      <c r="E27" s="210">
        <v>-20164581</v>
      </c>
      <c r="F27" s="208">
        <v>15446086</v>
      </c>
    </row>
    <row r="28" spans="1:6" ht="12.75">
      <c r="A28" s="211" t="s">
        <v>52</v>
      </c>
      <c r="B28" s="208">
        <v>-55776024</v>
      </c>
      <c r="C28" s="209">
        <v>-58210630</v>
      </c>
      <c r="D28" s="208">
        <v>2434606</v>
      </c>
      <c r="E28" s="210">
        <v>-47271004</v>
      </c>
      <c r="F28" s="208">
        <v>-8505020</v>
      </c>
    </row>
    <row r="29" spans="1:6" ht="12.75">
      <c r="A29" s="211" t="s">
        <v>53</v>
      </c>
      <c r="B29" s="208">
        <v>30573600</v>
      </c>
      <c r="C29" s="209">
        <v>30807507</v>
      </c>
      <c r="D29" s="208">
        <v>-233907</v>
      </c>
      <c r="E29" s="210">
        <v>24051765</v>
      </c>
      <c r="F29" s="208">
        <v>6521835</v>
      </c>
    </row>
    <row r="30" spans="1:6" ht="12.75">
      <c r="A30" s="211" t="s">
        <v>54</v>
      </c>
      <c r="B30" s="208">
        <v>-15082574</v>
      </c>
      <c r="C30" s="209">
        <v>-15065324</v>
      </c>
      <c r="D30" s="208">
        <v>-17250</v>
      </c>
      <c r="E30" s="210">
        <v>-19826676</v>
      </c>
      <c r="F30" s="208">
        <v>4744102</v>
      </c>
    </row>
    <row r="31" spans="1:6" ht="12.75">
      <c r="A31" s="211" t="s">
        <v>55</v>
      </c>
      <c r="B31" s="208">
        <v>33204626</v>
      </c>
      <c r="C31" s="209">
        <v>33212524</v>
      </c>
      <c r="D31" s="208">
        <v>-7898</v>
      </c>
      <c r="E31" s="210">
        <v>20413397</v>
      </c>
      <c r="F31" s="208">
        <v>12791229</v>
      </c>
    </row>
    <row r="32" spans="1:6" ht="12.75">
      <c r="A32" s="211" t="s">
        <v>56</v>
      </c>
      <c r="B32" s="208">
        <v>-23899501</v>
      </c>
      <c r="C32" s="209">
        <v>-23857400</v>
      </c>
      <c r="D32" s="208">
        <v>-42101</v>
      </c>
      <c r="E32" s="210">
        <v>-20714838</v>
      </c>
      <c r="F32" s="208">
        <v>-3184663</v>
      </c>
    </row>
    <row r="33" spans="1:6" ht="12.75">
      <c r="A33" s="211" t="s">
        <v>57</v>
      </c>
      <c r="B33" s="208">
        <v>-43735376</v>
      </c>
      <c r="C33" s="209">
        <v>-43704457</v>
      </c>
      <c r="D33" s="208">
        <v>-30919</v>
      </c>
      <c r="E33" s="210">
        <v>-34043616</v>
      </c>
      <c r="F33" s="208">
        <v>-9691760</v>
      </c>
    </row>
    <row r="34" spans="1:6" ht="12.75">
      <c r="A34" s="211" t="s">
        <v>58</v>
      </c>
      <c r="B34" s="208">
        <v>21622153</v>
      </c>
      <c r="C34" s="209">
        <v>21878634</v>
      </c>
      <c r="D34" s="208">
        <v>-256481</v>
      </c>
      <c r="E34" s="210">
        <v>28746774</v>
      </c>
      <c r="F34" s="208">
        <v>-7124621</v>
      </c>
    </row>
    <row r="35" spans="1:6" ht="27" customHeight="1">
      <c r="A35" s="207" t="s">
        <v>59</v>
      </c>
      <c r="B35" s="208">
        <v>12114887</v>
      </c>
      <c r="C35" s="209">
        <v>12133820</v>
      </c>
      <c r="D35" s="208">
        <v>-18933</v>
      </c>
      <c r="E35" s="210">
        <v>4584161</v>
      </c>
      <c r="F35" s="208">
        <v>7530726</v>
      </c>
    </row>
    <row r="36" spans="1:6" ht="12.75" customHeight="1">
      <c r="A36" s="212" t="s">
        <v>60</v>
      </c>
      <c r="B36" s="208">
        <v>-1079426</v>
      </c>
      <c r="C36" s="209">
        <v>-1071825</v>
      </c>
      <c r="D36" s="208">
        <v>-7601</v>
      </c>
      <c r="E36" s="210">
        <v>1579393</v>
      </c>
      <c r="F36" s="208">
        <v>-2658819</v>
      </c>
    </row>
    <row r="37" spans="1:6" ht="12.75">
      <c r="A37" s="211" t="s">
        <v>61</v>
      </c>
      <c r="B37" s="208">
        <v>-47108331</v>
      </c>
      <c r="C37" s="209">
        <v>-47087377</v>
      </c>
      <c r="D37" s="208">
        <v>-20954</v>
      </c>
      <c r="E37" s="210">
        <v>-45584206</v>
      </c>
      <c r="F37" s="208">
        <v>-1524125</v>
      </c>
    </row>
    <row r="38" spans="1:6" ht="12.75">
      <c r="A38" s="211" t="s">
        <v>62</v>
      </c>
      <c r="B38" s="208">
        <v>-21474248</v>
      </c>
      <c r="C38" s="209">
        <v>-21458590</v>
      </c>
      <c r="D38" s="208">
        <v>-15658</v>
      </c>
      <c r="E38" s="210">
        <v>-19554577</v>
      </c>
      <c r="F38" s="208">
        <v>-1919671</v>
      </c>
    </row>
    <row r="39" spans="1:6" ht="12.75">
      <c r="A39" s="211" t="s">
        <v>63</v>
      </c>
      <c r="B39" s="208">
        <v>14973190</v>
      </c>
      <c r="C39" s="209">
        <v>14978912</v>
      </c>
      <c r="D39" s="208">
        <v>-5722</v>
      </c>
      <c r="E39" s="210">
        <v>15888458</v>
      </c>
      <c r="F39" s="208">
        <v>-915268</v>
      </c>
    </row>
    <row r="40" spans="1:6" ht="12.75">
      <c r="A40" s="211" t="s">
        <v>64</v>
      </c>
      <c r="B40" s="208">
        <v>23037918</v>
      </c>
      <c r="C40" s="209">
        <v>24180465</v>
      </c>
      <c r="D40" s="208">
        <v>-1142547</v>
      </c>
      <c r="E40" s="210">
        <v>36208540</v>
      </c>
      <c r="F40" s="208">
        <v>-13170622</v>
      </c>
    </row>
    <row r="41" spans="1:6" ht="12.75">
      <c r="A41" s="211" t="s">
        <v>65</v>
      </c>
      <c r="B41" s="208">
        <v>-16867174</v>
      </c>
      <c r="C41" s="209">
        <v>-16859784</v>
      </c>
      <c r="D41" s="208">
        <v>-7390</v>
      </c>
      <c r="E41" s="210">
        <v>-17080571</v>
      </c>
      <c r="F41" s="208">
        <v>213397</v>
      </c>
    </row>
    <row r="42" spans="1:6" ht="12.75">
      <c r="A42" s="211" t="s">
        <v>66</v>
      </c>
      <c r="B42" s="208">
        <v>-25443983</v>
      </c>
      <c r="C42" s="209">
        <v>-25427949</v>
      </c>
      <c r="D42" s="208">
        <v>-16034</v>
      </c>
      <c r="E42" s="210">
        <v>-22806876</v>
      </c>
      <c r="F42" s="208">
        <v>-2637107</v>
      </c>
    </row>
    <row r="43" spans="1:6" ht="27" customHeight="1">
      <c r="A43" s="207" t="s">
        <v>919</v>
      </c>
      <c r="B43" s="208">
        <v>21028454</v>
      </c>
      <c r="C43" s="209">
        <v>21074784</v>
      </c>
      <c r="D43" s="208">
        <v>-46330</v>
      </c>
      <c r="E43" s="210">
        <v>37118141</v>
      </c>
      <c r="F43" s="208">
        <v>-16089687</v>
      </c>
    </row>
    <row r="44" spans="1:6" ht="12.75">
      <c r="A44" s="211" t="s">
        <v>67</v>
      </c>
      <c r="B44" s="208">
        <v>11700612</v>
      </c>
      <c r="C44" s="209">
        <v>11706254</v>
      </c>
      <c r="D44" s="208">
        <v>-5642</v>
      </c>
      <c r="E44" s="210">
        <v>9768988</v>
      </c>
      <c r="F44" s="208">
        <v>1931624</v>
      </c>
    </row>
    <row r="45" spans="1:6" ht="12.75">
      <c r="A45" s="211" t="s">
        <v>68</v>
      </c>
      <c r="B45" s="208">
        <v>-1972543</v>
      </c>
      <c r="C45" s="209">
        <v>-1968959</v>
      </c>
      <c r="D45" s="208">
        <v>-3584</v>
      </c>
      <c r="E45" s="210">
        <v>-225760</v>
      </c>
      <c r="F45" s="208">
        <v>-1746783</v>
      </c>
    </row>
    <row r="46" spans="1:6" ht="12.75">
      <c r="A46" s="211" t="s">
        <v>69</v>
      </c>
      <c r="B46" s="208">
        <v>57569034</v>
      </c>
      <c r="C46" s="209">
        <v>57570281</v>
      </c>
      <c r="D46" s="208">
        <v>-1247</v>
      </c>
      <c r="E46" s="210">
        <v>55666409</v>
      </c>
      <c r="F46" s="208">
        <v>1902625</v>
      </c>
    </row>
    <row r="47" spans="1:6" ht="12.75">
      <c r="A47" s="211" t="s">
        <v>70</v>
      </c>
      <c r="B47" s="208">
        <v>19767220</v>
      </c>
      <c r="C47" s="209">
        <v>19779527</v>
      </c>
      <c r="D47" s="208">
        <v>-12307</v>
      </c>
      <c r="E47" s="210">
        <v>4720267</v>
      </c>
      <c r="F47" s="208">
        <v>15046953</v>
      </c>
    </row>
    <row r="48" spans="1:6" ht="12.75">
      <c r="A48" s="211" t="s">
        <v>71</v>
      </c>
      <c r="B48" s="208">
        <v>-7682291</v>
      </c>
      <c r="C48" s="209">
        <v>-7675906</v>
      </c>
      <c r="D48" s="208">
        <v>-6385</v>
      </c>
      <c r="E48" s="210">
        <v>-8996682</v>
      </c>
      <c r="F48" s="208">
        <v>1314391</v>
      </c>
    </row>
    <row r="49" spans="1:6" ht="12.75">
      <c r="A49" s="211" t="s">
        <v>72</v>
      </c>
      <c r="B49" s="208">
        <v>-33501865</v>
      </c>
      <c r="C49" s="209">
        <v>-33483137</v>
      </c>
      <c r="D49" s="208">
        <v>-18728</v>
      </c>
      <c r="E49" s="210">
        <v>-29831959</v>
      </c>
      <c r="F49" s="208">
        <v>-3669906</v>
      </c>
    </row>
    <row r="50" spans="1:6" ht="12.75">
      <c r="A50" s="211" t="s">
        <v>73</v>
      </c>
      <c r="B50" s="208">
        <v>-9465537</v>
      </c>
      <c r="C50" s="209">
        <v>-9406695</v>
      </c>
      <c r="D50" s="208">
        <v>-58842</v>
      </c>
      <c r="E50" s="210">
        <v>-10048834</v>
      </c>
      <c r="F50" s="208">
        <v>583297</v>
      </c>
    </row>
    <row r="51" spans="1:6" ht="12.75">
      <c r="A51" s="211" t="s">
        <v>74</v>
      </c>
      <c r="B51" s="208">
        <v>-636773</v>
      </c>
      <c r="C51" s="209">
        <v>-628726</v>
      </c>
      <c r="D51" s="208">
        <v>-8047</v>
      </c>
      <c r="E51" s="210">
        <v>1752111</v>
      </c>
      <c r="F51" s="208">
        <v>-2388884</v>
      </c>
    </row>
    <row r="52" spans="1:6" ht="27" customHeight="1">
      <c r="A52" s="207" t="s">
        <v>920</v>
      </c>
      <c r="B52" s="208">
        <v>3805706</v>
      </c>
      <c r="C52" s="209">
        <v>3808378</v>
      </c>
      <c r="D52" s="208">
        <v>-2672</v>
      </c>
      <c r="E52" s="210">
        <v>-1191423</v>
      </c>
      <c r="F52" s="208">
        <v>4997129</v>
      </c>
    </row>
    <row r="53" spans="1:6" ht="12.75">
      <c r="A53" s="211" t="s">
        <v>75</v>
      </c>
      <c r="B53" s="208">
        <v>4296679</v>
      </c>
      <c r="C53" s="209">
        <v>4303133</v>
      </c>
      <c r="D53" s="208">
        <v>-6454</v>
      </c>
      <c r="E53" s="210">
        <v>12752839</v>
      </c>
      <c r="F53" s="208">
        <v>-8456160</v>
      </c>
    </row>
    <row r="54" spans="1:6" ht="12.75">
      <c r="A54" s="211" t="s">
        <v>76</v>
      </c>
      <c r="B54" s="208">
        <v>1776490</v>
      </c>
      <c r="C54" s="209">
        <v>1780176</v>
      </c>
      <c r="D54" s="208">
        <v>-3686</v>
      </c>
      <c r="E54" s="210">
        <v>656151</v>
      </c>
      <c r="F54" s="208">
        <v>1120339</v>
      </c>
    </row>
    <row r="55" spans="1:6" ht="12.75">
      <c r="A55" s="211" t="s">
        <v>77</v>
      </c>
      <c r="B55" s="208">
        <v>-17920245</v>
      </c>
      <c r="C55" s="209">
        <v>-17878295</v>
      </c>
      <c r="D55" s="208">
        <v>-41950</v>
      </c>
      <c r="E55" s="210">
        <v>-13953375</v>
      </c>
      <c r="F55" s="208">
        <v>-3966870</v>
      </c>
    </row>
    <row r="56" spans="1:6" ht="12.75">
      <c r="A56" s="211" t="s">
        <v>78</v>
      </c>
      <c r="B56" s="208">
        <v>1318393</v>
      </c>
      <c r="C56" s="209">
        <v>1328243</v>
      </c>
      <c r="D56" s="208">
        <v>-9850</v>
      </c>
      <c r="E56" s="210">
        <v>8396618</v>
      </c>
      <c r="F56" s="208">
        <v>-7078225</v>
      </c>
    </row>
    <row r="57" spans="1:6" ht="12.75">
      <c r="A57" s="211" t="s">
        <v>79</v>
      </c>
      <c r="B57" s="208">
        <v>7155001</v>
      </c>
      <c r="C57" s="209">
        <v>7393318</v>
      </c>
      <c r="D57" s="208">
        <v>-238317</v>
      </c>
      <c r="E57" s="210">
        <v>8591622</v>
      </c>
      <c r="F57" s="208">
        <v>-1436621</v>
      </c>
    </row>
    <row r="58" spans="1:6" ht="12.75">
      <c r="A58" s="211" t="s">
        <v>80</v>
      </c>
      <c r="B58" s="208">
        <v>121256205</v>
      </c>
      <c r="C58" s="209">
        <v>121264606</v>
      </c>
      <c r="D58" s="208">
        <v>-8401</v>
      </c>
      <c r="E58" s="210">
        <v>110675022</v>
      </c>
      <c r="F58" s="208">
        <v>10581183</v>
      </c>
    </row>
    <row r="59" spans="1:6" ht="12.75">
      <c r="A59" s="211" t="s">
        <v>81</v>
      </c>
      <c r="B59" s="208">
        <v>13720585</v>
      </c>
      <c r="C59" s="209">
        <v>13724338</v>
      </c>
      <c r="D59" s="208">
        <v>-3753</v>
      </c>
      <c r="E59" s="210">
        <v>15729410</v>
      </c>
      <c r="F59" s="208">
        <v>-2008825</v>
      </c>
    </row>
    <row r="60" spans="1:6" ht="12.75">
      <c r="A60" s="211" t="s">
        <v>82</v>
      </c>
      <c r="B60" s="208">
        <v>2425824</v>
      </c>
      <c r="C60" s="209">
        <v>2428739</v>
      </c>
      <c r="D60" s="208">
        <v>-2915</v>
      </c>
      <c r="E60" s="210">
        <v>4878923</v>
      </c>
      <c r="F60" s="208">
        <v>-2453099</v>
      </c>
    </row>
    <row r="61" spans="1:6" ht="12.75">
      <c r="A61" s="211" t="s">
        <v>83</v>
      </c>
      <c r="B61" s="208">
        <v>15092546</v>
      </c>
      <c r="C61" s="209">
        <v>15089686</v>
      </c>
      <c r="D61" s="208">
        <v>2860</v>
      </c>
      <c r="E61" s="210">
        <v>12539508</v>
      </c>
      <c r="F61" s="208">
        <v>2553038</v>
      </c>
    </row>
    <row r="62" spans="1:6" ht="12.75">
      <c r="A62" s="211" t="s">
        <v>84</v>
      </c>
      <c r="B62" s="208">
        <v>-8295810</v>
      </c>
      <c r="C62" s="209">
        <v>-8291358</v>
      </c>
      <c r="D62" s="208">
        <v>-4452</v>
      </c>
      <c r="E62" s="210">
        <v>-10056407</v>
      </c>
      <c r="F62" s="208">
        <v>1760597</v>
      </c>
    </row>
    <row r="63" spans="1:6" ht="12.75">
      <c r="A63" s="211" t="s">
        <v>85</v>
      </c>
      <c r="B63" s="208">
        <v>-2831611</v>
      </c>
      <c r="C63" s="209">
        <v>-2826204</v>
      </c>
      <c r="D63" s="208">
        <v>-5407</v>
      </c>
      <c r="E63" s="210">
        <v>-2617504</v>
      </c>
      <c r="F63" s="208">
        <v>-214107</v>
      </c>
    </row>
    <row r="64" spans="1:6" ht="12.75">
      <c r="A64" s="211" t="s">
        <v>86</v>
      </c>
      <c r="B64" s="208">
        <v>-6904218</v>
      </c>
      <c r="C64" s="209">
        <v>-6899816</v>
      </c>
      <c r="D64" s="208">
        <v>-4402</v>
      </c>
      <c r="E64" s="210">
        <v>-5578328</v>
      </c>
      <c r="F64" s="208">
        <v>-1325890</v>
      </c>
    </row>
    <row r="65" spans="1:6" ht="27" customHeight="1">
      <c r="A65" s="207" t="s">
        <v>921</v>
      </c>
      <c r="B65" s="208">
        <v>-1893772</v>
      </c>
      <c r="C65" s="209">
        <v>-1890261</v>
      </c>
      <c r="D65" s="208">
        <v>-3511</v>
      </c>
      <c r="E65" s="210">
        <v>-2795099</v>
      </c>
      <c r="F65" s="208">
        <v>901327</v>
      </c>
    </row>
    <row r="66" spans="1:6" ht="12.75">
      <c r="A66" s="211" t="s">
        <v>87</v>
      </c>
      <c r="B66" s="208">
        <v>8983646</v>
      </c>
      <c r="C66" s="209">
        <v>8992850</v>
      </c>
      <c r="D66" s="208">
        <v>-9204</v>
      </c>
      <c r="E66" s="210">
        <v>7529630</v>
      </c>
      <c r="F66" s="208">
        <v>1454016</v>
      </c>
    </row>
    <row r="67" spans="1:6" ht="12.75">
      <c r="A67" s="211" t="s">
        <v>88</v>
      </c>
      <c r="B67" s="208">
        <v>-755702</v>
      </c>
      <c r="C67" s="209">
        <v>-744019</v>
      </c>
      <c r="D67" s="208">
        <v>-11683</v>
      </c>
      <c r="E67" s="210">
        <v>-4999112</v>
      </c>
      <c r="F67" s="208">
        <v>4243410</v>
      </c>
    </row>
    <row r="68" spans="1:6" ht="12.75">
      <c r="A68" s="211" t="s">
        <v>89</v>
      </c>
      <c r="B68" s="208">
        <v>-1036205</v>
      </c>
      <c r="C68" s="209">
        <v>-1032170</v>
      </c>
      <c r="D68" s="208">
        <v>-4035</v>
      </c>
      <c r="E68" s="210">
        <v>459382</v>
      </c>
      <c r="F68" s="208">
        <v>-1495587</v>
      </c>
    </row>
    <row r="69" spans="1:6" ht="12.75">
      <c r="A69" s="211" t="s">
        <v>90</v>
      </c>
      <c r="B69" s="208">
        <v>-32885292</v>
      </c>
      <c r="C69" s="209">
        <v>-32869222</v>
      </c>
      <c r="D69" s="208">
        <v>-16070</v>
      </c>
      <c r="E69" s="210">
        <v>-29902150</v>
      </c>
      <c r="F69" s="208">
        <v>-2983142</v>
      </c>
    </row>
    <row r="70" spans="1:6" ht="12.75">
      <c r="A70" s="211" t="s">
        <v>91</v>
      </c>
      <c r="B70" s="208">
        <v>39093713</v>
      </c>
      <c r="C70" s="209">
        <v>39123950</v>
      </c>
      <c r="D70" s="208">
        <v>-30237</v>
      </c>
      <c r="E70" s="210">
        <v>35983109</v>
      </c>
      <c r="F70" s="208">
        <v>3110604</v>
      </c>
    </row>
    <row r="71" spans="1:6" ht="12.75">
      <c r="A71" s="211" t="s">
        <v>92</v>
      </c>
      <c r="B71" s="208">
        <v>-4894033</v>
      </c>
      <c r="C71" s="209">
        <v>-4890143</v>
      </c>
      <c r="D71" s="208">
        <v>-3890</v>
      </c>
      <c r="E71" s="210">
        <v>-3166207</v>
      </c>
      <c r="F71" s="208">
        <v>-1727826</v>
      </c>
    </row>
    <row r="72" spans="1:6" ht="12.75">
      <c r="A72" s="211" t="s">
        <v>93</v>
      </c>
      <c r="B72" s="208">
        <v>24591381</v>
      </c>
      <c r="C72" s="209">
        <v>24601717</v>
      </c>
      <c r="D72" s="208">
        <v>-10336</v>
      </c>
      <c r="E72" s="210">
        <v>16745743</v>
      </c>
      <c r="F72" s="208">
        <v>7845638</v>
      </c>
    </row>
    <row r="73" spans="1:6" ht="12.75">
      <c r="A73" s="211" t="s">
        <v>94</v>
      </c>
      <c r="B73" s="208">
        <v>18441280</v>
      </c>
      <c r="C73" s="209">
        <v>18447205</v>
      </c>
      <c r="D73" s="208">
        <v>-5925</v>
      </c>
      <c r="E73" s="210">
        <v>17006051</v>
      </c>
      <c r="F73" s="208">
        <v>1435229</v>
      </c>
    </row>
    <row r="74" spans="1:6" ht="12.75">
      <c r="A74" s="211" t="s">
        <v>95</v>
      </c>
      <c r="B74" s="208">
        <v>8350534</v>
      </c>
      <c r="C74" s="209">
        <v>8358637</v>
      </c>
      <c r="D74" s="208">
        <v>-8103</v>
      </c>
      <c r="E74" s="210">
        <v>8533243</v>
      </c>
      <c r="F74" s="208">
        <v>-182709</v>
      </c>
    </row>
    <row r="75" spans="1:6" ht="12.75">
      <c r="A75" s="211" t="s">
        <v>96</v>
      </c>
      <c r="B75" s="208">
        <v>-2140246</v>
      </c>
      <c r="C75" s="209">
        <v>-2062794</v>
      </c>
      <c r="D75" s="208">
        <v>-77452</v>
      </c>
      <c r="E75" s="210">
        <v>2688424</v>
      </c>
      <c r="F75" s="208">
        <v>-4828670</v>
      </c>
    </row>
    <row r="76" spans="1:6" ht="12.75">
      <c r="A76" s="211" t="s">
        <v>97</v>
      </c>
      <c r="B76" s="208">
        <v>-492901</v>
      </c>
      <c r="C76" s="209">
        <v>-350905</v>
      </c>
      <c r="D76" s="208">
        <v>-141996</v>
      </c>
      <c r="E76" s="210">
        <v>-2115290</v>
      </c>
      <c r="F76" s="208">
        <v>1622389</v>
      </c>
    </row>
    <row r="77" spans="1:6" ht="12.75">
      <c r="A77" s="211" t="s">
        <v>98</v>
      </c>
      <c r="B77" s="208">
        <v>16660486</v>
      </c>
      <c r="C77" s="209">
        <v>16665894</v>
      </c>
      <c r="D77" s="208">
        <v>-5408</v>
      </c>
      <c r="E77" s="210">
        <v>16987162</v>
      </c>
      <c r="F77" s="208">
        <v>-326676</v>
      </c>
    </row>
    <row r="78" spans="1:6" ht="27" customHeight="1">
      <c r="A78" s="207" t="s">
        <v>922</v>
      </c>
      <c r="B78" s="208">
        <v>-2074369</v>
      </c>
      <c r="C78" s="209">
        <v>-2061773</v>
      </c>
      <c r="D78" s="208">
        <v>-12596</v>
      </c>
      <c r="E78" s="210">
        <v>813854</v>
      </c>
      <c r="F78" s="208">
        <v>-2888223</v>
      </c>
    </row>
    <row r="79" spans="1:6" ht="12.75">
      <c r="A79" s="211" t="s">
        <v>99</v>
      </c>
      <c r="B79" s="208">
        <v>-14635128</v>
      </c>
      <c r="C79" s="209">
        <v>-14629323</v>
      </c>
      <c r="D79" s="208">
        <v>-5805</v>
      </c>
      <c r="E79" s="210">
        <v>-14256480</v>
      </c>
      <c r="F79" s="208">
        <v>-378648</v>
      </c>
    </row>
    <row r="80" spans="1:6" ht="12.75">
      <c r="A80" s="211" t="s">
        <v>100</v>
      </c>
      <c r="B80" s="208">
        <v>21950513</v>
      </c>
      <c r="C80" s="209">
        <v>21959363</v>
      </c>
      <c r="D80" s="208">
        <v>-8850</v>
      </c>
      <c r="E80" s="210">
        <v>17775668</v>
      </c>
      <c r="F80" s="208">
        <v>4174845</v>
      </c>
    </row>
    <row r="81" spans="1:6" ht="12.75">
      <c r="A81" s="211" t="s">
        <v>101</v>
      </c>
      <c r="B81" s="208">
        <v>-947022</v>
      </c>
      <c r="C81" s="209">
        <v>-941627</v>
      </c>
      <c r="D81" s="208">
        <v>-5395</v>
      </c>
      <c r="E81" s="210">
        <v>1024074</v>
      </c>
      <c r="F81" s="208">
        <v>-1971096</v>
      </c>
    </row>
    <row r="82" spans="1:6" ht="12.75">
      <c r="A82" s="211" t="s">
        <v>102</v>
      </c>
      <c r="B82" s="208">
        <v>10428566</v>
      </c>
      <c r="C82" s="209">
        <v>10434384</v>
      </c>
      <c r="D82" s="208">
        <v>-5818</v>
      </c>
      <c r="E82" s="210">
        <v>10479632</v>
      </c>
      <c r="F82" s="208">
        <v>-51066</v>
      </c>
    </row>
    <row r="83" spans="1:6" ht="12.75">
      <c r="A83" s="211" t="s">
        <v>103</v>
      </c>
      <c r="B83" s="208">
        <v>-6571067</v>
      </c>
      <c r="C83" s="209">
        <v>-6566492</v>
      </c>
      <c r="D83" s="208">
        <v>-4575</v>
      </c>
      <c r="E83" s="210">
        <v>-6200751</v>
      </c>
      <c r="F83" s="208">
        <v>-370316</v>
      </c>
    </row>
    <row r="84" spans="1:6" ht="12.75">
      <c r="A84" s="211" t="s">
        <v>104</v>
      </c>
      <c r="B84" s="208">
        <v>30348112</v>
      </c>
      <c r="C84" s="209">
        <v>30367783</v>
      </c>
      <c r="D84" s="208">
        <v>-19671</v>
      </c>
      <c r="E84" s="210">
        <v>34567732</v>
      </c>
      <c r="F84" s="208">
        <v>-4219620</v>
      </c>
    </row>
    <row r="85" spans="1:6" ht="12.75">
      <c r="A85" s="211" t="s">
        <v>105</v>
      </c>
      <c r="B85" s="208">
        <v>-22548588</v>
      </c>
      <c r="C85" s="209">
        <v>-22538049</v>
      </c>
      <c r="D85" s="208">
        <v>-10539</v>
      </c>
      <c r="E85" s="210">
        <v>-21837379</v>
      </c>
      <c r="F85" s="208">
        <v>-711209</v>
      </c>
    </row>
    <row r="86" spans="1:6" ht="27" customHeight="1">
      <c r="A86" s="207" t="s">
        <v>923</v>
      </c>
      <c r="B86" s="208">
        <v>16307879</v>
      </c>
      <c r="C86" s="209">
        <v>16371500</v>
      </c>
      <c r="D86" s="208">
        <v>-63621</v>
      </c>
      <c r="E86" s="210">
        <v>14188881</v>
      </c>
      <c r="F86" s="208">
        <v>2118998</v>
      </c>
    </row>
    <row r="87" spans="1:6" ht="12.75">
      <c r="A87" s="211" t="s">
        <v>106</v>
      </c>
      <c r="B87" s="208">
        <v>9750194</v>
      </c>
      <c r="C87" s="209">
        <v>9749742</v>
      </c>
      <c r="D87" s="208">
        <v>452</v>
      </c>
      <c r="E87" s="210">
        <v>11938193</v>
      </c>
      <c r="F87" s="208">
        <v>-2187999</v>
      </c>
    </row>
    <row r="88" spans="1:6" ht="12.75">
      <c r="A88" s="211" t="s">
        <v>107</v>
      </c>
      <c r="B88" s="208">
        <v>27457033</v>
      </c>
      <c r="C88" s="209">
        <v>27451644</v>
      </c>
      <c r="D88" s="208">
        <v>5389</v>
      </c>
      <c r="E88" s="210">
        <v>29168945</v>
      </c>
      <c r="F88" s="208">
        <v>-1711912</v>
      </c>
    </row>
    <row r="89" spans="1:6" ht="12.75">
      <c r="A89" s="211" t="s">
        <v>108</v>
      </c>
      <c r="B89" s="208">
        <v>569439</v>
      </c>
      <c r="C89" s="209">
        <v>570392</v>
      </c>
      <c r="D89" s="208">
        <v>-953</v>
      </c>
      <c r="E89" s="210">
        <v>2123049</v>
      </c>
      <c r="F89" s="208">
        <v>-1553610</v>
      </c>
    </row>
    <row r="90" spans="1:6" ht="12.75">
      <c r="A90" s="211" t="s">
        <v>109</v>
      </c>
      <c r="B90" s="208">
        <v>141999039</v>
      </c>
      <c r="C90" s="209">
        <v>141973265</v>
      </c>
      <c r="D90" s="208">
        <v>25774</v>
      </c>
      <c r="E90" s="210">
        <v>137693950</v>
      </c>
      <c r="F90" s="208">
        <v>4305089</v>
      </c>
    </row>
    <row r="91" spans="1:6" ht="12.75">
      <c r="A91" s="211" t="s">
        <v>110</v>
      </c>
      <c r="B91" s="208">
        <v>14652306</v>
      </c>
      <c r="C91" s="209">
        <v>14654129</v>
      </c>
      <c r="D91" s="208">
        <v>-1823</v>
      </c>
      <c r="E91" s="210">
        <v>10865024</v>
      </c>
      <c r="F91" s="208">
        <v>3787282</v>
      </c>
    </row>
    <row r="92" spans="1:6" ht="12.75">
      <c r="A92" s="211" t="s">
        <v>111</v>
      </c>
      <c r="B92" s="208">
        <v>9937009</v>
      </c>
      <c r="C92" s="209">
        <v>9940925</v>
      </c>
      <c r="D92" s="208">
        <v>-3916</v>
      </c>
      <c r="E92" s="210">
        <v>10636969</v>
      </c>
      <c r="F92" s="208">
        <v>-699960</v>
      </c>
    </row>
    <row r="93" spans="1:6" ht="12.75">
      <c r="A93" s="211" t="s">
        <v>112</v>
      </c>
      <c r="B93" s="208">
        <v>35716527</v>
      </c>
      <c r="C93" s="209">
        <v>35717397</v>
      </c>
      <c r="D93" s="208">
        <v>-870</v>
      </c>
      <c r="E93" s="210">
        <v>28350076</v>
      </c>
      <c r="F93" s="208">
        <v>7366451</v>
      </c>
    </row>
    <row r="94" spans="1:6" ht="12.75">
      <c r="A94" s="211" t="s">
        <v>113</v>
      </c>
      <c r="B94" s="208">
        <v>-7662676</v>
      </c>
      <c r="C94" s="209">
        <v>-7652194</v>
      </c>
      <c r="D94" s="208">
        <v>-10482</v>
      </c>
      <c r="E94" s="210">
        <v>-8042287</v>
      </c>
      <c r="F94" s="208">
        <v>379611</v>
      </c>
    </row>
    <row r="95" spans="1:6" ht="12.75">
      <c r="A95" s="211" t="s">
        <v>114</v>
      </c>
      <c r="B95" s="208">
        <v>-4463469</v>
      </c>
      <c r="C95" s="209">
        <v>-4460612</v>
      </c>
      <c r="D95" s="208">
        <v>-2857</v>
      </c>
      <c r="E95" s="210">
        <v>-2407694</v>
      </c>
      <c r="F95" s="208">
        <v>-2055775</v>
      </c>
    </row>
    <row r="96" spans="1:6" ht="12.75">
      <c r="A96" s="211" t="s">
        <v>115</v>
      </c>
      <c r="B96" s="208">
        <v>13214203</v>
      </c>
      <c r="C96" s="209">
        <v>13214842</v>
      </c>
      <c r="D96" s="208">
        <v>-639</v>
      </c>
      <c r="E96" s="210">
        <v>5289739</v>
      </c>
      <c r="F96" s="208">
        <v>7924464</v>
      </c>
    </row>
    <row r="97" spans="1:6" ht="12.75">
      <c r="A97" s="211" t="s">
        <v>116</v>
      </c>
      <c r="B97" s="208">
        <v>45919987</v>
      </c>
      <c r="C97" s="209">
        <v>45914316</v>
      </c>
      <c r="D97" s="208">
        <v>5671</v>
      </c>
      <c r="E97" s="210">
        <v>42996835</v>
      </c>
      <c r="F97" s="208">
        <v>2923152</v>
      </c>
    </row>
    <row r="98" spans="1:6" ht="27" customHeight="1">
      <c r="A98" s="207" t="s">
        <v>924</v>
      </c>
      <c r="B98" s="208">
        <v>-2170006</v>
      </c>
      <c r="C98" s="209">
        <v>-2148284</v>
      </c>
      <c r="D98" s="208">
        <v>-21722</v>
      </c>
      <c r="E98" s="210">
        <v>-5999844</v>
      </c>
      <c r="F98" s="208">
        <v>3829838</v>
      </c>
    </row>
    <row r="99" spans="1:6" ht="27" customHeight="1">
      <c r="A99" s="207" t="s">
        <v>925</v>
      </c>
      <c r="B99" s="208">
        <v>58131376</v>
      </c>
      <c r="C99" s="209">
        <v>58128020</v>
      </c>
      <c r="D99" s="208">
        <v>3356</v>
      </c>
      <c r="E99" s="210">
        <v>50024991</v>
      </c>
      <c r="F99" s="208">
        <v>8106385</v>
      </c>
    </row>
    <row r="100" spans="1:6" ht="12.75">
      <c r="A100" s="211" t="s">
        <v>117</v>
      </c>
      <c r="B100" s="208">
        <v>36974704</v>
      </c>
      <c r="C100" s="209">
        <v>36989846</v>
      </c>
      <c r="D100" s="208">
        <v>-15142</v>
      </c>
      <c r="E100" s="210">
        <v>25959262</v>
      </c>
      <c r="F100" s="208">
        <v>11015442</v>
      </c>
    </row>
    <row r="101" spans="1:6" ht="12.75">
      <c r="A101" s="211" t="s">
        <v>118</v>
      </c>
      <c r="B101" s="208">
        <v>5330499</v>
      </c>
      <c r="C101" s="209">
        <v>5335541</v>
      </c>
      <c r="D101" s="208">
        <v>-5042</v>
      </c>
      <c r="E101" s="210">
        <v>9058524</v>
      </c>
      <c r="F101" s="208">
        <v>-3728025</v>
      </c>
    </row>
    <row r="102" spans="1:6" ht="12.75">
      <c r="A102" s="211" t="s">
        <v>119</v>
      </c>
      <c r="B102" s="208">
        <v>871051</v>
      </c>
      <c r="C102" s="209">
        <v>881326</v>
      </c>
      <c r="D102" s="208">
        <v>-10275</v>
      </c>
      <c r="E102" s="210">
        <v>-2141962</v>
      </c>
      <c r="F102" s="208">
        <v>3013013</v>
      </c>
    </row>
    <row r="103" spans="1:6" ht="12.75">
      <c r="A103" s="211" t="s">
        <v>120</v>
      </c>
      <c r="B103" s="208">
        <v>3704935</v>
      </c>
      <c r="C103" s="209">
        <v>3710443</v>
      </c>
      <c r="D103" s="208">
        <v>-5508</v>
      </c>
      <c r="E103" s="210">
        <v>-261248</v>
      </c>
      <c r="F103" s="208">
        <v>3966183</v>
      </c>
    </row>
    <row r="104" spans="1:6" ht="27" customHeight="1">
      <c r="A104" s="207" t="s">
        <v>121</v>
      </c>
      <c r="B104" s="208">
        <v>-23035768</v>
      </c>
      <c r="C104" s="209">
        <v>-23020723</v>
      </c>
      <c r="D104" s="208">
        <v>-15045</v>
      </c>
      <c r="E104" s="210">
        <v>-18979111</v>
      </c>
      <c r="F104" s="208">
        <v>-4056657</v>
      </c>
    </row>
    <row r="105" spans="1:6" ht="12.75">
      <c r="A105" s="211" t="s">
        <v>122</v>
      </c>
      <c r="B105" s="208">
        <v>-13764840</v>
      </c>
      <c r="C105" s="209">
        <v>-13756777</v>
      </c>
      <c r="D105" s="208">
        <v>-8063</v>
      </c>
      <c r="E105" s="210">
        <v>-13306518</v>
      </c>
      <c r="F105" s="208">
        <v>-458322</v>
      </c>
    </row>
    <row r="106" spans="1:6" ht="12.75">
      <c r="A106" s="211" t="s">
        <v>123</v>
      </c>
      <c r="B106" s="208">
        <v>-30172500</v>
      </c>
      <c r="C106" s="209">
        <v>-30153527</v>
      </c>
      <c r="D106" s="208">
        <v>-18973</v>
      </c>
      <c r="E106" s="210">
        <v>-27333380</v>
      </c>
      <c r="F106" s="208">
        <v>-2839120</v>
      </c>
    </row>
    <row r="107" spans="1:6" ht="12.75">
      <c r="A107" s="211" t="s">
        <v>124</v>
      </c>
      <c r="B107" s="208">
        <v>-30417419</v>
      </c>
      <c r="C107" s="209">
        <v>-30404541</v>
      </c>
      <c r="D107" s="208">
        <v>-12878</v>
      </c>
      <c r="E107" s="210">
        <v>-31790231</v>
      </c>
      <c r="F107" s="208">
        <v>1372812</v>
      </c>
    </row>
    <row r="108" spans="1:6" ht="12.75">
      <c r="A108" s="211" t="s">
        <v>125</v>
      </c>
      <c r="B108" s="208">
        <v>52057666</v>
      </c>
      <c r="C108" s="209">
        <v>52048479</v>
      </c>
      <c r="D108" s="208">
        <v>9187</v>
      </c>
      <c r="E108" s="210">
        <v>58087692</v>
      </c>
      <c r="F108" s="208">
        <v>-6030026</v>
      </c>
    </row>
    <row r="109" spans="1:6" ht="12.75">
      <c r="A109" s="211" t="s">
        <v>126</v>
      </c>
      <c r="B109" s="208">
        <v>-187103309</v>
      </c>
      <c r="C109" s="209">
        <v>-186984950</v>
      </c>
      <c r="D109" s="208">
        <v>-118359</v>
      </c>
      <c r="E109" s="210">
        <v>-184889368</v>
      </c>
      <c r="F109" s="208">
        <v>-2213941</v>
      </c>
    </row>
    <row r="110" spans="1:6" ht="12.75">
      <c r="A110" s="211" t="s">
        <v>127</v>
      </c>
      <c r="B110" s="208">
        <v>64343222</v>
      </c>
      <c r="C110" s="209">
        <v>64344343</v>
      </c>
      <c r="D110" s="208">
        <v>-1121</v>
      </c>
      <c r="E110" s="210">
        <v>53008376</v>
      </c>
      <c r="F110" s="208">
        <v>11334846</v>
      </c>
    </row>
    <row r="111" spans="1:6" ht="12.75">
      <c r="A111" s="211" t="s">
        <v>128</v>
      </c>
      <c r="B111" s="208">
        <v>-20290034</v>
      </c>
      <c r="C111" s="209">
        <v>-20275079</v>
      </c>
      <c r="D111" s="208">
        <v>-14955</v>
      </c>
      <c r="E111" s="210">
        <v>-18829268</v>
      </c>
      <c r="F111" s="208">
        <v>-1460766</v>
      </c>
    </row>
    <row r="112" spans="1:6" ht="12.75">
      <c r="A112" s="211" t="s">
        <v>129</v>
      </c>
      <c r="B112" s="208">
        <v>-11915515</v>
      </c>
      <c r="C112" s="209">
        <v>-11908804</v>
      </c>
      <c r="D112" s="208">
        <v>-6711</v>
      </c>
      <c r="E112" s="210">
        <v>-10969949</v>
      </c>
      <c r="F112" s="208">
        <v>-945566</v>
      </c>
    </row>
    <row r="113" spans="1:6" ht="12.75">
      <c r="A113" s="211" t="s">
        <v>130</v>
      </c>
      <c r="B113" s="208">
        <v>-20628328</v>
      </c>
      <c r="C113" s="209">
        <v>-25269913</v>
      </c>
      <c r="D113" s="208">
        <v>4641585</v>
      </c>
      <c r="E113" s="210">
        <v>-21867396</v>
      </c>
      <c r="F113" s="208">
        <v>1239068</v>
      </c>
    </row>
    <row r="114" spans="1:6" ht="12.75">
      <c r="A114" s="211" t="s">
        <v>131</v>
      </c>
      <c r="B114" s="208">
        <v>8069060</v>
      </c>
      <c r="C114" s="209">
        <v>8077385</v>
      </c>
      <c r="D114" s="208">
        <v>-8325</v>
      </c>
      <c r="E114" s="210">
        <v>9163500</v>
      </c>
      <c r="F114" s="208">
        <v>-1094440</v>
      </c>
    </row>
    <row r="115" spans="1:6" ht="12.75">
      <c r="A115" s="211" t="s">
        <v>132</v>
      </c>
      <c r="B115" s="208">
        <v>69831588</v>
      </c>
      <c r="C115" s="209">
        <v>69840411</v>
      </c>
      <c r="D115" s="208">
        <v>-8823</v>
      </c>
      <c r="E115" s="210">
        <v>64187979</v>
      </c>
      <c r="F115" s="208">
        <v>5643609</v>
      </c>
    </row>
    <row r="116" spans="1:6" ht="12.75">
      <c r="A116" s="211" t="s">
        <v>133</v>
      </c>
      <c r="B116" s="208">
        <v>-44107233</v>
      </c>
      <c r="C116" s="209">
        <v>-44084593</v>
      </c>
      <c r="D116" s="208">
        <v>-22640</v>
      </c>
      <c r="E116" s="210">
        <v>-43521990</v>
      </c>
      <c r="F116" s="208">
        <v>-585243</v>
      </c>
    </row>
    <row r="117" spans="1:6" ht="12.75">
      <c r="A117" s="211" t="s">
        <v>134</v>
      </c>
      <c r="B117" s="208">
        <v>-17018944</v>
      </c>
      <c r="C117" s="209">
        <v>-16997787</v>
      </c>
      <c r="D117" s="208">
        <v>-21157</v>
      </c>
      <c r="E117" s="210">
        <v>-9809302</v>
      </c>
      <c r="F117" s="208">
        <v>-7209642</v>
      </c>
    </row>
    <row r="118" spans="1:6" ht="12.75">
      <c r="A118" s="211" t="s">
        <v>135</v>
      </c>
      <c r="B118" s="208">
        <v>-58933430</v>
      </c>
      <c r="C118" s="209">
        <v>-58911523</v>
      </c>
      <c r="D118" s="208">
        <v>-21907</v>
      </c>
      <c r="E118" s="210">
        <v>-54799056</v>
      </c>
      <c r="F118" s="208">
        <v>-4134374</v>
      </c>
    </row>
    <row r="119" spans="1:6" ht="12.75">
      <c r="A119" s="211" t="s">
        <v>136</v>
      </c>
      <c r="B119" s="208">
        <v>-4717769</v>
      </c>
      <c r="C119" s="209">
        <v>-4687758</v>
      </c>
      <c r="D119" s="208">
        <v>-30011</v>
      </c>
      <c r="E119" s="210">
        <v>-5954219</v>
      </c>
      <c r="F119" s="208">
        <v>1236450</v>
      </c>
    </row>
    <row r="120" spans="1:6" ht="12.75">
      <c r="A120" s="211" t="s">
        <v>137</v>
      </c>
      <c r="B120" s="208">
        <v>-210120293</v>
      </c>
      <c r="C120" s="209">
        <v>-209977188</v>
      </c>
      <c r="D120" s="208">
        <v>-143105</v>
      </c>
      <c r="E120" s="210">
        <v>-177658506</v>
      </c>
      <c r="F120" s="208">
        <v>-32461787</v>
      </c>
    </row>
    <row r="121" spans="1:6" ht="12.75">
      <c r="A121" s="211" t="s">
        <v>138</v>
      </c>
      <c r="B121" s="208">
        <v>-14980983</v>
      </c>
      <c r="C121" s="209">
        <v>-14969378</v>
      </c>
      <c r="D121" s="208">
        <v>-11605</v>
      </c>
      <c r="E121" s="210">
        <v>-14325106</v>
      </c>
      <c r="F121" s="208">
        <v>-655877</v>
      </c>
    </row>
    <row r="122" spans="1:6" ht="12.75">
      <c r="A122" s="211" t="s">
        <v>139</v>
      </c>
      <c r="B122" s="208">
        <v>-14989639</v>
      </c>
      <c r="C122" s="209">
        <v>-14982322</v>
      </c>
      <c r="D122" s="208">
        <v>-7317</v>
      </c>
      <c r="E122" s="210">
        <v>-14070710</v>
      </c>
      <c r="F122" s="208">
        <v>-918929</v>
      </c>
    </row>
    <row r="123" spans="1:6" ht="12.75">
      <c r="A123" s="211" t="s">
        <v>140</v>
      </c>
      <c r="B123" s="208">
        <v>-321560</v>
      </c>
      <c r="C123" s="209">
        <v>-310141</v>
      </c>
      <c r="D123" s="208">
        <v>-11419</v>
      </c>
      <c r="E123" s="210">
        <v>-3220201</v>
      </c>
      <c r="F123" s="208">
        <v>2898641</v>
      </c>
    </row>
    <row r="124" spans="1:6" ht="12.75">
      <c r="A124" s="211" t="s">
        <v>141</v>
      </c>
      <c r="B124" s="208">
        <v>-9653032</v>
      </c>
      <c r="C124" s="209">
        <v>-9642849</v>
      </c>
      <c r="D124" s="208">
        <v>-10183</v>
      </c>
      <c r="E124" s="210">
        <v>-11630930</v>
      </c>
      <c r="F124" s="208">
        <v>1977898</v>
      </c>
    </row>
    <row r="125" spans="1:6" ht="12.75">
      <c r="A125" s="211" t="s">
        <v>142</v>
      </c>
      <c r="B125" s="208">
        <v>-28199539</v>
      </c>
      <c r="C125" s="209">
        <v>-30451099</v>
      </c>
      <c r="D125" s="208">
        <v>2251560</v>
      </c>
      <c r="E125" s="210">
        <v>-29158709</v>
      </c>
      <c r="F125" s="208">
        <v>959170</v>
      </c>
    </row>
    <row r="126" spans="1:6" ht="12.75">
      <c r="A126" s="211" t="s">
        <v>143</v>
      </c>
      <c r="B126" s="208">
        <v>-42329298</v>
      </c>
      <c r="C126" s="209">
        <v>-42309408</v>
      </c>
      <c r="D126" s="208">
        <v>-19890</v>
      </c>
      <c r="E126" s="210">
        <v>-46733513</v>
      </c>
      <c r="F126" s="208">
        <v>4404215</v>
      </c>
    </row>
    <row r="127" spans="1:6" ht="12.75">
      <c r="A127" s="211" t="s">
        <v>144</v>
      </c>
      <c r="B127" s="208">
        <v>2283994</v>
      </c>
      <c r="C127" s="209">
        <v>2293147</v>
      </c>
      <c r="D127" s="208">
        <v>-9153</v>
      </c>
      <c r="E127" s="210">
        <v>3777253</v>
      </c>
      <c r="F127" s="208">
        <v>-1493259</v>
      </c>
    </row>
    <row r="128" spans="1:6" ht="12.75">
      <c r="A128" s="211" t="s">
        <v>145</v>
      </c>
      <c r="B128" s="208">
        <v>-37851892</v>
      </c>
      <c r="C128" s="209">
        <v>-37835347</v>
      </c>
      <c r="D128" s="208">
        <v>-16545</v>
      </c>
      <c r="E128" s="210">
        <v>-33842135</v>
      </c>
      <c r="F128" s="208">
        <v>-4009757</v>
      </c>
    </row>
    <row r="129" spans="1:6" ht="12.75">
      <c r="A129" s="211" t="s">
        <v>146</v>
      </c>
      <c r="B129" s="208">
        <v>-5428542</v>
      </c>
      <c r="C129" s="209">
        <v>-5417025</v>
      </c>
      <c r="D129" s="208">
        <v>-11517</v>
      </c>
      <c r="E129" s="210">
        <v>-6629176</v>
      </c>
      <c r="F129" s="208">
        <v>1200634</v>
      </c>
    </row>
    <row r="130" spans="1:6" ht="12.75">
      <c r="A130" s="211" t="s">
        <v>147</v>
      </c>
      <c r="B130" s="208">
        <v>-22760980</v>
      </c>
      <c r="C130" s="209">
        <v>-22735907</v>
      </c>
      <c r="D130" s="208">
        <v>-25073</v>
      </c>
      <c r="E130" s="210">
        <v>-21729119</v>
      </c>
      <c r="F130" s="208">
        <v>-1031861</v>
      </c>
    </row>
    <row r="131" spans="1:6" ht="12.75">
      <c r="A131" s="211" t="s">
        <v>148</v>
      </c>
      <c r="B131" s="208">
        <v>-87809626</v>
      </c>
      <c r="C131" s="209">
        <v>-87766912</v>
      </c>
      <c r="D131" s="208">
        <v>-42714</v>
      </c>
      <c r="E131" s="210">
        <v>-89231966</v>
      </c>
      <c r="F131" s="208">
        <v>1422340</v>
      </c>
    </row>
    <row r="132" spans="1:6" ht="12.75">
      <c r="A132" s="211" t="s">
        <v>149</v>
      </c>
      <c r="B132" s="208">
        <v>-13602600</v>
      </c>
      <c r="C132" s="209">
        <v>-13453167</v>
      </c>
      <c r="D132" s="208">
        <v>-149433</v>
      </c>
      <c r="E132" s="210">
        <v>-16039454</v>
      </c>
      <c r="F132" s="208">
        <v>2436854</v>
      </c>
    </row>
    <row r="133" spans="1:6" ht="12.75">
      <c r="A133" s="211" t="s">
        <v>150</v>
      </c>
      <c r="B133" s="208">
        <v>-17489876</v>
      </c>
      <c r="C133" s="209">
        <v>-17482609</v>
      </c>
      <c r="D133" s="208">
        <v>-7267</v>
      </c>
      <c r="E133" s="210">
        <v>-17667037</v>
      </c>
      <c r="F133" s="208">
        <v>177161</v>
      </c>
    </row>
    <row r="134" spans="1:6" ht="12.75">
      <c r="A134" s="211" t="s">
        <v>151</v>
      </c>
      <c r="B134" s="208">
        <v>-11026772</v>
      </c>
      <c r="C134" s="209">
        <v>-11008092</v>
      </c>
      <c r="D134" s="208">
        <v>-18680</v>
      </c>
      <c r="E134" s="210">
        <v>-15577875</v>
      </c>
      <c r="F134" s="208">
        <v>4551103</v>
      </c>
    </row>
    <row r="135" spans="1:6" ht="12.75">
      <c r="A135" s="211" t="s">
        <v>152</v>
      </c>
      <c r="B135" s="208">
        <v>-7087052</v>
      </c>
      <c r="C135" s="209">
        <v>-7079493</v>
      </c>
      <c r="D135" s="208">
        <v>-7559</v>
      </c>
      <c r="E135" s="210">
        <v>-10276562</v>
      </c>
      <c r="F135" s="208">
        <v>3189510</v>
      </c>
    </row>
    <row r="136" spans="1:6" ht="12.75">
      <c r="A136" s="211" t="s">
        <v>153</v>
      </c>
      <c r="B136" s="208">
        <v>8669765</v>
      </c>
      <c r="C136" s="209">
        <v>8675080</v>
      </c>
      <c r="D136" s="208">
        <v>-5315</v>
      </c>
      <c r="E136" s="210">
        <v>6939389</v>
      </c>
      <c r="F136" s="208">
        <v>1730376</v>
      </c>
    </row>
    <row r="137" spans="1:6" ht="27" customHeight="1">
      <c r="A137" s="207" t="s">
        <v>926</v>
      </c>
      <c r="B137" s="208">
        <v>13894579</v>
      </c>
      <c r="C137" s="209">
        <v>13907581</v>
      </c>
      <c r="D137" s="208">
        <v>-13002</v>
      </c>
      <c r="E137" s="210">
        <v>14468629</v>
      </c>
      <c r="F137" s="208">
        <v>-574050</v>
      </c>
    </row>
    <row r="138" spans="1:6" ht="12.75">
      <c r="A138" s="211" t="s">
        <v>154</v>
      </c>
      <c r="B138" s="208">
        <v>8081438</v>
      </c>
      <c r="C138" s="209">
        <v>8546702</v>
      </c>
      <c r="D138" s="208">
        <v>-465264</v>
      </c>
      <c r="E138" s="210">
        <v>2639067</v>
      </c>
      <c r="F138" s="208">
        <v>5442371</v>
      </c>
    </row>
    <row r="139" spans="1:6" ht="12.75">
      <c r="A139" s="211" t="s">
        <v>155</v>
      </c>
      <c r="B139" s="208">
        <v>-10060023</v>
      </c>
      <c r="C139" s="209">
        <v>-10051052</v>
      </c>
      <c r="D139" s="208">
        <v>-8971</v>
      </c>
      <c r="E139" s="210">
        <v>-13075828</v>
      </c>
      <c r="F139" s="208">
        <v>3015805</v>
      </c>
    </row>
    <row r="140" spans="1:6" ht="12.75">
      <c r="A140" s="211" t="s">
        <v>156</v>
      </c>
      <c r="B140" s="208">
        <v>-27910910</v>
      </c>
      <c r="C140" s="209">
        <v>-27864473</v>
      </c>
      <c r="D140" s="208">
        <v>-46437</v>
      </c>
      <c r="E140" s="210">
        <v>-29453439</v>
      </c>
      <c r="F140" s="208">
        <v>1542529</v>
      </c>
    </row>
    <row r="141" spans="1:6" ht="12.75">
      <c r="A141" s="211" t="s">
        <v>157</v>
      </c>
      <c r="B141" s="208">
        <v>3207548</v>
      </c>
      <c r="C141" s="209">
        <v>3222090</v>
      </c>
      <c r="D141" s="208">
        <v>-14542</v>
      </c>
      <c r="E141" s="210">
        <v>-3851301</v>
      </c>
      <c r="F141" s="208">
        <v>7058849</v>
      </c>
    </row>
    <row r="142" spans="1:6" ht="12.75">
      <c r="A142" s="211" t="s">
        <v>158</v>
      </c>
      <c r="B142" s="208">
        <v>-64806914</v>
      </c>
      <c r="C142" s="209">
        <v>-64763959</v>
      </c>
      <c r="D142" s="208">
        <v>-42955</v>
      </c>
      <c r="E142" s="210">
        <v>-73356031</v>
      </c>
      <c r="F142" s="208">
        <v>8549117</v>
      </c>
    </row>
    <row r="143" spans="1:6" ht="27" customHeight="1">
      <c r="A143" s="207" t="s">
        <v>159</v>
      </c>
      <c r="B143" s="208">
        <v>9231014</v>
      </c>
      <c r="C143" s="209">
        <v>9238003</v>
      </c>
      <c r="D143" s="208">
        <v>-6989</v>
      </c>
      <c r="E143" s="210">
        <v>6071841</v>
      </c>
      <c r="F143" s="208">
        <v>3159173</v>
      </c>
    </row>
    <row r="144" spans="1:6" ht="12.75">
      <c r="A144" s="211" t="s">
        <v>160</v>
      </c>
      <c r="B144" s="208">
        <v>33517871</v>
      </c>
      <c r="C144" s="209">
        <v>33530804</v>
      </c>
      <c r="D144" s="208">
        <v>-12933</v>
      </c>
      <c r="E144" s="210">
        <v>35877824</v>
      </c>
      <c r="F144" s="208">
        <v>-2359953</v>
      </c>
    </row>
    <row r="145" spans="1:6" ht="12.75">
      <c r="A145" s="211" t="s">
        <v>161</v>
      </c>
      <c r="B145" s="208">
        <v>-5729757</v>
      </c>
      <c r="C145" s="209">
        <v>-5724136</v>
      </c>
      <c r="D145" s="208">
        <v>-5621</v>
      </c>
      <c r="E145" s="210">
        <v>-6469730</v>
      </c>
      <c r="F145" s="208">
        <v>739973</v>
      </c>
    </row>
    <row r="146" spans="1:6" ht="12.75">
      <c r="A146" s="211" t="s">
        <v>162</v>
      </c>
      <c r="B146" s="208">
        <v>-5257753</v>
      </c>
      <c r="C146" s="209">
        <v>-5253235</v>
      </c>
      <c r="D146" s="208">
        <v>-4518</v>
      </c>
      <c r="E146" s="210">
        <v>-6269185</v>
      </c>
      <c r="F146" s="208">
        <v>1011432</v>
      </c>
    </row>
    <row r="147" spans="1:6" ht="12.75">
      <c r="A147" s="211" t="s">
        <v>163</v>
      </c>
      <c r="B147" s="208">
        <v>-6568117</v>
      </c>
      <c r="C147" s="209">
        <v>-6533687</v>
      </c>
      <c r="D147" s="208">
        <v>-34430</v>
      </c>
      <c r="E147" s="210">
        <v>12756200</v>
      </c>
      <c r="F147" s="208">
        <v>-19324317</v>
      </c>
    </row>
    <row r="148" spans="1:6" ht="12.75">
      <c r="A148" s="211" t="s">
        <v>164</v>
      </c>
      <c r="B148" s="208">
        <v>10588523</v>
      </c>
      <c r="C148" s="209">
        <v>10585771</v>
      </c>
      <c r="D148" s="208">
        <v>2752</v>
      </c>
      <c r="E148" s="210">
        <v>6408495</v>
      </c>
      <c r="F148" s="208">
        <v>4180028</v>
      </c>
    </row>
    <row r="149" spans="1:6" ht="12.75">
      <c r="A149" s="211" t="s">
        <v>165</v>
      </c>
      <c r="B149" s="208">
        <v>2769096</v>
      </c>
      <c r="C149" s="209">
        <v>2771749</v>
      </c>
      <c r="D149" s="208">
        <v>-2653</v>
      </c>
      <c r="E149" s="210">
        <v>1678990</v>
      </c>
      <c r="F149" s="208">
        <v>1090106</v>
      </c>
    </row>
    <row r="150" spans="1:6" ht="12.75">
      <c r="A150" s="211" t="s">
        <v>166</v>
      </c>
      <c r="B150" s="208">
        <v>11075863</v>
      </c>
      <c r="C150" s="209">
        <v>11093490</v>
      </c>
      <c r="D150" s="208">
        <v>-17627</v>
      </c>
      <c r="E150" s="210">
        <v>10574104</v>
      </c>
      <c r="F150" s="208">
        <v>501759</v>
      </c>
    </row>
    <row r="151" spans="1:6" ht="12.75">
      <c r="A151" s="211" t="s">
        <v>167</v>
      </c>
      <c r="B151" s="208">
        <v>-7631761</v>
      </c>
      <c r="C151" s="209">
        <v>-7628925</v>
      </c>
      <c r="D151" s="208">
        <v>-2836</v>
      </c>
      <c r="E151" s="210">
        <v>-5638432</v>
      </c>
      <c r="F151" s="208">
        <v>-1993329</v>
      </c>
    </row>
    <row r="152" spans="1:6" ht="12.75">
      <c r="A152" s="211" t="s">
        <v>168</v>
      </c>
      <c r="B152" s="208">
        <v>7983263</v>
      </c>
      <c r="C152" s="209">
        <v>7983264</v>
      </c>
      <c r="D152" s="208">
        <v>-1</v>
      </c>
      <c r="E152" s="210">
        <v>8081386</v>
      </c>
      <c r="F152" s="208">
        <v>-98123</v>
      </c>
    </row>
    <row r="153" spans="1:6" ht="12.75">
      <c r="A153" s="211" t="s">
        <v>169</v>
      </c>
      <c r="B153" s="208">
        <v>3327135</v>
      </c>
      <c r="C153" s="209">
        <v>3328791</v>
      </c>
      <c r="D153" s="208">
        <v>-1656</v>
      </c>
      <c r="E153" s="210">
        <v>3107621</v>
      </c>
      <c r="F153" s="208">
        <v>219514</v>
      </c>
    </row>
    <row r="154" spans="1:6" ht="12.75">
      <c r="A154" s="211" t="s">
        <v>170</v>
      </c>
      <c r="B154" s="208">
        <v>150977110</v>
      </c>
      <c r="C154" s="209">
        <v>151139474</v>
      </c>
      <c r="D154" s="208">
        <v>-162364</v>
      </c>
      <c r="E154" s="210">
        <v>150342351</v>
      </c>
      <c r="F154" s="208">
        <v>634759</v>
      </c>
    </row>
    <row r="155" spans="1:6" ht="12.75">
      <c r="A155" s="211" t="s">
        <v>171</v>
      </c>
      <c r="B155" s="208">
        <v>-2426627</v>
      </c>
      <c r="C155" s="209">
        <v>-2421529</v>
      </c>
      <c r="D155" s="208">
        <v>-5098</v>
      </c>
      <c r="E155" s="210">
        <v>2196775</v>
      </c>
      <c r="F155" s="208">
        <v>-4623402</v>
      </c>
    </row>
    <row r="156" spans="1:6" ht="12.75">
      <c r="A156" s="211" t="s">
        <v>172</v>
      </c>
      <c r="B156" s="208">
        <v>-12522727</v>
      </c>
      <c r="C156" s="209">
        <v>-12514714</v>
      </c>
      <c r="D156" s="208">
        <v>-8013</v>
      </c>
      <c r="E156" s="210">
        <v>-9722530</v>
      </c>
      <c r="F156" s="208">
        <v>-2800197</v>
      </c>
    </row>
    <row r="157" spans="1:6" ht="12.75">
      <c r="A157" s="211" t="s">
        <v>173</v>
      </c>
      <c r="B157" s="208">
        <v>2114106</v>
      </c>
      <c r="C157" s="209">
        <v>2118555</v>
      </c>
      <c r="D157" s="208">
        <v>-4449</v>
      </c>
      <c r="E157" s="210">
        <v>-793305</v>
      </c>
      <c r="F157" s="208">
        <v>2907411</v>
      </c>
    </row>
    <row r="158" spans="1:6" ht="12.75">
      <c r="A158" s="211" t="s">
        <v>174</v>
      </c>
      <c r="B158" s="208">
        <v>-6276124</v>
      </c>
      <c r="C158" s="209">
        <v>-6258970</v>
      </c>
      <c r="D158" s="208">
        <v>-17154</v>
      </c>
      <c r="E158" s="210">
        <v>4350911</v>
      </c>
      <c r="F158" s="208">
        <v>-10627035</v>
      </c>
    </row>
    <row r="159" spans="1:6" ht="12.75">
      <c r="A159" s="211" t="s">
        <v>175</v>
      </c>
      <c r="B159" s="208">
        <v>-6009201</v>
      </c>
      <c r="C159" s="209">
        <v>-6002398</v>
      </c>
      <c r="D159" s="208">
        <v>-6803</v>
      </c>
      <c r="E159" s="210">
        <v>-10155853</v>
      </c>
      <c r="F159" s="208">
        <v>4146652</v>
      </c>
    </row>
    <row r="160" spans="1:6" ht="12.75">
      <c r="A160" s="211" t="s">
        <v>176</v>
      </c>
      <c r="B160" s="208">
        <v>15870845</v>
      </c>
      <c r="C160" s="209">
        <v>15878022</v>
      </c>
      <c r="D160" s="208">
        <v>-7177</v>
      </c>
      <c r="E160" s="210">
        <v>7066553</v>
      </c>
      <c r="F160" s="208">
        <v>8804292</v>
      </c>
    </row>
    <row r="161" spans="1:6" ht="12.75">
      <c r="A161" s="211" t="s">
        <v>177</v>
      </c>
      <c r="B161" s="208">
        <v>-24409117</v>
      </c>
      <c r="C161" s="209">
        <v>-24204199</v>
      </c>
      <c r="D161" s="208">
        <v>-204918</v>
      </c>
      <c r="E161" s="210">
        <v>-19488249</v>
      </c>
      <c r="F161" s="208">
        <v>-4920868</v>
      </c>
    </row>
    <row r="162" spans="1:6" ht="12.75">
      <c r="A162" s="211" t="s">
        <v>178</v>
      </c>
      <c r="B162" s="208">
        <v>21951958</v>
      </c>
      <c r="C162" s="209">
        <v>21962489</v>
      </c>
      <c r="D162" s="208">
        <v>-10531</v>
      </c>
      <c r="E162" s="210">
        <v>17868571</v>
      </c>
      <c r="F162" s="208">
        <v>4083387</v>
      </c>
    </row>
    <row r="163" spans="1:6" ht="12.75">
      <c r="A163" s="211" t="s">
        <v>179</v>
      </c>
      <c r="B163" s="208">
        <v>-3350977</v>
      </c>
      <c r="C163" s="209">
        <v>-3344760</v>
      </c>
      <c r="D163" s="208">
        <v>-6217</v>
      </c>
      <c r="E163" s="210">
        <v>-1196892</v>
      </c>
      <c r="F163" s="208">
        <v>-2154085</v>
      </c>
    </row>
    <row r="164" spans="1:6" ht="12.75">
      <c r="A164" s="211" t="s">
        <v>180</v>
      </c>
      <c r="B164" s="208">
        <v>20694932</v>
      </c>
      <c r="C164" s="209">
        <v>20695330</v>
      </c>
      <c r="D164" s="208">
        <v>-398</v>
      </c>
      <c r="E164" s="210">
        <v>15241322</v>
      </c>
      <c r="F164" s="208">
        <v>5453610</v>
      </c>
    </row>
    <row r="165" spans="1:6" ht="12.75">
      <c r="A165" s="211" t="s">
        <v>181</v>
      </c>
      <c r="B165" s="208">
        <v>10876944</v>
      </c>
      <c r="C165" s="209">
        <v>10879824</v>
      </c>
      <c r="D165" s="208">
        <v>-2880</v>
      </c>
      <c r="E165" s="210">
        <v>16049060</v>
      </c>
      <c r="F165" s="208">
        <v>-5172116</v>
      </c>
    </row>
    <row r="166" spans="1:6" ht="12.75">
      <c r="A166" s="211" t="s">
        <v>182</v>
      </c>
      <c r="B166" s="208">
        <v>37280921</v>
      </c>
      <c r="C166" s="209">
        <v>37290604</v>
      </c>
      <c r="D166" s="208">
        <v>-9683</v>
      </c>
      <c r="E166" s="210">
        <v>32447169</v>
      </c>
      <c r="F166" s="208">
        <v>4833752</v>
      </c>
    </row>
    <row r="167" spans="1:6" ht="12.75">
      <c r="A167" s="211" t="s">
        <v>183</v>
      </c>
      <c r="B167" s="208">
        <v>25021248</v>
      </c>
      <c r="C167" s="209">
        <v>25013869</v>
      </c>
      <c r="D167" s="208">
        <v>7379</v>
      </c>
      <c r="E167" s="210">
        <v>26060830</v>
      </c>
      <c r="F167" s="208">
        <v>-1039582</v>
      </c>
    </row>
    <row r="168" spans="1:6" ht="12.75">
      <c r="A168" s="211" t="s">
        <v>184</v>
      </c>
      <c r="B168" s="208">
        <v>-43808</v>
      </c>
      <c r="C168" s="209">
        <v>-40349</v>
      </c>
      <c r="D168" s="208">
        <v>-3459</v>
      </c>
      <c r="E168" s="210">
        <v>1659203</v>
      </c>
      <c r="F168" s="208">
        <v>-1703011</v>
      </c>
    </row>
    <row r="169" spans="1:6" ht="12.75">
      <c r="A169" s="211" t="s">
        <v>185</v>
      </c>
      <c r="B169" s="208">
        <v>12033068</v>
      </c>
      <c r="C169" s="209">
        <v>12385786</v>
      </c>
      <c r="D169" s="208">
        <v>-352718</v>
      </c>
      <c r="E169" s="210">
        <v>18166275</v>
      </c>
      <c r="F169" s="208">
        <v>-6133207</v>
      </c>
    </row>
    <row r="170" spans="1:6" ht="12.75">
      <c r="A170" s="211" t="s">
        <v>186</v>
      </c>
      <c r="B170" s="208">
        <v>1181444</v>
      </c>
      <c r="C170" s="209">
        <v>1181421</v>
      </c>
      <c r="D170" s="208">
        <v>23</v>
      </c>
      <c r="E170" s="210">
        <v>-1353469</v>
      </c>
      <c r="F170" s="208">
        <v>2534913</v>
      </c>
    </row>
    <row r="171" spans="1:6" ht="12.75">
      <c r="A171" s="211" t="s">
        <v>187</v>
      </c>
      <c r="B171" s="208">
        <v>9615282</v>
      </c>
      <c r="C171" s="209">
        <v>9636728</v>
      </c>
      <c r="D171" s="208">
        <v>-21446</v>
      </c>
      <c r="E171" s="210">
        <v>15083603</v>
      </c>
      <c r="F171" s="208">
        <v>-5468321</v>
      </c>
    </row>
    <row r="172" spans="1:6" ht="12.75">
      <c r="A172" s="211" t="s">
        <v>188</v>
      </c>
      <c r="B172" s="208">
        <v>-3936166</v>
      </c>
      <c r="C172" s="209">
        <v>-3921985</v>
      </c>
      <c r="D172" s="208">
        <v>-14181</v>
      </c>
      <c r="E172" s="210">
        <v>-7224296</v>
      </c>
      <c r="F172" s="208">
        <v>3288130</v>
      </c>
    </row>
    <row r="173" spans="1:6" ht="12.75">
      <c r="A173" s="211" t="s">
        <v>189</v>
      </c>
      <c r="B173" s="208">
        <v>41986014</v>
      </c>
      <c r="C173" s="209">
        <v>41995977</v>
      </c>
      <c r="D173" s="208">
        <v>-9963</v>
      </c>
      <c r="E173" s="210">
        <v>43211775</v>
      </c>
      <c r="F173" s="208">
        <v>-1225761</v>
      </c>
    </row>
    <row r="174" spans="1:6" ht="12.75">
      <c r="A174" s="211" t="s">
        <v>190</v>
      </c>
      <c r="B174" s="208">
        <v>-8627317</v>
      </c>
      <c r="C174" s="209">
        <v>-8621295</v>
      </c>
      <c r="D174" s="208">
        <v>-6022</v>
      </c>
      <c r="E174" s="210">
        <v>-6797655</v>
      </c>
      <c r="F174" s="208">
        <v>-1829662</v>
      </c>
    </row>
    <row r="175" spans="1:6" ht="12.75">
      <c r="A175" s="211" t="s">
        <v>191</v>
      </c>
      <c r="B175" s="208">
        <v>11644359</v>
      </c>
      <c r="C175" s="209">
        <v>11651439</v>
      </c>
      <c r="D175" s="208">
        <v>-7080</v>
      </c>
      <c r="E175" s="210">
        <v>2433432</v>
      </c>
      <c r="F175" s="208">
        <v>9210927</v>
      </c>
    </row>
    <row r="176" spans="1:6" ht="12.75">
      <c r="A176" s="211" t="s">
        <v>192</v>
      </c>
      <c r="B176" s="208">
        <v>-8557510</v>
      </c>
      <c r="C176" s="209">
        <v>-8552474</v>
      </c>
      <c r="D176" s="208">
        <v>-5036</v>
      </c>
      <c r="E176" s="210">
        <v>-8692395</v>
      </c>
      <c r="F176" s="208">
        <v>134885</v>
      </c>
    </row>
    <row r="177" spans="1:6" ht="12.75">
      <c r="A177" s="211" t="s">
        <v>193</v>
      </c>
      <c r="B177" s="208">
        <v>-3794365</v>
      </c>
      <c r="C177" s="209">
        <v>-3784931</v>
      </c>
      <c r="D177" s="208">
        <v>-9434</v>
      </c>
      <c r="E177" s="210">
        <v>-3240985</v>
      </c>
      <c r="F177" s="208">
        <v>-553380</v>
      </c>
    </row>
    <row r="178" spans="1:6" ht="12.75">
      <c r="A178" s="211" t="s">
        <v>194</v>
      </c>
      <c r="B178" s="208">
        <v>-1864982</v>
      </c>
      <c r="C178" s="209">
        <v>-1814343</v>
      </c>
      <c r="D178" s="208">
        <v>-50639</v>
      </c>
      <c r="E178" s="210">
        <v>-5875494</v>
      </c>
      <c r="F178" s="208">
        <v>4010512</v>
      </c>
    </row>
    <row r="179" spans="1:6" ht="12.75">
      <c r="A179" s="211" t="s">
        <v>195</v>
      </c>
      <c r="B179" s="208">
        <v>1809565</v>
      </c>
      <c r="C179" s="209">
        <v>1813318</v>
      </c>
      <c r="D179" s="208">
        <v>-3753</v>
      </c>
      <c r="E179" s="210">
        <v>975531</v>
      </c>
      <c r="F179" s="208">
        <v>834034</v>
      </c>
    </row>
    <row r="180" spans="1:6" ht="12.75">
      <c r="A180" s="211" t="s">
        <v>196</v>
      </c>
      <c r="B180" s="208">
        <v>-751728</v>
      </c>
      <c r="C180" s="209">
        <v>-745427</v>
      </c>
      <c r="D180" s="208">
        <v>-6301</v>
      </c>
      <c r="E180" s="210">
        <v>-1816839</v>
      </c>
      <c r="F180" s="208">
        <v>1065111</v>
      </c>
    </row>
    <row r="181" spans="1:6" ht="12.75">
      <c r="A181" s="211" t="s">
        <v>197</v>
      </c>
      <c r="B181" s="208">
        <v>-611545</v>
      </c>
      <c r="C181" s="209">
        <v>-603074</v>
      </c>
      <c r="D181" s="208">
        <v>-8471</v>
      </c>
      <c r="E181" s="210">
        <v>-351808</v>
      </c>
      <c r="F181" s="208">
        <v>-259737</v>
      </c>
    </row>
    <row r="182" spans="1:6" ht="12.75">
      <c r="A182" s="211" t="s">
        <v>198</v>
      </c>
      <c r="B182" s="208">
        <v>6828245</v>
      </c>
      <c r="C182" s="209">
        <v>6828644</v>
      </c>
      <c r="D182" s="208">
        <v>-399</v>
      </c>
      <c r="E182" s="210">
        <v>8703767</v>
      </c>
      <c r="F182" s="208">
        <v>-1875522</v>
      </c>
    </row>
    <row r="183" spans="1:6" ht="12.75">
      <c r="A183" s="211" t="s">
        <v>199</v>
      </c>
      <c r="B183" s="208">
        <v>5887971</v>
      </c>
      <c r="C183" s="209">
        <v>5916741</v>
      </c>
      <c r="D183" s="208">
        <v>-28770</v>
      </c>
      <c r="E183" s="210">
        <v>4133465</v>
      </c>
      <c r="F183" s="208">
        <v>1754506</v>
      </c>
    </row>
    <row r="184" spans="1:6" ht="12.75">
      <c r="A184" s="211" t="s">
        <v>200</v>
      </c>
      <c r="B184" s="208">
        <v>31882793</v>
      </c>
      <c r="C184" s="209">
        <v>31878769</v>
      </c>
      <c r="D184" s="208">
        <v>4024</v>
      </c>
      <c r="E184" s="210">
        <v>25461921</v>
      </c>
      <c r="F184" s="208">
        <v>6420872</v>
      </c>
    </row>
    <row r="185" spans="1:6" ht="12.75">
      <c r="A185" s="211" t="s">
        <v>201</v>
      </c>
      <c r="B185" s="208">
        <v>61058929</v>
      </c>
      <c r="C185" s="209">
        <v>61061558</v>
      </c>
      <c r="D185" s="208">
        <v>-2629</v>
      </c>
      <c r="E185" s="210">
        <v>56381938</v>
      </c>
      <c r="F185" s="208">
        <v>4676991</v>
      </c>
    </row>
    <row r="186" spans="1:6" ht="12.75">
      <c r="A186" s="211" t="s">
        <v>202</v>
      </c>
      <c r="B186" s="208">
        <v>13336297</v>
      </c>
      <c r="C186" s="209">
        <v>13344350</v>
      </c>
      <c r="D186" s="208">
        <v>-8053</v>
      </c>
      <c r="E186" s="210">
        <v>17614513</v>
      </c>
      <c r="F186" s="208">
        <v>-4278216</v>
      </c>
    </row>
    <row r="187" spans="1:6" ht="12.75">
      <c r="A187" s="211" t="s">
        <v>203</v>
      </c>
      <c r="B187" s="208">
        <v>-4008172</v>
      </c>
      <c r="C187" s="209">
        <v>-3999140</v>
      </c>
      <c r="D187" s="208">
        <v>-9032</v>
      </c>
      <c r="E187" s="210">
        <v>-1470980</v>
      </c>
      <c r="F187" s="208">
        <v>-2537192</v>
      </c>
    </row>
    <row r="188" spans="1:6" ht="12.75">
      <c r="A188" s="211" t="s">
        <v>204</v>
      </c>
      <c r="B188" s="208">
        <v>-6441032</v>
      </c>
      <c r="C188" s="209">
        <v>-6384833</v>
      </c>
      <c r="D188" s="208">
        <v>-56199</v>
      </c>
      <c r="E188" s="210">
        <v>-3578226</v>
      </c>
      <c r="F188" s="208">
        <v>-2862806</v>
      </c>
    </row>
    <row r="189" spans="1:6" ht="12.75">
      <c r="A189" s="211" t="s">
        <v>205</v>
      </c>
      <c r="B189" s="208">
        <v>55863345</v>
      </c>
      <c r="C189" s="209">
        <v>55858514</v>
      </c>
      <c r="D189" s="208">
        <v>4831</v>
      </c>
      <c r="E189" s="210">
        <v>43238430</v>
      </c>
      <c r="F189" s="208">
        <v>12624915</v>
      </c>
    </row>
    <row r="190" spans="1:6" ht="12.75">
      <c r="A190" s="211" t="s">
        <v>206</v>
      </c>
      <c r="B190" s="208">
        <v>28975118</v>
      </c>
      <c r="C190" s="209">
        <v>28966961</v>
      </c>
      <c r="D190" s="208">
        <v>8157</v>
      </c>
      <c r="E190" s="210">
        <v>26840525</v>
      </c>
      <c r="F190" s="208">
        <v>2134593</v>
      </c>
    </row>
    <row r="191" spans="1:6" ht="12.75">
      <c r="A191" s="211" t="s">
        <v>207</v>
      </c>
      <c r="B191" s="208">
        <v>4396614</v>
      </c>
      <c r="C191" s="209">
        <v>4404792</v>
      </c>
      <c r="D191" s="208">
        <v>-8178</v>
      </c>
      <c r="E191" s="210">
        <v>5428984</v>
      </c>
      <c r="F191" s="208">
        <v>-1032370</v>
      </c>
    </row>
    <row r="192" spans="1:6" ht="27" customHeight="1">
      <c r="A192" s="207" t="s">
        <v>927</v>
      </c>
      <c r="B192" s="208">
        <v>-1659876</v>
      </c>
      <c r="C192" s="209">
        <v>-1654384</v>
      </c>
      <c r="D192" s="208">
        <v>-5492</v>
      </c>
      <c r="E192" s="210">
        <v>-989453</v>
      </c>
      <c r="F192" s="208">
        <v>-670423</v>
      </c>
    </row>
    <row r="193" spans="1:6" ht="12.75">
      <c r="A193" s="211" t="s">
        <v>208</v>
      </c>
      <c r="B193" s="208">
        <v>-7449251</v>
      </c>
      <c r="C193" s="209">
        <v>-7445832</v>
      </c>
      <c r="D193" s="208">
        <v>-3419</v>
      </c>
      <c r="E193" s="210">
        <v>-5850732</v>
      </c>
      <c r="F193" s="208">
        <v>-1598519</v>
      </c>
    </row>
    <row r="194" spans="1:6" ht="12.75">
      <c r="A194" s="211" t="s">
        <v>209</v>
      </c>
      <c r="B194" s="208">
        <v>3225351</v>
      </c>
      <c r="C194" s="209">
        <v>3230696</v>
      </c>
      <c r="D194" s="208">
        <v>-5345</v>
      </c>
      <c r="E194" s="210">
        <v>1400912</v>
      </c>
      <c r="F194" s="208">
        <v>1824439</v>
      </c>
    </row>
    <row r="195" spans="1:6" ht="12.75">
      <c r="A195" s="211" t="s">
        <v>210</v>
      </c>
      <c r="B195" s="208">
        <v>7194974</v>
      </c>
      <c r="C195" s="209">
        <v>7198486</v>
      </c>
      <c r="D195" s="208">
        <v>-3512</v>
      </c>
      <c r="E195" s="210">
        <v>8215016</v>
      </c>
      <c r="F195" s="208">
        <v>-1020042</v>
      </c>
    </row>
    <row r="196" spans="1:6" ht="12.75">
      <c r="A196" s="211" t="s">
        <v>211</v>
      </c>
      <c r="B196" s="208">
        <v>765987</v>
      </c>
      <c r="C196" s="209">
        <v>769328</v>
      </c>
      <c r="D196" s="208">
        <v>-3341</v>
      </c>
      <c r="E196" s="210">
        <v>-1088517</v>
      </c>
      <c r="F196" s="208">
        <v>1854504</v>
      </c>
    </row>
    <row r="197" spans="1:6" ht="12.75">
      <c r="A197" s="211" t="s">
        <v>212</v>
      </c>
      <c r="B197" s="208">
        <v>3914365</v>
      </c>
      <c r="C197" s="213">
        <v>3920158</v>
      </c>
      <c r="D197" s="214">
        <v>-5793</v>
      </c>
      <c r="E197" s="215">
        <v>4291669</v>
      </c>
      <c r="F197" s="214">
        <v>-377304</v>
      </c>
    </row>
    <row r="198" spans="1:6" ht="12.75">
      <c r="A198" s="211" t="s">
        <v>213</v>
      </c>
      <c r="B198" s="208">
        <v>-3028319</v>
      </c>
      <c r="C198" s="209">
        <v>-3025411</v>
      </c>
      <c r="D198" s="208">
        <v>-2908</v>
      </c>
      <c r="E198" s="210">
        <v>-507037</v>
      </c>
      <c r="F198" s="208">
        <v>-2521282</v>
      </c>
    </row>
    <row r="199" spans="1:6" ht="12.75">
      <c r="A199" s="211" t="s">
        <v>214</v>
      </c>
      <c r="B199" s="208">
        <v>-48244839</v>
      </c>
      <c r="C199" s="209">
        <v>-48201796</v>
      </c>
      <c r="D199" s="208">
        <v>-43043</v>
      </c>
      <c r="E199" s="210">
        <v>-50175709</v>
      </c>
      <c r="F199" s="208">
        <v>1930870</v>
      </c>
    </row>
    <row r="200" spans="1:6" ht="12.75">
      <c r="A200" s="211" t="s">
        <v>215</v>
      </c>
      <c r="B200" s="208">
        <v>-1817475</v>
      </c>
      <c r="C200" s="209">
        <v>-1812869</v>
      </c>
      <c r="D200" s="208">
        <v>-4606</v>
      </c>
      <c r="E200" s="210">
        <v>-5616926</v>
      </c>
      <c r="F200" s="208">
        <v>3799451</v>
      </c>
    </row>
    <row r="201" spans="1:6" ht="12.75">
      <c r="A201" s="211" t="s">
        <v>216</v>
      </c>
      <c r="B201" s="208">
        <v>-6444213</v>
      </c>
      <c r="C201" s="209">
        <v>-6433598</v>
      </c>
      <c r="D201" s="208">
        <v>-10615</v>
      </c>
      <c r="E201" s="210">
        <v>-7555491</v>
      </c>
      <c r="F201" s="208">
        <v>1111278</v>
      </c>
    </row>
    <row r="202" spans="1:6" ht="12.75">
      <c r="A202" s="211" t="s">
        <v>217</v>
      </c>
      <c r="B202" s="208">
        <v>1275401</v>
      </c>
      <c r="C202" s="209">
        <v>1276307</v>
      </c>
      <c r="D202" s="208">
        <v>-906</v>
      </c>
      <c r="E202" s="210">
        <v>1833392</v>
      </c>
      <c r="F202" s="208">
        <v>-557991</v>
      </c>
    </row>
    <row r="203" spans="1:6" ht="12.75">
      <c r="A203" s="211" t="s">
        <v>218</v>
      </c>
      <c r="B203" s="208">
        <v>-2855170</v>
      </c>
      <c r="C203" s="209">
        <v>-2859149</v>
      </c>
      <c r="D203" s="208">
        <v>3979</v>
      </c>
      <c r="E203" s="210">
        <v>-2782675</v>
      </c>
      <c r="F203" s="208">
        <v>-72495</v>
      </c>
    </row>
    <row r="204" spans="1:6" ht="12.75">
      <c r="A204" s="211" t="s">
        <v>219</v>
      </c>
      <c r="B204" s="208">
        <v>6017565</v>
      </c>
      <c r="C204" s="209">
        <v>6022639</v>
      </c>
      <c r="D204" s="208">
        <v>-5074</v>
      </c>
      <c r="E204" s="210">
        <v>6355850</v>
      </c>
      <c r="F204" s="208">
        <v>-338285</v>
      </c>
    </row>
    <row r="205" spans="1:6" ht="12.75">
      <c r="A205" s="211" t="s">
        <v>220</v>
      </c>
      <c r="B205" s="208">
        <v>10705711</v>
      </c>
      <c r="C205" s="209">
        <v>10801317</v>
      </c>
      <c r="D205" s="208">
        <v>-95606</v>
      </c>
      <c r="E205" s="210">
        <v>2283025</v>
      </c>
      <c r="F205" s="208">
        <v>8422686</v>
      </c>
    </row>
    <row r="206" spans="1:6" ht="12.75">
      <c r="A206" s="211" t="s">
        <v>221</v>
      </c>
      <c r="B206" s="208">
        <v>17453842</v>
      </c>
      <c r="C206" s="209">
        <v>17521429</v>
      </c>
      <c r="D206" s="208">
        <v>-67587</v>
      </c>
      <c r="E206" s="210">
        <v>14084882</v>
      </c>
      <c r="F206" s="208">
        <v>3368960</v>
      </c>
    </row>
    <row r="207" spans="1:6" ht="12.75">
      <c r="A207" s="211" t="s">
        <v>222</v>
      </c>
      <c r="B207" s="208">
        <v>-4700414</v>
      </c>
      <c r="C207" s="209">
        <v>-4692682</v>
      </c>
      <c r="D207" s="208">
        <v>-7732</v>
      </c>
      <c r="E207" s="210">
        <v>-7110958</v>
      </c>
      <c r="F207" s="208">
        <v>2410544</v>
      </c>
    </row>
    <row r="208" spans="1:6" ht="27" customHeight="1">
      <c r="A208" s="207" t="s">
        <v>928</v>
      </c>
      <c r="B208" s="208">
        <v>7870457</v>
      </c>
      <c r="C208" s="209">
        <v>7873414</v>
      </c>
      <c r="D208" s="208">
        <v>-2957</v>
      </c>
      <c r="E208" s="210">
        <v>9521519</v>
      </c>
      <c r="F208" s="208">
        <v>-1651062</v>
      </c>
    </row>
    <row r="209" spans="1:6" ht="12.75">
      <c r="A209" s="211" t="s">
        <v>223</v>
      </c>
      <c r="B209" s="208">
        <v>-986365</v>
      </c>
      <c r="C209" s="209">
        <v>-981862</v>
      </c>
      <c r="D209" s="208">
        <v>-4503</v>
      </c>
      <c r="E209" s="210">
        <v>-232905</v>
      </c>
      <c r="F209" s="208">
        <v>-753460</v>
      </c>
    </row>
    <row r="210" spans="1:6" ht="12.75">
      <c r="A210" s="211" t="s">
        <v>224</v>
      </c>
      <c r="B210" s="208">
        <v>-8491539</v>
      </c>
      <c r="C210" s="209">
        <v>-8478654</v>
      </c>
      <c r="D210" s="208">
        <v>-12885</v>
      </c>
      <c r="E210" s="210">
        <v>-6399694</v>
      </c>
      <c r="F210" s="208">
        <v>-2091845</v>
      </c>
    </row>
    <row r="211" spans="1:6" ht="12.75">
      <c r="A211" s="211" t="s">
        <v>225</v>
      </c>
      <c r="B211" s="208">
        <v>38011</v>
      </c>
      <c r="C211" s="209">
        <v>39160</v>
      </c>
      <c r="D211" s="208">
        <v>-1149</v>
      </c>
      <c r="E211" s="210">
        <v>-466766</v>
      </c>
      <c r="F211" s="208">
        <v>504777</v>
      </c>
    </row>
    <row r="212" spans="1:6" ht="12.75">
      <c r="A212" s="211" t="s">
        <v>226</v>
      </c>
      <c r="B212" s="208">
        <v>-20750674</v>
      </c>
      <c r="C212" s="209">
        <v>-20604151</v>
      </c>
      <c r="D212" s="208">
        <v>-146523</v>
      </c>
      <c r="E212" s="210">
        <v>-11423758</v>
      </c>
      <c r="F212" s="208">
        <v>-9326916</v>
      </c>
    </row>
    <row r="213" spans="1:6" ht="12.75">
      <c r="A213" s="211" t="s">
        <v>227</v>
      </c>
      <c r="B213" s="208">
        <v>23708270</v>
      </c>
      <c r="C213" s="209">
        <v>23710023</v>
      </c>
      <c r="D213" s="208">
        <v>-1753</v>
      </c>
      <c r="E213" s="210">
        <v>18433492</v>
      </c>
      <c r="F213" s="208">
        <v>5274778</v>
      </c>
    </row>
    <row r="214" spans="1:6" ht="12.75">
      <c r="A214" s="211" t="s">
        <v>228</v>
      </c>
      <c r="B214" s="208">
        <v>6940459</v>
      </c>
      <c r="C214" s="209">
        <v>6973277</v>
      </c>
      <c r="D214" s="208">
        <v>-32818</v>
      </c>
      <c r="E214" s="210">
        <v>5810044</v>
      </c>
      <c r="F214" s="208">
        <v>1130415</v>
      </c>
    </row>
    <row r="215" spans="1:6" ht="12.75">
      <c r="A215" s="211" t="s">
        <v>229</v>
      </c>
      <c r="B215" s="208">
        <v>3115193</v>
      </c>
      <c r="C215" s="209">
        <v>3116221</v>
      </c>
      <c r="D215" s="208">
        <v>-1028</v>
      </c>
      <c r="E215" s="210">
        <v>2262292</v>
      </c>
      <c r="F215" s="208">
        <v>852901</v>
      </c>
    </row>
    <row r="216" spans="1:6" ht="12.75">
      <c r="A216" s="211" t="s">
        <v>230</v>
      </c>
      <c r="B216" s="208">
        <v>42530359</v>
      </c>
      <c r="C216" s="209">
        <v>42527358</v>
      </c>
      <c r="D216" s="208">
        <v>3001</v>
      </c>
      <c r="E216" s="210">
        <v>39400863</v>
      </c>
      <c r="F216" s="208">
        <v>3129496</v>
      </c>
    </row>
    <row r="217" spans="1:6" ht="12.75">
      <c r="A217" s="211" t="s">
        <v>231</v>
      </c>
      <c r="B217" s="208">
        <v>1752438</v>
      </c>
      <c r="C217" s="209">
        <v>1753600</v>
      </c>
      <c r="D217" s="208">
        <v>-1162</v>
      </c>
      <c r="E217" s="210">
        <v>-385210</v>
      </c>
      <c r="F217" s="208">
        <v>2137648</v>
      </c>
    </row>
    <row r="218" spans="1:6" ht="12.75">
      <c r="A218" s="211" t="s">
        <v>232</v>
      </c>
      <c r="B218" s="208">
        <v>11739083</v>
      </c>
      <c r="C218" s="209">
        <v>11739129</v>
      </c>
      <c r="D218" s="208">
        <v>-46</v>
      </c>
      <c r="E218" s="210">
        <v>8615283</v>
      </c>
      <c r="F218" s="208">
        <v>3123800</v>
      </c>
    </row>
    <row r="219" spans="1:6" ht="12.75">
      <c r="A219" s="211" t="s">
        <v>233</v>
      </c>
      <c r="B219" s="208">
        <v>172273138</v>
      </c>
      <c r="C219" s="209">
        <v>173138850</v>
      </c>
      <c r="D219" s="208">
        <v>-865712</v>
      </c>
      <c r="E219" s="210">
        <v>191925335</v>
      </c>
      <c r="F219" s="208">
        <v>-19652197</v>
      </c>
    </row>
    <row r="220" spans="1:6" ht="27" customHeight="1">
      <c r="A220" s="207" t="s">
        <v>929</v>
      </c>
      <c r="B220" s="208">
        <v>-4539017</v>
      </c>
      <c r="C220" s="209">
        <v>-4531452</v>
      </c>
      <c r="D220" s="208">
        <v>-7565</v>
      </c>
      <c r="E220" s="210">
        <v>-6888146</v>
      </c>
      <c r="F220" s="208">
        <v>2349129</v>
      </c>
    </row>
    <row r="221" spans="1:6" ht="12.75">
      <c r="A221" s="211" t="s">
        <v>234</v>
      </c>
      <c r="B221" s="208">
        <v>-2197939</v>
      </c>
      <c r="C221" s="209">
        <v>-2196195</v>
      </c>
      <c r="D221" s="208">
        <v>-1744</v>
      </c>
      <c r="E221" s="210">
        <v>-4044702</v>
      </c>
      <c r="F221" s="208">
        <v>1846763</v>
      </c>
    </row>
    <row r="222" spans="1:6" ht="12.75">
      <c r="A222" s="211" t="s">
        <v>235</v>
      </c>
      <c r="B222" s="208">
        <v>38667794</v>
      </c>
      <c r="C222" s="209">
        <v>38661718</v>
      </c>
      <c r="D222" s="208">
        <v>6076</v>
      </c>
      <c r="E222" s="210">
        <v>36392955</v>
      </c>
      <c r="F222" s="208">
        <v>2274839</v>
      </c>
    </row>
    <row r="223" spans="1:6" ht="12.75">
      <c r="A223" s="211" t="s">
        <v>236</v>
      </c>
      <c r="B223" s="208">
        <v>28730981</v>
      </c>
      <c r="C223" s="209">
        <v>28724685</v>
      </c>
      <c r="D223" s="208">
        <v>6296</v>
      </c>
      <c r="E223" s="210">
        <v>24197191</v>
      </c>
      <c r="F223" s="208">
        <v>4533790</v>
      </c>
    </row>
    <row r="224" spans="1:6" ht="12.75">
      <c r="A224" s="211" t="s">
        <v>237</v>
      </c>
      <c r="B224" s="208">
        <v>30728417</v>
      </c>
      <c r="C224" s="209">
        <v>30870383</v>
      </c>
      <c r="D224" s="208">
        <v>-141966</v>
      </c>
      <c r="E224" s="210">
        <v>16062339</v>
      </c>
      <c r="F224" s="208">
        <v>14666078</v>
      </c>
    </row>
    <row r="225" spans="1:6" ht="12.75">
      <c r="A225" s="211" t="s">
        <v>238</v>
      </c>
      <c r="B225" s="208">
        <v>-4494586</v>
      </c>
      <c r="C225" s="209">
        <v>-4491151</v>
      </c>
      <c r="D225" s="208">
        <v>-3435</v>
      </c>
      <c r="E225" s="210">
        <v>-3635289</v>
      </c>
      <c r="F225" s="208">
        <v>-859297</v>
      </c>
    </row>
    <row r="226" spans="1:6" ht="12.75">
      <c r="A226" s="211" t="s">
        <v>239</v>
      </c>
      <c r="B226" s="208">
        <v>3969870</v>
      </c>
      <c r="C226" s="209">
        <v>4097493</v>
      </c>
      <c r="D226" s="208">
        <v>-127623</v>
      </c>
      <c r="E226" s="210">
        <v>7017199</v>
      </c>
      <c r="F226" s="208">
        <v>-3047329</v>
      </c>
    </row>
    <row r="227" spans="1:6" ht="12.75">
      <c r="A227" s="211" t="s">
        <v>240</v>
      </c>
      <c r="B227" s="208">
        <v>-5955447</v>
      </c>
      <c r="C227" s="209">
        <v>-5950494</v>
      </c>
      <c r="D227" s="208">
        <v>-4953</v>
      </c>
      <c r="E227" s="210">
        <v>-9382018</v>
      </c>
      <c r="F227" s="208">
        <v>3426571</v>
      </c>
    </row>
    <row r="228" spans="1:6" ht="12.75">
      <c r="A228" s="211" t="s">
        <v>241</v>
      </c>
      <c r="B228" s="208">
        <v>-5588721</v>
      </c>
      <c r="C228" s="209">
        <v>-5582844</v>
      </c>
      <c r="D228" s="208">
        <v>-5877</v>
      </c>
      <c r="E228" s="210">
        <v>-3773074</v>
      </c>
      <c r="F228" s="208">
        <v>-1815647</v>
      </c>
    </row>
    <row r="229" spans="1:6" ht="12.75">
      <c r="A229" s="211" t="s">
        <v>242</v>
      </c>
      <c r="B229" s="208">
        <v>-92812567</v>
      </c>
      <c r="C229" s="209">
        <v>-92719260</v>
      </c>
      <c r="D229" s="208">
        <v>-93307</v>
      </c>
      <c r="E229" s="210">
        <v>-88432970</v>
      </c>
      <c r="F229" s="208">
        <v>-4379597</v>
      </c>
    </row>
    <row r="230" spans="1:6" ht="27" customHeight="1">
      <c r="A230" s="207" t="s">
        <v>930</v>
      </c>
      <c r="B230" s="208">
        <v>-21629239</v>
      </c>
      <c r="C230" s="209">
        <v>-21614763</v>
      </c>
      <c r="D230" s="208">
        <v>-14476</v>
      </c>
      <c r="E230" s="210">
        <v>-21179333</v>
      </c>
      <c r="F230" s="208">
        <v>-449906</v>
      </c>
    </row>
    <row r="231" spans="1:6" ht="12.75">
      <c r="A231" s="211" t="s">
        <v>243</v>
      </c>
      <c r="B231" s="208">
        <v>80381100</v>
      </c>
      <c r="C231" s="209">
        <v>80409227</v>
      </c>
      <c r="D231" s="208">
        <v>-28127</v>
      </c>
      <c r="E231" s="210">
        <v>69299269</v>
      </c>
      <c r="F231" s="208">
        <v>11081831</v>
      </c>
    </row>
    <row r="232" spans="1:6" ht="12.75">
      <c r="A232" s="211" t="s">
        <v>244</v>
      </c>
      <c r="B232" s="208">
        <v>-1069882</v>
      </c>
      <c r="C232" s="209">
        <v>-1048403</v>
      </c>
      <c r="D232" s="208">
        <v>-21479</v>
      </c>
      <c r="E232" s="210">
        <v>3181270</v>
      </c>
      <c r="F232" s="208">
        <v>-4251152</v>
      </c>
    </row>
    <row r="233" spans="1:6" ht="12.75">
      <c r="A233" s="211" t="s">
        <v>245</v>
      </c>
      <c r="B233" s="208">
        <v>1046190</v>
      </c>
      <c r="C233" s="209">
        <v>1050953</v>
      </c>
      <c r="D233" s="208">
        <v>-4763</v>
      </c>
      <c r="E233" s="210">
        <v>1149748</v>
      </c>
      <c r="F233" s="208">
        <v>-103558</v>
      </c>
    </row>
    <row r="234" spans="1:6" ht="12.75">
      <c r="A234" s="211" t="s">
        <v>246</v>
      </c>
      <c r="B234" s="208">
        <v>26402067</v>
      </c>
      <c r="C234" s="209">
        <v>26500436</v>
      </c>
      <c r="D234" s="208">
        <v>-98369</v>
      </c>
      <c r="E234" s="210">
        <v>35163639</v>
      </c>
      <c r="F234" s="208">
        <v>-8761572</v>
      </c>
    </row>
    <row r="235" spans="1:6" ht="12.75">
      <c r="A235" s="211" t="s">
        <v>247</v>
      </c>
      <c r="B235" s="208">
        <v>-23104216</v>
      </c>
      <c r="C235" s="209">
        <v>-23354407</v>
      </c>
      <c r="D235" s="208">
        <v>250191</v>
      </c>
      <c r="E235" s="210">
        <v>-17773473</v>
      </c>
      <c r="F235" s="208">
        <v>-5330743</v>
      </c>
    </row>
    <row r="236" spans="1:6" ht="12.75">
      <c r="A236" s="211" t="s">
        <v>248</v>
      </c>
      <c r="B236" s="208">
        <v>1253329</v>
      </c>
      <c r="C236" s="209">
        <v>1267480</v>
      </c>
      <c r="D236" s="208">
        <v>-14151</v>
      </c>
      <c r="E236" s="210">
        <v>1552210</v>
      </c>
      <c r="F236" s="208">
        <v>-298881</v>
      </c>
    </row>
    <row r="237" spans="1:6" ht="12.75">
      <c r="A237" s="211" t="s">
        <v>249</v>
      </c>
      <c r="B237" s="208">
        <v>4120587</v>
      </c>
      <c r="C237" s="209">
        <v>4122934</v>
      </c>
      <c r="D237" s="208">
        <v>-2347</v>
      </c>
      <c r="E237" s="210">
        <v>2003153</v>
      </c>
      <c r="F237" s="208">
        <v>2117434</v>
      </c>
    </row>
    <row r="238" spans="1:6" ht="12.75">
      <c r="A238" s="211" t="s">
        <v>250</v>
      </c>
      <c r="B238" s="208">
        <v>16948508</v>
      </c>
      <c r="C238" s="209">
        <v>16950401</v>
      </c>
      <c r="D238" s="208">
        <v>-1893</v>
      </c>
      <c r="E238" s="210">
        <v>14175368</v>
      </c>
      <c r="F238" s="208">
        <v>2773140</v>
      </c>
    </row>
    <row r="239" spans="1:6" ht="12.75">
      <c r="A239" s="211" t="s">
        <v>251</v>
      </c>
      <c r="B239" s="208">
        <v>-2666011</v>
      </c>
      <c r="C239" s="209">
        <v>-2661832</v>
      </c>
      <c r="D239" s="208">
        <v>-4179</v>
      </c>
      <c r="E239" s="210">
        <v>-4894133</v>
      </c>
      <c r="F239" s="208">
        <v>2228122</v>
      </c>
    </row>
    <row r="240" spans="1:6" ht="12.75">
      <c r="A240" s="211" t="s">
        <v>252</v>
      </c>
      <c r="B240" s="208">
        <v>4009191</v>
      </c>
      <c r="C240" s="209">
        <v>4010412</v>
      </c>
      <c r="D240" s="208">
        <v>-1221</v>
      </c>
      <c r="E240" s="210">
        <v>6782552</v>
      </c>
      <c r="F240" s="208">
        <v>-2773361</v>
      </c>
    </row>
    <row r="241" spans="1:6" ht="12.75">
      <c r="A241" s="211" t="s">
        <v>253</v>
      </c>
      <c r="B241" s="208">
        <v>-15396070</v>
      </c>
      <c r="C241" s="209">
        <v>-15387763</v>
      </c>
      <c r="D241" s="208">
        <v>-8307</v>
      </c>
      <c r="E241" s="210">
        <v>-13906654</v>
      </c>
      <c r="F241" s="208">
        <v>-1489416</v>
      </c>
    </row>
    <row r="242" spans="1:6" ht="12.75">
      <c r="A242" s="211" t="s">
        <v>254</v>
      </c>
      <c r="B242" s="208">
        <v>-3905873</v>
      </c>
      <c r="C242" s="209">
        <v>-3902167</v>
      </c>
      <c r="D242" s="208">
        <v>-3706</v>
      </c>
      <c r="E242" s="210">
        <v>-1435433</v>
      </c>
      <c r="F242" s="208">
        <v>-2470440</v>
      </c>
    </row>
    <row r="243" spans="1:6" ht="12.75">
      <c r="A243" s="211" t="s">
        <v>255</v>
      </c>
      <c r="B243" s="208">
        <v>-11103448</v>
      </c>
      <c r="C243" s="209">
        <v>-11096063</v>
      </c>
      <c r="D243" s="208">
        <v>-7385</v>
      </c>
      <c r="E243" s="210">
        <v>-14701697</v>
      </c>
      <c r="F243" s="208">
        <v>3598249</v>
      </c>
    </row>
    <row r="244" spans="1:6" ht="12.75">
      <c r="A244" s="211" t="s">
        <v>256</v>
      </c>
      <c r="B244" s="208">
        <v>-8525957</v>
      </c>
      <c r="C244" s="209">
        <v>-8520495</v>
      </c>
      <c r="D244" s="208">
        <v>-5462</v>
      </c>
      <c r="E244" s="210">
        <v>-8085265</v>
      </c>
      <c r="F244" s="208">
        <v>-440692</v>
      </c>
    </row>
    <row r="245" spans="1:6" ht="27" customHeight="1">
      <c r="A245" s="207" t="s">
        <v>931</v>
      </c>
      <c r="B245" s="208">
        <v>16645318</v>
      </c>
      <c r="C245" s="209">
        <v>16646339</v>
      </c>
      <c r="D245" s="208">
        <v>-1021</v>
      </c>
      <c r="E245" s="210">
        <v>13457064</v>
      </c>
      <c r="F245" s="208">
        <v>3188254</v>
      </c>
    </row>
    <row r="246" spans="1:6" ht="12.75">
      <c r="A246" s="211" t="s">
        <v>257</v>
      </c>
      <c r="B246" s="208">
        <v>9022369</v>
      </c>
      <c r="C246" s="209">
        <v>9057717</v>
      </c>
      <c r="D246" s="208">
        <v>-35348</v>
      </c>
      <c r="E246" s="210">
        <v>-11177313</v>
      </c>
      <c r="F246" s="208">
        <v>20199682</v>
      </c>
    </row>
    <row r="247" spans="1:6" ht="12.75">
      <c r="A247" s="211" t="s">
        <v>258</v>
      </c>
      <c r="B247" s="208">
        <v>11340624</v>
      </c>
      <c r="C247" s="209">
        <v>11342352</v>
      </c>
      <c r="D247" s="208">
        <v>-1728</v>
      </c>
      <c r="E247" s="210">
        <v>12706363</v>
      </c>
      <c r="F247" s="208">
        <v>-1365739</v>
      </c>
    </row>
    <row r="248" spans="1:6" ht="12.75">
      <c r="A248" s="211" t="s">
        <v>259</v>
      </c>
      <c r="B248" s="208">
        <v>63175111</v>
      </c>
      <c r="C248" s="209">
        <v>63172807</v>
      </c>
      <c r="D248" s="208">
        <v>2304</v>
      </c>
      <c r="E248" s="210">
        <v>54685839</v>
      </c>
      <c r="F248" s="208">
        <v>8489272</v>
      </c>
    </row>
    <row r="249" spans="1:6" ht="12.75">
      <c r="A249" s="211" t="s">
        <v>260</v>
      </c>
      <c r="B249" s="208">
        <v>10050951</v>
      </c>
      <c r="C249" s="209">
        <v>10165573</v>
      </c>
      <c r="D249" s="208">
        <v>-114622</v>
      </c>
      <c r="E249" s="210">
        <v>10801918</v>
      </c>
      <c r="F249" s="208">
        <v>-750967</v>
      </c>
    </row>
    <row r="250" spans="1:6" ht="12.75">
      <c r="A250" s="211" t="s">
        <v>261</v>
      </c>
      <c r="B250" s="208">
        <v>-3032812</v>
      </c>
      <c r="C250" s="209">
        <v>-3025820</v>
      </c>
      <c r="D250" s="208">
        <v>-6992</v>
      </c>
      <c r="E250" s="210">
        <v>-3447723</v>
      </c>
      <c r="F250" s="208">
        <v>414911</v>
      </c>
    </row>
    <row r="251" spans="1:6" ht="12.75">
      <c r="A251" s="211" t="s">
        <v>262</v>
      </c>
      <c r="B251" s="208">
        <v>5970712</v>
      </c>
      <c r="C251" s="209">
        <v>5972309</v>
      </c>
      <c r="D251" s="208">
        <v>-1597</v>
      </c>
      <c r="E251" s="210">
        <v>6669706</v>
      </c>
      <c r="F251" s="208">
        <v>-698994</v>
      </c>
    </row>
    <row r="252" spans="1:6" ht="12.75">
      <c r="A252" s="211" t="s">
        <v>263</v>
      </c>
      <c r="B252" s="208">
        <v>305983</v>
      </c>
      <c r="C252" s="209">
        <v>306649</v>
      </c>
      <c r="D252" s="208">
        <v>-666</v>
      </c>
      <c r="E252" s="210">
        <v>48506</v>
      </c>
      <c r="F252" s="208">
        <v>257477</v>
      </c>
    </row>
    <row r="253" spans="1:6" ht="12.75">
      <c r="A253" s="211" t="s">
        <v>264</v>
      </c>
      <c r="B253" s="208">
        <v>-15364045</v>
      </c>
      <c r="C253" s="209">
        <v>-15348542</v>
      </c>
      <c r="D253" s="208">
        <v>-15503</v>
      </c>
      <c r="E253" s="210">
        <v>-12099904</v>
      </c>
      <c r="F253" s="208">
        <v>-3264141</v>
      </c>
    </row>
    <row r="254" spans="1:6" ht="12.75">
      <c r="A254" s="211" t="s">
        <v>265</v>
      </c>
      <c r="B254" s="208">
        <v>42459730</v>
      </c>
      <c r="C254" s="209">
        <v>42451988</v>
      </c>
      <c r="D254" s="208">
        <v>7742</v>
      </c>
      <c r="E254" s="210">
        <v>43991813</v>
      </c>
      <c r="F254" s="208">
        <v>-1532083</v>
      </c>
    </row>
    <row r="255" spans="1:6" ht="27" customHeight="1">
      <c r="A255" s="207" t="s">
        <v>932</v>
      </c>
      <c r="B255" s="208">
        <v>53811514</v>
      </c>
      <c r="C255" s="209">
        <v>53808165</v>
      </c>
      <c r="D255" s="208">
        <v>3349</v>
      </c>
      <c r="E255" s="210">
        <v>50240677</v>
      </c>
      <c r="F255" s="208">
        <v>3570837</v>
      </c>
    </row>
    <row r="256" spans="1:6" ht="12.75">
      <c r="A256" s="211" t="s">
        <v>266</v>
      </c>
      <c r="B256" s="208">
        <v>41316062</v>
      </c>
      <c r="C256" s="209">
        <v>41307366</v>
      </c>
      <c r="D256" s="208">
        <v>8696</v>
      </c>
      <c r="E256" s="210">
        <v>39479209</v>
      </c>
      <c r="F256" s="208">
        <v>1836853</v>
      </c>
    </row>
    <row r="257" spans="1:6" ht="12.75">
      <c r="A257" s="211" t="s">
        <v>267</v>
      </c>
      <c r="B257" s="208">
        <v>29797942</v>
      </c>
      <c r="C257" s="209">
        <v>29928852</v>
      </c>
      <c r="D257" s="208">
        <v>-130910</v>
      </c>
      <c r="E257" s="210">
        <v>26091428</v>
      </c>
      <c r="F257" s="208">
        <v>3706514</v>
      </c>
    </row>
    <row r="258" spans="1:6" ht="12.75">
      <c r="A258" s="211" t="s">
        <v>268</v>
      </c>
      <c r="B258" s="208">
        <v>-19453344</v>
      </c>
      <c r="C258" s="209">
        <v>-19405538</v>
      </c>
      <c r="D258" s="208">
        <v>-47806</v>
      </c>
      <c r="E258" s="210">
        <v>-19235711</v>
      </c>
      <c r="F258" s="208">
        <v>-217633</v>
      </c>
    </row>
    <row r="259" spans="1:6" ht="12.75">
      <c r="A259" s="211" t="s">
        <v>269</v>
      </c>
      <c r="B259" s="208">
        <v>-14447938</v>
      </c>
      <c r="C259" s="209">
        <v>-14435019</v>
      </c>
      <c r="D259" s="208">
        <v>-12919</v>
      </c>
      <c r="E259" s="210">
        <v>-12844584</v>
      </c>
      <c r="F259" s="208">
        <v>-1603354</v>
      </c>
    </row>
    <row r="260" spans="1:6" ht="12.75">
      <c r="A260" s="211" t="s">
        <v>270</v>
      </c>
      <c r="B260" s="208">
        <v>326361</v>
      </c>
      <c r="C260" s="209">
        <v>329307</v>
      </c>
      <c r="D260" s="208">
        <v>-2946</v>
      </c>
      <c r="E260" s="210">
        <v>3530163</v>
      </c>
      <c r="F260" s="208">
        <v>-3203802</v>
      </c>
    </row>
    <row r="261" spans="1:6" ht="12.75">
      <c r="A261" s="211" t="s">
        <v>271</v>
      </c>
      <c r="B261" s="208">
        <v>27451115</v>
      </c>
      <c r="C261" s="209">
        <v>27465764</v>
      </c>
      <c r="D261" s="208">
        <v>-14649</v>
      </c>
      <c r="E261" s="210">
        <v>22581938</v>
      </c>
      <c r="F261" s="208">
        <v>4869177</v>
      </c>
    </row>
    <row r="262" spans="1:6" ht="27" customHeight="1">
      <c r="A262" s="207" t="s">
        <v>272</v>
      </c>
      <c r="B262" s="208">
        <v>15914596</v>
      </c>
      <c r="C262" s="209">
        <v>15911849</v>
      </c>
      <c r="D262" s="208">
        <v>2747</v>
      </c>
      <c r="E262" s="210">
        <v>19236003</v>
      </c>
      <c r="F262" s="208">
        <v>-3321407</v>
      </c>
    </row>
    <row r="263" spans="1:6" ht="12.75">
      <c r="A263" s="211" t="s">
        <v>273</v>
      </c>
      <c r="B263" s="208">
        <v>7158736</v>
      </c>
      <c r="C263" s="209">
        <v>7158327</v>
      </c>
      <c r="D263" s="208">
        <v>409</v>
      </c>
      <c r="E263" s="210">
        <v>12655374</v>
      </c>
      <c r="F263" s="208">
        <v>-5496638</v>
      </c>
    </row>
    <row r="264" spans="1:6" ht="12.75">
      <c r="A264" s="211" t="s">
        <v>274</v>
      </c>
      <c r="B264" s="208">
        <v>5990475</v>
      </c>
      <c r="C264" s="209">
        <v>5990370</v>
      </c>
      <c r="D264" s="208">
        <v>105</v>
      </c>
      <c r="E264" s="210">
        <v>9765563</v>
      </c>
      <c r="F264" s="208">
        <v>-3775088</v>
      </c>
    </row>
    <row r="265" spans="1:6" ht="12.75">
      <c r="A265" s="211" t="s">
        <v>275</v>
      </c>
      <c r="B265" s="208">
        <v>19048106</v>
      </c>
      <c r="C265" s="209">
        <v>19045156</v>
      </c>
      <c r="D265" s="208">
        <v>2950</v>
      </c>
      <c r="E265" s="210">
        <v>17269808</v>
      </c>
      <c r="F265" s="208">
        <v>1778298</v>
      </c>
    </row>
    <row r="266" spans="1:6" ht="12.75">
      <c r="A266" s="211" t="s">
        <v>276</v>
      </c>
      <c r="B266" s="208">
        <v>-18743078</v>
      </c>
      <c r="C266" s="209">
        <v>-18736439</v>
      </c>
      <c r="D266" s="208">
        <v>-6639</v>
      </c>
      <c r="E266" s="210">
        <v>-15210963</v>
      </c>
      <c r="F266" s="208">
        <v>-3532115</v>
      </c>
    </row>
    <row r="267" spans="1:6" ht="12.75">
      <c r="A267" s="211" t="s">
        <v>277</v>
      </c>
      <c r="B267" s="208">
        <v>10510718</v>
      </c>
      <c r="C267" s="209">
        <v>10507026</v>
      </c>
      <c r="D267" s="208">
        <v>3692</v>
      </c>
      <c r="E267" s="210">
        <v>10721852</v>
      </c>
      <c r="F267" s="208">
        <v>-211134</v>
      </c>
    </row>
    <row r="268" spans="1:6" ht="12.75">
      <c r="A268" s="211" t="s">
        <v>278</v>
      </c>
      <c r="B268" s="208">
        <v>-20281255</v>
      </c>
      <c r="C268" s="209">
        <v>-20273314</v>
      </c>
      <c r="D268" s="208">
        <v>-7941</v>
      </c>
      <c r="E268" s="210">
        <v>-17546906</v>
      </c>
      <c r="F268" s="208">
        <v>-2734349</v>
      </c>
    </row>
    <row r="269" spans="1:6" ht="12.75">
      <c r="A269" s="211" t="s">
        <v>279</v>
      </c>
      <c r="B269" s="208">
        <v>283327348</v>
      </c>
      <c r="C269" s="209">
        <v>283244547</v>
      </c>
      <c r="D269" s="208">
        <v>82801</v>
      </c>
      <c r="E269" s="210">
        <v>258497128</v>
      </c>
      <c r="F269" s="208">
        <v>24830220</v>
      </c>
    </row>
    <row r="270" spans="1:6" ht="27" customHeight="1">
      <c r="A270" s="207" t="s">
        <v>933</v>
      </c>
      <c r="B270" s="208">
        <v>-7746987</v>
      </c>
      <c r="C270" s="209">
        <v>-7738985</v>
      </c>
      <c r="D270" s="208">
        <v>-8002</v>
      </c>
      <c r="E270" s="210">
        <v>-6923146</v>
      </c>
      <c r="F270" s="208">
        <v>-823841</v>
      </c>
    </row>
    <row r="271" spans="1:6" ht="12.75">
      <c r="A271" s="211" t="s">
        <v>280</v>
      </c>
      <c r="B271" s="208">
        <v>4053217</v>
      </c>
      <c r="C271" s="209">
        <v>4052181</v>
      </c>
      <c r="D271" s="208">
        <v>1036</v>
      </c>
      <c r="E271" s="210">
        <v>3922683</v>
      </c>
      <c r="F271" s="208">
        <v>130534</v>
      </c>
    </row>
    <row r="272" spans="1:6" ht="12.75">
      <c r="A272" s="211" t="s">
        <v>281</v>
      </c>
      <c r="B272" s="208">
        <v>54424381</v>
      </c>
      <c r="C272" s="209">
        <v>54409079</v>
      </c>
      <c r="D272" s="208">
        <v>15302</v>
      </c>
      <c r="E272" s="210">
        <v>52077928</v>
      </c>
      <c r="F272" s="208">
        <v>2346453</v>
      </c>
    </row>
    <row r="273" spans="1:6" ht="12.75">
      <c r="A273" s="211" t="s">
        <v>282</v>
      </c>
      <c r="B273" s="208">
        <v>-6899895</v>
      </c>
      <c r="C273" s="209">
        <v>-6896278</v>
      </c>
      <c r="D273" s="208">
        <v>-3617</v>
      </c>
      <c r="E273" s="210">
        <v>-8409429</v>
      </c>
      <c r="F273" s="208">
        <v>1509534</v>
      </c>
    </row>
    <row r="274" spans="1:6" ht="12.75">
      <c r="A274" s="211" t="s">
        <v>283</v>
      </c>
      <c r="B274" s="208">
        <v>6150327</v>
      </c>
      <c r="C274" s="209">
        <v>6151814</v>
      </c>
      <c r="D274" s="208">
        <v>-1487</v>
      </c>
      <c r="E274" s="210">
        <v>7110866</v>
      </c>
      <c r="F274" s="208">
        <v>-960539</v>
      </c>
    </row>
    <row r="275" spans="1:6" ht="12.75">
      <c r="A275" s="211" t="s">
        <v>284</v>
      </c>
      <c r="B275" s="208">
        <v>5869170</v>
      </c>
      <c r="C275" s="209">
        <v>5869829</v>
      </c>
      <c r="D275" s="208">
        <v>-659</v>
      </c>
      <c r="E275" s="210">
        <v>4239238</v>
      </c>
      <c r="F275" s="208">
        <v>1629932</v>
      </c>
    </row>
    <row r="276" spans="1:6" ht="12.75">
      <c r="A276" s="211" t="s">
        <v>285</v>
      </c>
      <c r="B276" s="208">
        <v>-5648063</v>
      </c>
      <c r="C276" s="209">
        <v>-5642953</v>
      </c>
      <c r="D276" s="208">
        <v>-5110</v>
      </c>
      <c r="E276" s="210">
        <v>-5492988</v>
      </c>
      <c r="F276" s="208">
        <v>-155075</v>
      </c>
    </row>
    <row r="277" spans="1:6" ht="12.75">
      <c r="A277" s="211" t="s">
        <v>286</v>
      </c>
      <c r="B277" s="208">
        <v>206080532</v>
      </c>
      <c r="C277" s="209">
        <v>206032234</v>
      </c>
      <c r="D277" s="208">
        <v>48298</v>
      </c>
      <c r="E277" s="210">
        <v>184126442</v>
      </c>
      <c r="F277" s="208">
        <v>21954090</v>
      </c>
    </row>
    <row r="278" spans="1:6" ht="12.75">
      <c r="A278" s="211" t="s">
        <v>287</v>
      </c>
      <c r="B278" s="208">
        <v>-5240885</v>
      </c>
      <c r="C278" s="209">
        <v>-5237508</v>
      </c>
      <c r="D278" s="208">
        <v>-3377</v>
      </c>
      <c r="E278" s="210">
        <v>-3408351</v>
      </c>
      <c r="F278" s="208">
        <v>-1832534</v>
      </c>
    </row>
    <row r="279" spans="1:6" ht="12.75">
      <c r="A279" s="211" t="s">
        <v>288</v>
      </c>
      <c r="B279" s="208">
        <v>1663430</v>
      </c>
      <c r="C279" s="209">
        <v>1665731</v>
      </c>
      <c r="D279" s="208">
        <v>-2301</v>
      </c>
      <c r="E279" s="210">
        <v>3710258</v>
      </c>
      <c r="F279" s="208">
        <v>-2046828</v>
      </c>
    </row>
    <row r="280" spans="1:6" ht="12.75">
      <c r="A280" s="211" t="s">
        <v>289</v>
      </c>
      <c r="B280" s="208">
        <v>110679550</v>
      </c>
      <c r="C280" s="209">
        <v>110694226</v>
      </c>
      <c r="D280" s="208">
        <v>-14676</v>
      </c>
      <c r="E280" s="210">
        <v>115223719</v>
      </c>
      <c r="F280" s="208">
        <v>-4544169</v>
      </c>
    </row>
    <row r="281" spans="1:6" ht="12.75">
      <c r="A281" s="211" t="s">
        <v>290</v>
      </c>
      <c r="B281" s="208">
        <v>19709976</v>
      </c>
      <c r="C281" s="209">
        <v>19707039</v>
      </c>
      <c r="D281" s="208">
        <v>2937</v>
      </c>
      <c r="E281" s="210">
        <v>16704551</v>
      </c>
      <c r="F281" s="208">
        <v>3005425</v>
      </c>
    </row>
    <row r="282" spans="1:6" ht="12.75">
      <c r="A282" s="211" t="s">
        <v>291</v>
      </c>
      <c r="B282" s="208">
        <v>2262012</v>
      </c>
      <c r="C282" s="209">
        <v>2266446</v>
      </c>
      <c r="D282" s="208">
        <v>-4434</v>
      </c>
      <c r="E282" s="210">
        <v>277732</v>
      </c>
      <c r="F282" s="208">
        <v>1984280</v>
      </c>
    </row>
    <row r="283" spans="1:6" ht="12.75">
      <c r="A283" s="211" t="s">
        <v>292</v>
      </c>
      <c r="B283" s="208">
        <v>31189418</v>
      </c>
      <c r="C283" s="209">
        <v>31180434</v>
      </c>
      <c r="D283" s="208">
        <v>8984</v>
      </c>
      <c r="E283" s="210">
        <v>32170367</v>
      </c>
      <c r="F283" s="208">
        <v>-980949</v>
      </c>
    </row>
    <row r="284" spans="1:6" ht="12.75">
      <c r="A284" s="211" t="s">
        <v>293</v>
      </c>
      <c r="B284" s="208">
        <v>1585976</v>
      </c>
      <c r="C284" s="209">
        <v>1585682</v>
      </c>
      <c r="D284" s="208">
        <v>294</v>
      </c>
      <c r="E284" s="210">
        <v>3004889</v>
      </c>
      <c r="F284" s="208">
        <v>-1418913</v>
      </c>
    </row>
    <row r="285" spans="1:6" ht="27" customHeight="1">
      <c r="A285" s="207" t="s">
        <v>934</v>
      </c>
      <c r="B285" s="208">
        <v>-5973853</v>
      </c>
      <c r="C285" s="209">
        <v>-5970378</v>
      </c>
      <c r="D285" s="208">
        <v>-3475</v>
      </c>
      <c r="E285" s="210">
        <v>-6821011</v>
      </c>
      <c r="F285" s="208">
        <v>847158</v>
      </c>
    </row>
    <row r="286" spans="1:6" ht="12.75">
      <c r="A286" s="211" t="s">
        <v>294</v>
      </c>
      <c r="B286" s="208">
        <v>8354133</v>
      </c>
      <c r="C286" s="209">
        <v>8354642</v>
      </c>
      <c r="D286" s="208">
        <v>-509</v>
      </c>
      <c r="E286" s="210">
        <v>4162638</v>
      </c>
      <c r="F286" s="208">
        <v>4191495</v>
      </c>
    </row>
    <row r="287" spans="1:6" ht="12.75">
      <c r="A287" s="211" t="s">
        <v>295</v>
      </c>
      <c r="B287" s="208">
        <v>73198621</v>
      </c>
      <c r="C287" s="209">
        <v>73394768</v>
      </c>
      <c r="D287" s="208">
        <v>-196147</v>
      </c>
      <c r="E287" s="210">
        <v>65755327</v>
      </c>
      <c r="F287" s="208">
        <v>7443294</v>
      </c>
    </row>
    <row r="288" spans="1:6" ht="12.75">
      <c r="A288" s="211" t="s">
        <v>296</v>
      </c>
      <c r="B288" s="208">
        <v>11282296</v>
      </c>
      <c r="C288" s="209">
        <v>11286385</v>
      </c>
      <c r="D288" s="208">
        <v>-4089</v>
      </c>
      <c r="E288" s="210">
        <v>8077506</v>
      </c>
      <c r="F288" s="208">
        <v>3204790</v>
      </c>
    </row>
    <row r="289" spans="1:6" ht="12.75">
      <c r="A289" s="211" t="s">
        <v>297</v>
      </c>
      <c r="B289" s="208">
        <v>15983639</v>
      </c>
      <c r="C289" s="209">
        <v>15985523</v>
      </c>
      <c r="D289" s="208">
        <v>-1884</v>
      </c>
      <c r="E289" s="210">
        <v>18388102</v>
      </c>
      <c r="F289" s="208">
        <v>-2404463</v>
      </c>
    </row>
    <row r="290" spans="1:6" ht="12.75">
      <c r="A290" s="211" t="s">
        <v>298</v>
      </c>
      <c r="B290" s="208">
        <v>-8328773</v>
      </c>
      <c r="C290" s="209">
        <v>-8324885</v>
      </c>
      <c r="D290" s="208">
        <v>-3888</v>
      </c>
      <c r="E290" s="210">
        <v>-7300017</v>
      </c>
      <c r="F290" s="208">
        <v>-1028756</v>
      </c>
    </row>
    <row r="291" spans="1:6" ht="12.75">
      <c r="A291" s="211" t="s">
        <v>299</v>
      </c>
      <c r="B291" s="208">
        <v>17300551</v>
      </c>
      <c r="C291" s="209">
        <v>17304985</v>
      </c>
      <c r="D291" s="208">
        <v>-4434</v>
      </c>
      <c r="E291" s="210">
        <v>18963017</v>
      </c>
      <c r="F291" s="208">
        <v>-1662466</v>
      </c>
    </row>
    <row r="292" spans="1:6" ht="12.75">
      <c r="A292" s="211" t="s">
        <v>300</v>
      </c>
      <c r="B292" s="208">
        <v>10961993</v>
      </c>
      <c r="C292" s="209">
        <v>10973657</v>
      </c>
      <c r="D292" s="208">
        <v>-11664</v>
      </c>
      <c r="E292" s="210">
        <v>118537</v>
      </c>
      <c r="F292" s="208">
        <v>10843456</v>
      </c>
    </row>
    <row r="293" spans="1:6" ht="12.75">
      <c r="A293" s="211" t="s">
        <v>301</v>
      </c>
      <c r="B293" s="208">
        <v>36972096</v>
      </c>
      <c r="C293" s="209">
        <v>36999810</v>
      </c>
      <c r="D293" s="208">
        <v>-27714</v>
      </c>
      <c r="E293" s="210">
        <v>31647417</v>
      </c>
      <c r="F293" s="208">
        <v>5324679</v>
      </c>
    </row>
    <row r="294" spans="1:6" ht="12.75">
      <c r="A294" s="211" t="s">
        <v>302</v>
      </c>
      <c r="B294" s="208">
        <v>7458155</v>
      </c>
      <c r="C294" s="209">
        <v>7458914</v>
      </c>
      <c r="D294" s="208">
        <v>-759</v>
      </c>
      <c r="E294" s="210">
        <v>10478195</v>
      </c>
      <c r="F294" s="208">
        <v>-3020040</v>
      </c>
    </row>
    <row r="295" spans="1:6" ht="12.75">
      <c r="A295" s="211" t="s">
        <v>303</v>
      </c>
      <c r="B295" s="208">
        <v>14555156</v>
      </c>
      <c r="C295" s="209">
        <v>14567032</v>
      </c>
      <c r="D295" s="208">
        <v>-11876</v>
      </c>
      <c r="E295" s="210">
        <v>22023774</v>
      </c>
      <c r="F295" s="208">
        <v>-7468618</v>
      </c>
    </row>
    <row r="296" spans="1:6" ht="12.75">
      <c r="A296" s="211" t="s">
        <v>304</v>
      </c>
      <c r="B296" s="208">
        <v>15166143</v>
      </c>
      <c r="C296" s="209">
        <v>15166036</v>
      </c>
      <c r="D296" s="208">
        <v>107</v>
      </c>
      <c r="E296" s="210">
        <v>16942133</v>
      </c>
      <c r="F296" s="208">
        <v>-1775990</v>
      </c>
    </row>
    <row r="297" spans="1:6" ht="12.75">
      <c r="A297" s="211" t="s">
        <v>305</v>
      </c>
      <c r="B297" s="208">
        <v>6645548</v>
      </c>
      <c r="C297" s="209">
        <v>6645847</v>
      </c>
      <c r="D297" s="208">
        <v>-299</v>
      </c>
      <c r="E297" s="210">
        <v>7255618</v>
      </c>
      <c r="F297" s="208">
        <v>-610070</v>
      </c>
    </row>
    <row r="298" spans="1:6" ht="12.75">
      <c r="A298" s="216" t="s">
        <v>306</v>
      </c>
      <c r="B298" s="208">
        <v>13584585</v>
      </c>
      <c r="C298" s="209">
        <v>12759849</v>
      </c>
      <c r="D298" s="208">
        <v>824736</v>
      </c>
      <c r="E298" s="210">
        <v>11288698</v>
      </c>
      <c r="F298" s="208">
        <v>2295887</v>
      </c>
    </row>
    <row r="299" spans="1:6" ht="3" customHeight="1" thickBot="1">
      <c r="A299" s="217"/>
      <c r="B299" s="218"/>
      <c r="C299" s="219"/>
      <c r="D299" s="220"/>
      <c r="E299" s="221"/>
      <c r="F299" s="222"/>
    </row>
    <row r="300" spans="2:6" ht="12.75">
      <c r="B300" s="208"/>
      <c r="C300" s="209"/>
      <c r="D300" s="223"/>
      <c r="E300" s="224"/>
      <c r="F300" s="225"/>
    </row>
    <row r="301" spans="2:6" ht="12.75" hidden="1">
      <c r="B301" s="208"/>
      <c r="C301" s="209"/>
      <c r="D301" s="223"/>
      <c r="E301" s="224"/>
      <c r="F301" s="225"/>
    </row>
    <row r="302" spans="2:6" ht="12.75" hidden="1">
      <c r="B302" s="208"/>
      <c r="C302" s="209"/>
      <c r="D302" s="223"/>
      <c r="E302" s="224"/>
      <c r="F302" s="225"/>
    </row>
    <row r="303" spans="2:6" ht="12.75" hidden="1">
      <c r="B303" s="208"/>
      <c r="C303" s="209"/>
      <c r="D303" s="223"/>
      <c r="E303" s="224"/>
      <c r="F303" s="225"/>
    </row>
    <row r="304" spans="2:6" ht="12.75" hidden="1">
      <c r="B304" s="208"/>
      <c r="C304" s="209"/>
      <c r="D304" s="223"/>
      <c r="E304" s="224"/>
      <c r="F304" s="225"/>
    </row>
    <row r="305" spans="2:6" ht="12.75" hidden="1">
      <c r="B305" s="208"/>
      <c r="C305" s="209"/>
      <c r="D305" s="223"/>
      <c r="E305" s="224"/>
      <c r="F305" s="225"/>
    </row>
    <row r="306" spans="2:6" ht="12.75" hidden="1">
      <c r="B306" s="208"/>
      <c r="C306" s="209"/>
      <c r="D306" s="223"/>
      <c r="E306" s="224"/>
      <c r="F306" s="225"/>
    </row>
    <row r="307" spans="2:6" ht="12.75" hidden="1">
      <c r="B307" s="208"/>
      <c r="C307" s="209"/>
      <c r="D307" s="223"/>
      <c r="E307" s="224"/>
      <c r="F307" s="225"/>
    </row>
    <row r="308" spans="2:6" ht="12.75" hidden="1">
      <c r="B308" s="208"/>
      <c r="C308" s="209"/>
      <c r="D308" s="223"/>
      <c r="E308" s="224"/>
      <c r="F308" s="225"/>
    </row>
    <row r="309" spans="2:6" ht="12.75" hidden="1">
      <c r="B309" s="208"/>
      <c r="C309" s="209"/>
      <c r="D309" s="223"/>
      <c r="E309" s="224"/>
      <c r="F309" s="225"/>
    </row>
    <row r="310" spans="2:6" ht="12.75" hidden="1">
      <c r="B310" s="208"/>
      <c r="C310" s="209"/>
      <c r="D310" s="223"/>
      <c r="E310" s="224"/>
      <c r="F310" s="225"/>
    </row>
    <row r="311" spans="2:6" ht="12.75" hidden="1">
      <c r="B311" s="208"/>
      <c r="C311" s="209"/>
      <c r="D311" s="223"/>
      <c r="E311" s="224"/>
      <c r="F311" s="225"/>
    </row>
    <row r="312" spans="2:6" ht="12.75" hidden="1">
      <c r="B312" s="208"/>
      <c r="C312" s="209"/>
      <c r="D312" s="223"/>
      <c r="E312" s="224"/>
      <c r="F312" s="225"/>
    </row>
    <row r="313" spans="2:6" ht="12.75" hidden="1">
      <c r="B313" s="208"/>
      <c r="C313" s="209"/>
      <c r="D313" s="223"/>
      <c r="E313" s="224"/>
      <c r="F313" s="225"/>
    </row>
    <row r="314" spans="2:6" ht="12.75" hidden="1">
      <c r="B314" s="208"/>
      <c r="C314" s="209"/>
      <c r="D314" s="223"/>
      <c r="E314" s="224"/>
      <c r="F314" s="225"/>
    </row>
    <row r="315" spans="2:6" ht="12.75" hidden="1">
      <c r="B315" s="208"/>
      <c r="C315" s="209"/>
      <c r="D315" s="223"/>
      <c r="E315" s="224"/>
      <c r="F315" s="225"/>
    </row>
    <row r="316" spans="2:6" ht="12.75" hidden="1">
      <c r="B316" s="208"/>
      <c r="C316" s="209"/>
      <c r="D316" s="223"/>
      <c r="E316" s="224"/>
      <c r="F316" s="225"/>
    </row>
    <row r="317" spans="2:6" ht="12.75" hidden="1">
      <c r="B317" s="208"/>
      <c r="C317" s="209"/>
      <c r="D317" s="223"/>
      <c r="E317" s="224"/>
      <c r="F317" s="225"/>
    </row>
    <row r="318" spans="2:6" ht="12.75" hidden="1">
      <c r="B318" s="208"/>
      <c r="C318" s="209"/>
      <c r="D318" s="223"/>
      <c r="E318" s="224"/>
      <c r="F318" s="225"/>
    </row>
    <row r="319" spans="2:6" ht="12.75" hidden="1">
      <c r="B319" s="208"/>
      <c r="C319" s="209"/>
      <c r="D319" s="223"/>
      <c r="E319" s="224"/>
      <c r="F319" s="225"/>
    </row>
    <row r="320" spans="2:6" ht="12.75" hidden="1">
      <c r="B320" s="208"/>
      <c r="C320" s="209"/>
      <c r="D320" s="223"/>
      <c r="E320" s="224"/>
      <c r="F320" s="225"/>
    </row>
    <row r="321" spans="2:6" ht="12.75" hidden="1">
      <c r="B321" s="208"/>
      <c r="C321" s="209"/>
      <c r="D321" s="223"/>
      <c r="E321" s="224"/>
      <c r="F321" s="225"/>
    </row>
    <row r="322" spans="2:6" ht="12.75" hidden="1">
      <c r="B322" s="208"/>
      <c r="C322" s="209"/>
      <c r="D322" s="223"/>
      <c r="E322" s="224"/>
      <c r="F322" s="225"/>
    </row>
    <row r="323" spans="2:6" ht="12.75" hidden="1">
      <c r="B323" s="208"/>
      <c r="C323" s="209"/>
      <c r="D323" s="223"/>
      <c r="E323" s="224"/>
      <c r="F323" s="225"/>
    </row>
    <row r="324" spans="2:6" ht="12.75" hidden="1">
      <c r="B324" s="208"/>
      <c r="C324" s="209"/>
      <c r="D324" s="223"/>
      <c r="E324" s="224"/>
      <c r="F324" s="225"/>
    </row>
    <row r="325" spans="2:6" ht="12.75" hidden="1">
      <c r="B325" s="208"/>
      <c r="C325" s="209"/>
      <c r="D325" s="223"/>
      <c r="E325" s="224"/>
      <c r="F325" s="225"/>
    </row>
    <row r="326" spans="2:6" ht="12.75" hidden="1">
      <c r="B326" s="208"/>
      <c r="C326" s="209"/>
      <c r="D326" s="223"/>
      <c r="E326" s="224"/>
      <c r="F326" s="225"/>
    </row>
    <row r="327" spans="2:6" ht="12.75" hidden="1">
      <c r="B327" s="208"/>
      <c r="C327" s="209"/>
      <c r="D327" s="223"/>
      <c r="E327" s="224"/>
      <c r="F327" s="225"/>
    </row>
    <row r="328" spans="2:6" ht="12.75" hidden="1">
      <c r="B328" s="208"/>
      <c r="C328" s="209"/>
      <c r="D328" s="223"/>
      <c r="E328" s="224"/>
      <c r="F328" s="225"/>
    </row>
    <row r="329" spans="2:6" ht="12.75" hidden="1">
      <c r="B329" s="208"/>
      <c r="C329" s="209"/>
      <c r="D329" s="223"/>
      <c r="E329" s="224"/>
      <c r="F329" s="225"/>
    </row>
    <row r="330" spans="2:6" ht="12.75" hidden="1">
      <c r="B330" s="208"/>
      <c r="C330" s="209"/>
      <c r="D330" s="223"/>
      <c r="E330" s="224"/>
      <c r="F330" s="225"/>
    </row>
    <row r="331" spans="2:6" ht="12.75" hidden="1">
      <c r="B331" s="208"/>
      <c r="C331" s="209"/>
      <c r="D331" s="223"/>
      <c r="E331" s="224"/>
      <c r="F331" s="225"/>
    </row>
    <row r="332" spans="2:6" ht="12.75" hidden="1">
      <c r="B332" s="208"/>
      <c r="C332" s="209"/>
      <c r="D332" s="223"/>
      <c r="E332" s="224"/>
      <c r="F332" s="225"/>
    </row>
    <row r="333" spans="2:6" ht="12.75" hidden="1">
      <c r="B333" s="208"/>
      <c r="C333" s="209"/>
      <c r="D333" s="223"/>
      <c r="E333" s="224"/>
      <c r="F333" s="225"/>
    </row>
    <row r="334" spans="2:6" ht="12.75" hidden="1">
      <c r="B334" s="208"/>
      <c r="C334" s="209"/>
      <c r="D334" s="223"/>
      <c r="E334" s="224"/>
      <c r="F334" s="225"/>
    </row>
    <row r="335" spans="2:6" ht="12.75" hidden="1">
      <c r="B335" s="208"/>
      <c r="C335" s="209"/>
      <c r="D335" s="223"/>
      <c r="E335" s="224"/>
      <c r="F335" s="225"/>
    </row>
    <row r="336" spans="2:6" ht="12.75" hidden="1">
      <c r="B336" s="208"/>
      <c r="C336" s="209"/>
      <c r="D336" s="223"/>
      <c r="E336" s="224"/>
      <c r="F336" s="225"/>
    </row>
    <row r="337" spans="2:6" ht="12.75" hidden="1">
      <c r="B337" s="208"/>
      <c r="C337" s="209"/>
      <c r="D337" s="223"/>
      <c r="E337" s="224"/>
      <c r="F337" s="225"/>
    </row>
    <row r="338" spans="2:6" ht="12.75" hidden="1">
      <c r="B338" s="208"/>
      <c r="C338" s="209"/>
      <c r="D338" s="223"/>
      <c r="E338" s="224"/>
      <c r="F338" s="225"/>
    </row>
    <row r="339" spans="2:6" ht="12.75" hidden="1">
      <c r="B339" s="208"/>
      <c r="C339" s="209"/>
      <c r="D339" s="223"/>
      <c r="E339" s="224"/>
      <c r="F339" s="225"/>
    </row>
    <row r="340" spans="2:6" ht="12.75" hidden="1">
      <c r="B340" s="208"/>
      <c r="C340" s="209"/>
      <c r="D340" s="223"/>
      <c r="E340" s="224"/>
      <c r="F340" s="225"/>
    </row>
    <row r="341" spans="2:6" ht="12.75" hidden="1">
      <c r="B341" s="208"/>
      <c r="C341" s="209"/>
      <c r="D341" s="223"/>
      <c r="E341" s="224"/>
      <c r="F341" s="225"/>
    </row>
    <row r="342" spans="2:6" ht="12.75" hidden="1">
      <c r="B342" s="208"/>
      <c r="C342" s="209"/>
      <c r="D342" s="223"/>
      <c r="E342" s="224"/>
      <c r="F342" s="225"/>
    </row>
    <row r="343" spans="2:6" ht="12.75" hidden="1">
      <c r="B343" s="208"/>
      <c r="C343" s="209"/>
      <c r="D343" s="223"/>
      <c r="E343" s="224"/>
      <c r="F343" s="225"/>
    </row>
    <row r="344" spans="2:6" ht="12.75" hidden="1">
      <c r="B344" s="208"/>
      <c r="C344" s="209"/>
      <c r="D344" s="223"/>
      <c r="E344" s="224"/>
      <c r="F344" s="225"/>
    </row>
    <row r="345" spans="2:6" ht="12.75" hidden="1">
      <c r="B345" s="208"/>
      <c r="C345" s="209"/>
      <c r="D345" s="223"/>
      <c r="E345" s="224"/>
      <c r="F345" s="225"/>
    </row>
    <row r="346" spans="2:6" ht="12.75" hidden="1">
      <c r="B346" s="208"/>
      <c r="C346" s="209"/>
      <c r="D346" s="223"/>
      <c r="E346" s="224"/>
      <c r="F346" s="225"/>
    </row>
    <row r="347" spans="2:6" ht="12.75" hidden="1">
      <c r="B347" s="208"/>
      <c r="C347" s="209"/>
      <c r="D347" s="223"/>
      <c r="E347" s="224"/>
      <c r="F347" s="225"/>
    </row>
    <row r="348" spans="2:6" ht="12.75" hidden="1">
      <c r="B348" s="208"/>
      <c r="C348" s="209"/>
      <c r="D348" s="223"/>
      <c r="E348" s="224"/>
      <c r="F348" s="225"/>
    </row>
    <row r="349" spans="2:6" ht="12.75" hidden="1">
      <c r="B349" s="208"/>
      <c r="C349" s="209"/>
      <c r="D349" s="223"/>
      <c r="E349" s="224"/>
      <c r="F349" s="225"/>
    </row>
    <row r="350" spans="2:6" ht="12.75" hidden="1">
      <c r="B350" s="208"/>
      <c r="C350" s="209"/>
      <c r="D350" s="223"/>
      <c r="E350" s="224"/>
      <c r="F350" s="225"/>
    </row>
    <row r="351" spans="2:6" ht="12.75" hidden="1">
      <c r="B351" s="208"/>
      <c r="C351" s="209"/>
      <c r="D351" s="223"/>
      <c r="E351" s="224"/>
      <c r="F351" s="225"/>
    </row>
    <row r="352" spans="2:6" ht="12.75" hidden="1">
      <c r="B352" s="208"/>
      <c r="C352" s="209"/>
      <c r="D352" s="223"/>
      <c r="E352" s="224"/>
      <c r="F352" s="225"/>
    </row>
    <row r="353" spans="2:6" ht="12.75" hidden="1">
      <c r="B353" s="208"/>
      <c r="C353" s="209"/>
      <c r="D353" s="223"/>
      <c r="E353" s="224"/>
      <c r="F353" s="225"/>
    </row>
    <row r="354" spans="2:6" ht="12.75" hidden="1">
      <c r="B354" s="208"/>
      <c r="C354" s="209"/>
      <c r="D354" s="223"/>
      <c r="E354" s="224"/>
      <c r="F354" s="225"/>
    </row>
    <row r="355" spans="2:6" ht="12.75" hidden="1">
      <c r="B355" s="208"/>
      <c r="C355" s="209"/>
      <c r="D355" s="223"/>
      <c r="E355" s="224"/>
      <c r="F355" s="225"/>
    </row>
    <row r="356" spans="2:6" ht="12.75" hidden="1">
      <c r="B356" s="208"/>
      <c r="C356" s="209"/>
      <c r="D356" s="223"/>
      <c r="E356" s="224"/>
      <c r="F356" s="225"/>
    </row>
    <row r="357" spans="2:6" ht="12.75" hidden="1">
      <c r="B357" s="208"/>
      <c r="C357" s="209"/>
      <c r="D357" s="223"/>
      <c r="E357" s="224"/>
      <c r="F357" s="225"/>
    </row>
    <row r="358" spans="2:6" ht="12.75" hidden="1">
      <c r="B358" s="208"/>
      <c r="C358" s="209"/>
      <c r="D358" s="223"/>
      <c r="E358" s="224"/>
      <c r="F358" s="225"/>
    </row>
    <row r="359" spans="2:6" ht="12.75" hidden="1">
      <c r="B359" s="208"/>
      <c r="C359" s="209"/>
      <c r="D359" s="223"/>
      <c r="E359" s="224"/>
      <c r="F359" s="225"/>
    </row>
    <row r="360" spans="2:6" ht="12.75" hidden="1">
      <c r="B360" s="208"/>
      <c r="C360" s="209"/>
      <c r="D360" s="223"/>
      <c r="E360" s="224"/>
      <c r="F360" s="225"/>
    </row>
    <row r="361" spans="2:6" ht="12.75" hidden="1">
      <c r="B361" s="208"/>
      <c r="C361" s="209"/>
      <c r="D361" s="223"/>
      <c r="E361" s="224"/>
      <c r="F361" s="225"/>
    </row>
    <row r="362" spans="2:6" ht="12.75" hidden="1">
      <c r="B362" s="208"/>
      <c r="C362" s="209"/>
      <c r="D362" s="223"/>
      <c r="E362" s="224"/>
      <c r="F362" s="225"/>
    </row>
    <row r="363" spans="2:6" ht="12.75" hidden="1">
      <c r="B363" s="208"/>
      <c r="C363" s="209"/>
      <c r="D363" s="223"/>
      <c r="E363" s="224"/>
      <c r="F363" s="225"/>
    </row>
    <row r="364" spans="2:6" ht="12.75" hidden="1">
      <c r="B364" s="208"/>
      <c r="C364" s="209"/>
      <c r="D364" s="223"/>
      <c r="E364" s="224"/>
      <c r="F364" s="225"/>
    </row>
    <row r="365" spans="2:6" ht="12.75" hidden="1">
      <c r="B365" s="208"/>
      <c r="C365" s="209"/>
      <c r="D365" s="223"/>
      <c r="E365" s="224"/>
      <c r="F365" s="225"/>
    </row>
    <row r="366" spans="2:6" ht="12.75" hidden="1">
      <c r="B366" s="208"/>
      <c r="C366" s="209"/>
      <c r="D366" s="223"/>
      <c r="E366" s="224"/>
      <c r="F366" s="225"/>
    </row>
    <row r="367" spans="2:6" ht="12.75" hidden="1">
      <c r="B367" s="208"/>
      <c r="C367" s="209"/>
      <c r="D367" s="223"/>
      <c r="E367" s="224"/>
      <c r="F367" s="225"/>
    </row>
    <row r="368" spans="2:6" ht="12.75" hidden="1">
      <c r="B368" s="208"/>
      <c r="C368" s="209"/>
      <c r="D368" s="223"/>
      <c r="E368" s="224"/>
      <c r="F368" s="225"/>
    </row>
    <row r="369" spans="2:6" ht="12.75" hidden="1">
      <c r="B369" s="208"/>
      <c r="C369" s="209"/>
      <c r="D369" s="223"/>
      <c r="E369" s="224"/>
      <c r="F369" s="225"/>
    </row>
    <row r="370" spans="2:6" ht="12.75" hidden="1">
      <c r="B370" s="208"/>
      <c r="C370" s="209"/>
      <c r="D370" s="223"/>
      <c r="E370" s="224"/>
      <c r="F370" s="225"/>
    </row>
    <row r="371" spans="2:6" ht="12.75" hidden="1">
      <c r="B371" s="208"/>
      <c r="C371" s="209"/>
      <c r="D371" s="223"/>
      <c r="E371" s="224"/>
      <c r="F371" s="225"/>
    </row>
    <row r="372" spans="2:6" ht="12.75" hidden="1">
      <c r="B372" s="208"/>
      <c r="C372" s="209"/>
      <c r="D372" s="223"/>
      <c r="E372" s="224"/>
      <c r="F372" s="225"/>
    </row>
    <row r="373" spans="2:6" ht="12.75" hidden="1">
      <c r="B373" s="208"/>
      <c r="C373" s="209"/>
      <c r="D373" s="223"/>
      <c r="E373" s="224"/>
      <c r="F373" s="225"/>
    </row>
    <row r="374" spans="2:6" ht="12.75" hidden="1">
      <c r="B374" s="208"/>
      <c r="C374" s="209"/>
      <c r="D374" s="223"/>
      <c r="E374" s="224"/>
      <c r="F374" s="225"/>
    </row>
    <row r="375" spans="2:6" ht="12.75" hidden="1">
      <c r="B375" s="208"/>
      <c r="C375" s="209"/>
      <c r="D375" s="223"/>
      <c r="E375" s="224"/>
      <c r="F375" s="225"/>
    </row>
    <row r="376" spans="2:6" ht="12.75" hidden="1">
      <c r="B376" s="208"/>
      <c r="C376" s="209"/>
      <c r="D376" s="223"/>
      <c r="E376" s="224"/>
      <c r="F376" s="225"/>
    </row>
    <row r="377" spans="2:6" ht="12.75" hidden="1">
      <c r="B377" s="208"/>
      <c r="C377" s="209"/>
      <c r="D377" s="223"/>
      <c r="E377" s="224"/>
      <c r="F377" s="225"/>
    </row>
    <row r="378" spans="2:6" ht="12.75" hidden="1">
      <c r="B378" s="208"/>
      <c r="C378" s="209"/>
      <c r="D378" s="223"/>
      <c r="E378" s="224"/>
      <c r="F378" s="225"/>
    </row>
    <row r="379" spans="2:6" ht="12.75" hidden="1">
      <c r="B379" s="208"/>
      <c r="C379" s="209"/>
      <c r="D379" s="223"/>
      <c r="E379" s="224"/>
      <c r="F379" s="225"/>
    </row>
    <row r="380" spans="2:6" ht="12.75" hidden="1">
      <c r="B380" s="208"/>
      <c r="C380" s="209"/>
      <c r="D380" s="223"/>
      <c r="E380" s="224"/>
      <c r="F380" s="225"/>
    </row>
    <row r="381" spans="2:6" ht="12.75" hidden="1">
      <c r="B381" s="208"/>
      <c r="C381" s="209"/>
      <c r="D381" s="223"/>
      <c r="E381" s="224"/>
      <c r="F381" s="225"/>
    </row>
    <row r="382" spans="2:6" ht="12.75" hidden="1">
      <c r="B382" s="208"/>
      <c r="C382" s="209"/>
      <c r="D382" s="223"/>
      <c r="E382" s="224"/>
      <c r="F382" s="225"/>
    </row>
    <row r="383" spans="2:6" ht="12.75" hidden="1">
      <c r="B383" s="208"/>
      <c r="C383" s="209"/>
      <c r="D383" s="223"/>
      <c r="E383" s="224"/>
      <c r="F383" s="225"/>
    </row>
    <row r="384" spans="2:6" ht="12.75" hidden="1">
      <c r="B384" s="208"/>
      <c r="C384" s="209"/>
      <c r="D384" s="223"/>
      <c r="E384" s="224"/>
      <c r="F384" s="225"/>
    </row>
    <row r="385" spans="2:6" ht="12.75" hidden="1">
      <c r="B385" s="208"/>
      <c r="C385" s="209"/>
      <c r="D385" s="223"/>
      <c r="E385" s="224"/>
      <c r="F385" s="225"/>
    </row>
    <row r="386" spans="2:6" ht="12.75" hidden="1">
      <c r="B386" s="208"/>
      <c r="C386" s="209"/>
      <c r="D386" s="223"/>
      <c r="E386" s="224"/>
      <c r="F386" s="225"/>
    </row>
    <row r="387" spans="2:6" ht="12.75" hidden="1">
      <c r="B387" s="208"/>
      <c r="C387" s="209"/>
      <c r="D387" s="223"/>
      <c r="E387" s="224"/>
      <c r="F387" s="225"/>
    </row>
    <row r="388" spans="2:6" ht="12.75" hidden="1">
      <c r="B388" s="208"/>
      <c r="C388" s="209"/>
      <c r="D388" s="223"/>
      <c r="E388" s="224"/>
      <c r="F388" s="225"/>
    </row>
    <row r="389" spans="2:6" ht="12.75" hidden="1">
      <c r="B389" s="208"/>
      <c r="C389" s="209"/>
      <c r="D389" s="223"/>
      <c r="E389" s="224"/>
      <c r="F389" s="225"/>
    </row>
    <row r="390" spans="2:6" ht="12.75" hidden="1">
      <c r="B390" s="208"/>
      <c r="C390" s="209"/>
      <c r="D390" s="223"/>
      <c r="E390" s="224"/>
      <c r="F390" s="225"/>
    </row>
    <row r="391" spans="2:6" ht="12.75" hidden="1">
      <c r="B391" s="208"/>
      <c r="C391" s="209"/>
      <c r="D391" s="223"/>
      <c r="E391" s="224"/>
      <c r="F391" s="225"/>
    </row>
    <row r="392" spans="2:6" ht="12.75" hidden="1">
      <c r="B392" s="208"/>
      <c r="C392" s="209"/>
      <c r="D392" s="223"/>
      <c r="E392" s="224"/>
      <c r="F392" s="225"/>
    </row>
    <row r="393" spans="2:6" ht="12.75" hidden="1">
      <c r="B393" s="208"/>
      <c r="C393" s="209"/>
      <c r="D393" s="223"/>
      <c r="E393" s="224"/>
      <c r="F393" s="225"/>
    </row>
    <row r="394" spans="2:6" ht="12.75" hidden="1">
      <c r="B394" s="208"/>
      <c r="C394" s="209"/>
      <c r="D394" s="223"/>
      <c r="E394" s="224"/>
      <c r="F394" s="225"/>
    </row>
    <row r="395" spans="2:6" ht="12.75" hidden="1">
      <c r="B395" s="208"/>
      <c r="C395" s="209"/>
      <c r="D395" s="223"/>
      <c r="E395" s="224"/>
      <c r="F395" s="225"/>
    </row>
    <row r="396" spans="2:6" ht="12.75" hidden="1">
      <c r="B396" s="208"/>
      <c r="C396" s="209"/>
      <c r="D396" s="223"/>
      <c r="E396" s="224"/>
      <c r="F396" s="225"/>
    </row>
    <row r="397" spans="2:6" ht="12.75" hidden="1">
      <c r="B397" s="208"/>
      <c r="C397" s="209"/>
      <c r="D397" s="223"/>
      <c r="E397" s="224"/>
      <c r="F397" s="225"/>
    </row>
    <row r="398" spans="2:6" ht="12.75" hidden="1">
      <c r="B398" s="208"/>
      <c r="C398" s="209"/>
      <c r="D398" s="223"/>
      <c r="E398" s="224"/>
      <c r="F398" s="225"/>
    </row>
    <row r="399" spans="2:6" ht="12.75" hidden="1">
      <c r="B399" s="208"/>
      <c r="C399" s="209"/>
      <c r="D399" s="223"/>
      <c r="E399" s="224"/>
      <c r="F399" s="225"/>
    </row>
    <row r="400" spans="2:6" ht="12.75" hidden="1">
      <c r="B400" s="208"/>
      <c r="C400" s="209"/>
      <c r="D400" s="223"/>
      <c r="E400" s="224"/>
      <c r="F400" s="225"/>
    </row>
    <row r="401" spans="2:6" ht="12.75" hidden="1">
      <c r="B401" s="208"/>
      <c r="C401" s="209"/>
      <c r="D401" s="223"/>
      <c r="E401" s="224"/>
      <c r="F401" s="225"/>
    </row>
    <row r="402" spans="2:6" ht="12.75" hidden="1">
      <c r="B402" s="208"/>
      <c r="C402" s="209"/>
      <c r="D402" s="223"/>
      <c r="E402" s="224"/>
      <c r="F402" s="225"/>
    </row>
    <row r="403" spans="2:6" ht="12.75" hidden="1">
      <c r="B403" s="208"/>
      <c r="C403" s="209"/>
      <c r="D403" s="223"/>
      <c r="E403" s="224"/>
      <c r="F403" s="225"/>
    </row>
    <row r="404" spans="2:6" ht="12.75" hidden="1">
      <c r="B404" s="208"/>
      <c r="C404" s="209"/>
      <c r="D404" s="223"/>
      <c r="E404" s="224"/>
      <c r="F404" s="225"/>
    </row>
    <row r="405" spans="2:6" ht="12.75" hidden="1">
      <c r="B405" s="208"/>
      <c r="C405" s="209"/>
      <c r="D405" s="223"/>
      <c r="E405" s="224"/>
      <c r="F405" s="225"/>
    </row>
    <row r="406" spans="2:6" ht="12.75" hidden="1">
      <c r="B406" s="208"/>
      <c r="C406" s="209"/>
      <c r="D406" s="223"/>
      <c r="E406" s="224"/>
      <c r="F406" s="225"/>
    </row>
    <row r="407" spans="2:6" ht="12.75" hidden="1">
      <c r="B407" s="208"/>
      <c r="C407" s="209"/>
      <c r="D407" s="223"/>
      <c r="E407" s="224"/>
      <c r="F407" s="225"/>
    </row>
    <row r="408" spans="2:6" ht="12.75" hidden="1">
      <c r="B408" s="208"/>
      <c r="C408" s="209"/>
      <c r="D408" s="223"/>
      <c r="E408" s="224"/>
      <c r="F408" s="225"/>
    </row>
    <row r="409" spans="2:6" ht="12.75" hidden="1">
      <c r="B409" s="208"/>
      <c r="C409" s="209"/>
      <c r="D409" s="223"/>
      <c r="E409" s="224"/>
      <c r="F409" s="225"/>
    </row>
    <row r="410" spans="2:6" ht="12.75" hidden="1">
      <c r="B410" s="208"/>
      <c r="C410" s="209"/>
      <c r="D410" s="223"/>
      <c r="E410" s="224"/>
      <c r="F410" s="225"/>
    </row>
    <row r="411" spans="2:6" ht="12.75" hidden="1">
      <c r="B411" s="208"/>
      <c r="C411" s="209"/>
      <c r="D411" s="223"/>
      <c r="E411" s="224"/>
      <c r="F411" s="225"/>
    </row>
    <row r="412" spans="2:6" ht="12.75" hidden="1">
      <c r="B412" s="208"/>
      <c r="C412" s="209"/>
      <c r="D412" s="223"/>
      <c r="E412" s="224"/>
      <c r="F412" s="225"/>
    </row>
    <row r="413" spans="2:6" ht="12.75" hidden="1">
      <c r="B413" s="208"/>
      <c r="C413" s="209"/>
      <c r="D413" s="223"/>
      <c r="E413" s="224"/>
      <c r="F413" s="225"/>
    </row>
    <row r="414" spans="2:6" ht="12.75" hidden="1">
      <c r="B414" s="208"/>
      <c r="C414" s="209"/>
      <c r="D414" s="223"/>
      <c r="E414" s="224"/>
      <c r="F414" s="225"/>
    </row>
    <row r="415" spans="2:6" ht="12.75" hidden="1">
      <c r="B415" s="208"/>
      <c r="C415" s="209"/>
      <c r="D415" s="223"/>
      <c r="E415" s="224"/>
      <c r="F415" s="225"/>
    </row>
    <row r="416" spans="2:6" ht="12.75" hidden="1">
      <c r="B416" s="208"/>
      <c r="C416" s="209"/>
      <c r="D416" s="223"/>
      <c r="E416" s="224"/>
      <c r="F416" s="225"/>
    </row>
    <row r="417" spans="2:6" ht="12.75" hidden="1">
      <c r="B417" s="208"/>
      <c r="C417" s="209"/>
      <c r="D417" s="223"/>
      <c r="E417" s="224"/>
      <c r="F417" s="225"/>
    </row>
    <row r="418" spans="2:6" ht="12.75" hidden="1">
      <c r="B418" s="208"/>
      <c r="C418" s="209"/>
      <c r="D418" s="223"/>
      <c r="E418" s="224"/>
      <c r="F418" s="225"/>
    </row>
    <row r="419" spans="2:6" ht="12.75" hidden="1">
      <c r="B419" s="208"/>
      <c r="C419" s="209"/>
      <c r="D419" s="223"/>
      <c r="E419" s="224"/>
      <c r="F419" s="225"/>
    </row>
    <row r="420" spans="2:6" ht="12.75" hidden="1">
      <c r="B420" s="208"/>
      <c r="C420" s="209"/>
      <c r="D420" s="223"/>
      <c r="E420" s="224"/>
      <c r="F420" s="225"/>
    </row>
    <row r="421" spans="2:6" ht="12.75" hidden="1">
      <c r="B421" s="208"/>
      <c r="C421" s="209"/>
      <c r="D421" s="223"/>
      <c r="E421" s="224"/>
      <c r="F421" s="225"/>
    </row>
    <row r="422" spans="2:6" ht="12.75" hidden="1">
      <c r="B422" s="208"/>
      <c r="C422" s="209"/>
      <c r="D422" s="223"/>
      <c r="E422" s="224"/>
      <c r="F422" s="225"/>
    </row>
    <row r="423" spans="2:6" ht="12.75" hidden="1">
      <c r="B423" s="208"/>
      <c r="C423" s="209"/>
      <c r="D423" s="223"/>
      <c r="E423" s="224"/>
      <c r="F423" s="225"/>
    </row>
    <row r="424" spans="2:6" ht="12.75" hidden="1">
      <c r="B424" s="208"/>
      <c r="C424" s="209"/>
      <c r="D424" s="223"/>
      <c r="E424" s="224"/>
      <c r="F424" s="225"/>
    </row>
    <row r="425" spans="2:6" ht="12.75" hidden="1">
      <c r="B425" s="208"/>
      <c r="C425" s="209"/>
      <c r="D425" s="223"/>
      <c r="E425" s="224"/>
      <c r="F425" s="225"/>
    </row>
    <row r="426" spans="2:6" ht="12.75" hidden="1">
      <c r="B426" s="208"/>
      <c r="C426" s="209"/>
      <c r="D426" s="223"/>
      <c r="E426" s="224"/>
      <c r="F426" s="225"/>
    </row>
    <row r="427" spans="2:6" ht="12.75" hidden="1">
      <c r="B427" s="208"/>
      <c r="C427" s="209"/>
      <c r="D427" s="223"/>
      <c r="E427" s="224"/>
      <c r="F427" s="225"/>
    </row>
    <row r="428" spans="2:6" ht="12.75" hidden="1">
      <c r="B428" s="208"/>
      <c r="C428" s="209"/>
      <c r="D428" s="223"/>
      <c r="E428" s="224"/>
      <c r="F428" s="225"/>
    </row>
    <row r="429" spans="2:6" ht="12.75" hidden="1">
      <c r="B429" s="208"/>
      <c r="C429" s="209"/>
      <c r="D429" s="223"/>
      <c r="E429" s="224"/>
      <c r="F429" s="225"/>
    </row>
    <row r="430" spans="2:6" ht="12.75" hidden="1">
      <c r="B430" s="208"/>
      <c r="C430" s="209"/>
      <c r="D430" s="223"/>
      <c r="E430" s="224"/>
      <c r="F430" s="225"/>
    </row>
    <row r="431" spans="2:6" ht="12.75" hidden="1">
      <c r="B431" s="208"/>
      <c r="C431" s="209"/>
      <c r="D431" s="223"/>
      <c r="E431" s="224"/>
      <c r="F431" s="225"/>
    </row>
    <row r="432" spans="2:6" ht="12.75" hidden="1">
      <c r="B432" s="208"/>
      <c r="C432" s="209"/>
      <c r="D432" s="223"/>
      <c r="E432" s="224"/>
      <c r="F432" s="225"/>
    </row>
    <row r="433" spans="2:6" ht="12.75" hidden="1">
      <c r="B433" s="208"/>
      <c r="C433" s="209"/>
      <c r="D433" s="223"/>
      <c r="E433" s="224"/>
      <c r="F433" s="225"/>
    </row>
    <row r="434" spans="2:6" ht="12.75" hidden="1">
      <c r="B434" s="208"/>
      <c r="C434" s="209"/>
      <c r="D434" s="223"/>
      <c r="E434" s="224"/>
      <c r="F434" s="225"/>
    </row>
    <row r="435" spans="2:6" ht="12.75" hidden="1">
      <c r="B435" s="208"/>
      <c r="C435" s="209"/>
      <c r="D435" s="223"/>
      <c r="E435" s="224"/>
      <c r="F435" s="225"/>
    </row>
    <row r="436" spans="2:6" ht="12.75" hidden="1">
      <c r="B436" s="208"/>
      <c r="C436" s="209"/>
      <c r="D436" s="223"/>
      <c r="E436" s="224"/>
      <c r="F436" s="225"/>
    </row>
    <row r="437" spans="2:6" ht="12.75" hidden="1">
      <c r="B437" s="208"/>
      <c r="C437" s="209"/>
      <c r="D437" s="223"/>
      <c r="E437" s="224"/>
      <c r="F437" s="225"/>
    </row>
    <row r="438" spans="2:6" ht="12.75" hidden="1">
      <c r="B438" s="208"/>
      <c r="C438" s="209"/>
      <c r="D438" s="223"/>
      <c r="E438" s="224"/>
      <c r="F438" s="225"/>
    </row>
    <row r="439" spans="2:6" ht="12.75" hidden="1">
      <c r="B439" s="208"/>
      <c r="C439" s="209"/>
      <c r="D439" s="223"/>
      <c r="E439" s="224"/>
      <c r="F439" s="225"/>
    </row>
    <row r="440" spans="2:6" ht="12.75" hidden="1">
      <c r="B440" s="208"/>
      <c r="C440" s="209"/>
      <c r="D440" s="223"/>
      <c r="E440" s="224"/>
      <c r="F440" s="225"/>
    </row>
    <row r="441" spans="2:6" ht="12.75" hidden="1">
      <c r="B441" s="208"/>
      <c r="C441" s="209"/>
      <c r="D441" s="223"/>
      <c r="E441" s="224"/>
      <c r="F441" s="225"/>
    </row>
    <row r="442" spans="2:6" ht="12.75" hidden="1">
      <c r="B442" s="208"/>
      <c r="C442" s="209"/>
      <c r="D442" s="223"/>
      <c r="E442" s="224"/>
      <c r="F442" s="225"/>
    </row>
    <row r="443" spans="2:6" ht="12.75" hidden="1">
      <c r="B443" s="208"/>
      <c r="C443" s="209"/>
      <c r="D443" s="223"/>
      <c r="E443" s="224"/>
      <c r="F443" s="225"/>
    </row>
    <row r="444" spans="2:6" ht="12.75" hidden="1">
      <c r="B444" s="208"/>
      <c r="C444" s="209"/>
      <c r="D444" s="223"/>
      <c r="E444" s="224"/>
      <c r="F444" s="225"/>
    </row>
    <row r="445" spans="2:6" ht="12.75" hidden="1">
      <c r="B445" s="208"/>
      <c r="C445" s="209"/>
      <c r="D445" s="223"/>
      <c r="E445" s="224"/>
      <c r="F445" s="225"/>
    </row>
    <row r="446" spans="2:6" ht="12.75" hidden="1">
      <c r="B446" s="208"/>
      <c r="C446" s="209"/>
      <c r="D446" s="223"/>
      <c r="E446" s="224"/>
      <c r="F446" s="225"/>
    </row>
    <row r="447" spans="2:6" ht="12.75" hidden="1">
      <c r="B447" s="208"/>
      <c r="C447" s="209"/>
      <c r="D447" s="223"/>
      <c r="E447" s="224"/>
      <c r="F447" s="225"/>
    </row>
    <row r="448" spans="2:6" ht="12.75" hidden="1">
      <c r="B448" s="208"/>
      <c r="C448" s="209"/>
      <c r="D448" s="223"/>
      <c r="E448" s="224"/>
      <c r="F448" s="225"/>
    </row>
    <row r="449" spans="2:6" ht="12.75" hidden="1">
      <c r="B449" s="208"/>
      <c r="C449" s="209"/>
      <c r="D449" s="223"/>
      <c r="E449" s="224"/>
      <c r="F449" s="225"/>
    </row>
    <row r="450" spans="2:6" ht="12.75" hidden="1">
      <c r="B450" s="208"/>
      <c r="C450" s="209"/>
      <c r="D450" s="223"/>
      <c r="E450" s="224"/>
      <c r="F450" s="225"/>
    </row>
    <row r="451" spans="2:6" ht="12.75" hidden="1">
      <c r="B451" s="208"/>
      <c r="C451" s="209"/>
      <c r="D451" s="223"/>
      <c r="E451" s="224"/>
      <c r="F451" s="225"/>
    </row>
    <row r="452" spans="2:6" ht="12.75" hidden="1">
      <c r="B452" s="208"/>
      <c r="C452" s="209"/>
      <c r="D452" s="223"/>
      <c r="E452" s="224"/>
      <c r="F452" s="225"/>
    </row>
    <row r="453" spans="2:6" ht="12.75" hidden="1">
      <c r="B453" s="208"/>
      <c r="C453" s="209"/>
      <c r="D453" s="223"/>
      <c r="E453" s="224"/>
      <c r="F453" s="225"/>
    </row>
    <row r="454" spans="2:6" ht="12.75" hidden="1">
      <c r="B454" s="208"/>
      <c r="C454" s="209"/>
      <c r="D454" s="223"/>
      <c r="E454" s="224"/>
      <c r="F454" s="225"/>
    </row>
    <row r="455" spans="2:6" ht="12.75" hidden="1">
      <c r="B455" s="208"/>
      <c r="C455" s="209"/>
      <c r="D455" s="223"/>
      <c r="E455" s="224"/>
      <c r="F455" s="225"/>
    </row>
    <row r="456" spans="2:6" ht="12.75" hidden="1">
      <c r="B456" s="208"/>
      <c r="C456" s="209"/>
      <c r="D456" s="223"/>
      <c r="E456" s="224"/>
      <c r="F456" s="225"/>
    </row>
    <row r="457" spans="2:6" ht="12.75" hidden="1">
      <c r="B457" s="208"/>
      <c r="C457" s="209"/>
      <c r="D457" s="223"/>
      <c r="E457" s="224"/>
      <c r="F457" s="225"/>
    </row>
    <row r="458" spans="2:6" ht="12.75" hidden="1">
      <c r="B458" s="208"/>
      <c r="C458" s="209"/>
      <c r="D458" s="223"/>
      <c r="E458" s="224"/>
      <c r="F458" s="225"/>
    </row>
    <row r="459" spans="2:6" ht="12.75" hidden="1">
      <c r="B459" s="208"/>
      <c r="C459" s="209"/>
      <c r="D459" s="223"/>
      <c r="E459" s="224"/>
      <c r="F459" s="225"/>
    </row>
    <row r="460" spans="2:6" ht="12.75" hidden="1">
      <c r="B460" s="208"/>
      <c r="C460" s="209"/>
      <c r="D460" s="223"/>
      <c r="E460" s="224"/>
      <c r="F460" s="225"/>
    </row>
    <row r="461" spans="2:6" ht="12.75" hidden="1">
      <c r="B461" s="208"/>
      <c r="C461" s="209"/>
      <c r="D461" s="223"/>
      <c r="E461" s="224"/>
      <c r="F461" s="225"/>
    </row>
    <row r="462" spans="2:6" ht="12.75" hidden="1">
      <c r="B462" s="208"/>
      <c r="C462" s="209"/>
      <c r="D462" s="223"/>
      <c r="E462" s="224"/>
      <c r="F462" s="225"/>
    </row>
    <row r="463" spans="2:6" ht="12.75" hidden="1">
      <c r="B463" s="208"/>
      <c r="C463" s="209"/>
      <c r="D463" s="223"/>
      <c r="E463" s="224"/>
      <c r="F463" s="225"/>
    </row>
    <row r="464" spans="2:6" ht="12.75" hidden="1">
      <c r="B464" s="208"/>
      <c r="C464" s="209"/>
      <c r="D464" s="223"/>
      <c r="E464" s="224"/>
      <c r="F464" s="225"/>
    </row>
    <row r="465" spans="2:6" ht="12.75" hidden="1">
      <c r="B465" s="208"/>
      <c r="C465" s="209"/>
      <c r="D465" s="223"/>
      <c r="E465" s="224"/>
      <c r="F465" s="225"/>
    </row>
    <row r="466" spans="2:6" ht="12.75" hidden="1">
      <c r="B466" s="208"/>
      <c r="C466" s="209"/>
      <c r="D466" s="223"/>
      <c r="E466" s="224"/>
      <c r="F466" s="225"/>
    </row>
    <row r="467" spans="2:6" ht="12.75" hidden="1">
      <c r="B467" s="208"/>
      <c r="C467" s="209"/>
      <c r="D467" s="223"/>
      <c r="E467" s="224"/>
      <c r="F467" s="225"/>
    </row>
    <row r="468" spans="2:6" ht="12.75" hidden="1">
      <c r="B468" s="208"/>
      <c r="C468" s="209"/>
      <c r="D468" s="223"/>
      <c r="E468" s="224"/>
      <c r="F468" s="225"/>
    </row>
    <row r="469" spans="2:6" ht="12.75" hidden="1">
      <c r="B469" s="208"/>
      <c r="C469" s="209"/>
      <c r="D469" s="223"/>
      <c r="E469" s="224"/>
      <c r="F469" s="225"/>
    </row>
    <row r="470" spans="2:6" ht="12.75" hidden="1">
      <c r="B470" s="208"/>
      <c r="C470" s="209"/>
      <c r="D470" s="223"/>
      <c r="E470" s="224"/>
      <c r="F470" s="225"/>
    </row>
    <row r="471" spans="2:6" ht="12.75" hidden="1">
      <c r="B471" s="208"/>
      <c r="C471" s="209"/>
      <c r="D471" s="223"/>
      <c r="E471" s="224"/>
      <c r="F471" s="225"/>
    </row>
    <row r="472" spans="2:6" ht="12.75" hidden="1">
      <c r="B472" s="208"/>
      <c r="C472" s="209"/>
      <c r="D472" s="223"/>
      <c r="E472" s="224"/>
      <c r="F472" s="225"/>
    </row>
    <row r="473" spans="2:6" ht="12.75" hidden="1">
      <c r="B473" s="208"/>
      <c r="C473" s="209"/>
      <c r="D473" s="223"/>
      <c r="E473" s="224"/>
      <c r="F473" s="225"/>
    </row>
    <row r="474" spans="2:6" ht="12.75" hidden="1">
      <c r="B474" s="208"/>
      <c r="C474" s="209"/>
      <c r="D474" s="223"/>
      <c r="E474" s="224"/>
      <c r="F474" s="225"/>
    </row>
    <row r="475" spans="2:6" ht="12.75" hidden="1">
      <c r="B475" s="208"/>
      <c r="C475" s="209"/>
      <c r="D475" s="223"/>
      <c r="E475" s="224"/>
      <c r="F475" s="225"/>
    </row>
    <row r="476" spans="2:6" ht="12.75" hidden="1">
      <c r="B476" s="208"/>
      <c r="C476" s="209"/>
      <c r="D476" s="223"/>
      <c r="E476" s="224"/>
      <c r="F476" s="225"/>
    </row>
    <row r="477" spans="2:6" ht="12.75" hidden="1">
      <c r="B477" s="208"/>
      <c r="C477" s="209"/>
      <c r="D477" s="223"/>
      <c r="E477" s="224"/>
      <c r="F477" s="225"/>
    </row>
    <row r="478" spans="2:6" ht="12.75" hidden="1">
      <c r="B478" s="208"/>
      <c r="C478" s="209"/>
      <c r="D478" s="223"/>
      <c r="E478" s="224"/>
      <c r="F478" s="225"/>
    </row>
    <row r="479" spans="2:6" ht="12.75" hidden="1">
      <c r="B479" s="208"/>
      <c r="C479" s="209"/>
      <c r="D479" s="223"/>
      <c r="E479" s="224"/>
      <c r="F479" s="225"/>
    </row>
    <row r="480" spans="2:6" ht="12.75" hidden="1">
      <c r="B480" s="208"/>
      <c r="C480" s="209"/>
      <c r="D480" s="223"/>
      <c r="E480" s="224"/>
      <c r="F480" s="225"/>
    </row>
    <row r="481" spans="2:6" ht="12.75" hidden="1">
      <c r="B481" s="208"/>
      <c r="C481" s="209"/>
      <c r="D481" s="223"/>
      <c r="E481" s="224"/>
      <c r="F481" s="225"/>
    </row>
    <row r="482" spans="2:6" ht="12.75" hidden="1">
      <c r="B482" s="208"/>
      <c r="C482" s="209"/>
      <c r="D482" s="223"/>
      <c r="E482" s="224"/>
      <c r="F482" s="225"/>
    </row>
    <row r="483" spans="2:6" ht="12.75" hidden="1">
      <c r="B483" s="208"/>
      <c r="C483" s="209"/>
      <c r="D483" s="223"/>
      <c r="E483" s="224"/>
      <c r="F483" s="225"/>
    </row>
    <row r="484" spans="2:6" ht="12.75" hidden="1">
      <c r="B484" s="208"/>
      <c r="C484" s="209"/>
      <c r="D484" s="223"/>
      <c r="E484" s="224"/>
      <c r="F484" s="225"/>
    </row>
    <row r="485" spans="2:6" ht="12.75" hidden="1">
      <c r="B485" s="208"/>
      <c r="C485" s="209"/>
      <c r="D485" s="223"/>
      <c r="E485" s="224"/>
      <c r="F485" s="225"/>
    </row>
    <row r="486" spans="2:6" ht="12.75" hidden="1">
      <c r="B486" s="208"/>
      <c r="C486" s="209"/>
      <c r="D486" s="223"/>
      <c r="E486" s="224"/>
      <c r="F486" s="225"/>
    </row>
    <row r="487" spans="2:6" ht="12.75" hidden="1">
      <c r="B487" s="208"/>
      <c r="C487" s="209"/>
      <c r="D487" s="223"/>
      <c r="E487" s="224"/>
      <c r="F487" s="225"/>
    </row>
    <row r="488" spans="2:6" ht="12.75" hidden="1">
      <c r="B488" s="208"/>
      <c r="C488" s="209"/>
      <c r="D488" s="223"/>
      <c r="E488" s="224"/>
      <c r="F488" s="225"/>
    </row>
    <row r="489" spans="2:6" ht="12.75" hidden="1">
      <c r="B489" s="208"/>
      <c r="C489" s="209"/>
      <c r="D489" s="223"/>
      <c r="E489" s="224"/>
      <c r="F489" s="225"/>
    </row>
    <row r="490" spans="2:6" ht="12.75" hidden="1">
      <c r="B490" s="208"/>
      <c r="C490" s="209"/>
      <c r="D490" s="223"/>
      <c r="E490" s="224"/>
      <c r="F490" s="225"/>
    </row>
    <row r="491" spans="2:6" ht="12.75" hidden="1">
      <c r="B491" s="208"/>
      <c r="C491" s="209"/>
      <c r="D491" s="223"/>
      <c r="E491" s="224"/>
      <c r="F491" s="225"/>
    </row>
    <row r="492" spans="2:6" ht="12.75" hidden="1">
      <c r="B492" s="208"/>
      <c r="C492" s="209"/>
      <c r="D492" s="223"/>
      <c r="E492" s="224"/>
      <c r="F492" s="225"/>
    </row>
    <row r="493" spans="2:6" ht="12.75" hidden="1">
      <c r="B493" s="208"/>
      <c r="C493" s="209"/>
      <c r="D493" s="223"/>
      <c r="E493" s="224"/>
      <c r="F493" s="225"/>
    </row>
    <row r="494" spans="2:6" ht="12.75" hidden="1">
      <c r="B494" s="208"/>
      <c r="C494" s="209"/>
      <c r="D494" s="223"/>
      <c r="E494" s="224"/>
      <c r="F494" s="225"/>
    </row>
    <row r="495" spans="2:6" ht="12.75" hidden="1">
      <c r="B495" s="208"/>
      <c r="C495" s="209"/>
      <c r="D495" s="223"/>
      <c r="E495" s="224"/>
      <c r="F495" s="225"/>
    </row>
    <row r="496" spans="2:6" ht="12.75" hidden="1">
      <c r="B496" s="208"/>
      <c r="C496" s="209"/>
      <c r="D496" s="223"/>
      <c r="E496" s="224"/>
      <c r="F496" s="225"/>
    </row>
    <row r="497" spans="2:6" ht="12.75" hidden="1">
      <c r="B497" s="208"/>
      <c r="C497" s="209"/>
      <c r="D497" s="223"/>
      <c r="E497" s="224"/>
      <c r="F497" s="225"/>
    </row>
    <row r="498" spans="2:6" ht="12.75" hidden="1">
      <c r="B498" s="208"/>
      <c r="C498" s="209"/>
      <c r="D498" s="223"/>
      <c r="E498" s="224"/>
      <c r="F498" s="225"/>
    </row>
    <row r="499" spans="2:6" ht="12.75" hidden="1">
      <c r="B499" s="208"/>
      <c r="C499" s="209"/>
      <c r="D499" s="223"/>
      <c r="E499" s="224"/>
      <c r="F499" s="225"/>
    </row>
    <row r="500" spans="2:6" ht="12.75" hidden="1">
      <c r="B500" s="208"/>
      <c r="C500" s="209"/>
      <c r="D500" s="223"/>
      <c r="E500" s="224"/>
      <c r="F500" s="225"/>
    </row>
    <row r="501" spans="2:6" ht="12.75" hidden="1">
      <c r="B501" s="208"/>
      <c r="C501" s="209"/>
      <c r="D501" s="223"/>
      <c r="E501" s="224"/>
      <c r="F501" s="225"/>
    </row>
    <row r="502" spans="2:6" ht="12.75" hidden="1">
      <c r="B502" s="208"/>
      <c r="C502" s="209"/>
      <c r="D502" s="223"/>
      <c r="E502" s="224"/>
      <c r="F502" s="225"/>
    </row>
    <row r="503" spans="2:6" ht="12.75" hidden="1">
      <c r="B503" s="208"/>
      <c r="C503" s="209"/>
      <c r="D503" s="223"/>
      <c r="E503" s="224"/>
      <c r="F503" s="225"/>
    </row>
    <row r="504" spans="2:6" ht="12.75" hidden="1">
      <c r="B504" s="208"/>
      <c r="C504" s="209"/>
      <c r="D504" s="223"/>
      <c r="E504" s="224"/>
      <c r="F504" s="225"/>
    </row>
    <row r="505" spans="2:6" ht="12.75" hidden="1">
      <c r="B505" s="208"/>
      <c r="C505" s="209"/>
      <c r="D505" s="223"/>
      <c r="E505" s="224"/>
      <c r="F505" s="225"/>
    </row>
    <row r="506" spans="2:6" ht="12.75" hidden="1">
      <c r="B506" s="208"/>
      <c r="C506" s="209"/>
      <c r="D506" s="223"/>
      <c r="E506" s="224"/>
      <c r="F506" s="225"/>
    </row>
    <row r="507" spans="2:6" ht="12.75" hidden="1">
      <c r="B507" s="208"/>
      <c r="C507" s="209"/>
      <c r="D507" s="223"/>
      <c r="E507" s="224"/>
      <c r="F507" s="225"/>
    </row>
    <row r="508" spans="2:6" ht="12.75" hidden="1">
      <c r="B508" s="208"/>
      <c r="C508" s="209"/>
      <c r="D508" s="223"/>
      <c r="E508" s="224"/>
      <c r="F508" s="225"/>
    </row>
    <row r="509" spans="2:6" ht="12.75" hidden="1">
      <c r="B509" s="208"/>
      <c r="C509" s="209"/>
      <c r="D509" s="223"/>
      <c r="E509" s="224"/>
      <c r="F509" s="225"/>
    </row>
    <row r="510" spans="2:6" ht="12.75" hidden="1">
      <c r="B510" s="208"/>
      <c r="C510" s="209"/>
      <c r="D510" s="223"/>
      <c r="E510" s="224"/>
      <c r="F510" s="225"/>
    </row>
    <row r="511" spans="2:6" ht="12.75" hidden="1">
      <c r="B511" s="208"/>
      <c r="C511" s="209"/>
      <c r="D511" s="223"/>
      <c r="E511" s="224"/>
      <c r="F511" s="225"/>
    </row>
    <row r="512" spans="2:6" ht="12.75" hidden="1">
      <c r="B512" s="208"/>
      <c r="C512" s="209"/>
      <c r="D512" s="223"/>
      <c r="E512" s="224"/>
      <c r="F512" s="225"/>
    </row>
    <row r="513" spans="2:6" ht="12.75" hidden="1">
      <c r="B513" s="208"/>
      <c r="C513" s="209"/>
      <c r="D513" s="223"/>
      <c r="E513" s="224"/>
      <c r="F513" s="225"/>
    </row>
    <row r="514" spans="2:6" ht="12.75" hidden="1">
      <c r="B514" s="208"/>
      <c r="C514" s="209"/>
      <c r="D514" s="223"/>
      <c r="E514" s="224"/>
      <c r="F514" s="225"/>
    </row>
    <row r="515" spans="2:6" ht="12.75" hidden="1">
      <c r="B515" s="208"/>
      <c r="C515" s="209"/>
      <c r="D515" s="223"/>
      <c r="E515" s="224"/>
      <c r="F515" s="225"/>
    </row>
    <row r="516" spans="2:6" ht="12.75" hidden="1">
      <c r="B516" s="208"/>
      <c r="C516" s="209"/>
      <c r="D516" s="223"/>
      <c r="E516" s="224"/>
      <c r="F516" s="225"/>
    </row>
    <row r="517" spans="2:6" ht="12.75" hidden="1">
      <c r="B517" s="208"/>
      <c r="C517" s="209"/>
      <c r="D517" s="223"/>
      <c r="E517" s="224"/>
      <c r="F517" s="225"/>
    </row>
    <row r="518" spans="2:6" ht="12.75" hidden="1">
      <c r="B518" s="208"/>
      <c r="C518" s="209"/>
      <c r="D518" s="223"/>
      <c r="E518" s="224"/>
      <c r="F518" s="225"/>
    </row>
    <row r="519" spans="2:6" ht="12.75" hidden="1">
      <c r="B519" s="208"/>
      <c r="C519" s="209"/>
      <c r="D519" s="223"/>
      <c r="E519" s="224"/>
      <c r="F519" s="225"/>
    </row>
    <row r="520" spans="2:6" ht="12.75" hidden="1">
      <c r="B520" s="208"/>
      <c r="C520" s="209"/>
      <c r="D520" s="223"/>
      <c r="E520" s="224"/>
      <c r="F520" s="225"/>
    </row>
    <row r="521" spans="2:6" ht="12.75" hidden="1">
      <c r="B521" s="208"/>
      <c r="C521" s="209"/>
      <c r="D521" s="223"/>
      <c r="E521" s="224"/>
      <c r="F521" s="225"/>
    </row>
    <row r="522" spans="2:6" ht="12.75" hidden="1">
      <c r="B522" s="208"/>
      <c r="C522" s="209"/>
      <c r="D522" s="223"/>
      <c r="E522" s="224"/>
      <c r="F522" s="225"/>
    </row>
    <row r="523" spans="2:6" ht="12.75" hidden="1">
      <c r="B523" s="208"/>
      <c r="C523" s="209"/>
      <c r="D523" s="223"/>
      <c r="E523" s="224"/>
      <c r="F523" s="225"/>
    </row>
    <row r="524" spans="2:6" ht="12.75" hidden="1">
      <c r="B524" s="208"/>
      <c r="C524" s="209"/>
      <c r="D524" s="223"/>
      <c r="E524" s="224"/>
      <c r="F524" s="225"/>
    </row>
    <row r="525" spans="2:6" ht="12.75" hidden="1">
      <c r="B525" s="208"/>
      <c r="C525" s="209"/>
      <c r="D525" s="223"/>
      <c r="E525" s="224"/>
      <c r="F525" s="225"/>
    </row>
    <row r="526" spans="2:6" ht="12.75" hidden="1">
      <c r="B526" s="208"/>
      <c r="C526" s="209"/>
      <c r="D526" s="223"/>
      <c r="E526" s="224"/>
      <c r="F526" s="225"/>
    </row>
    <row r="527" spans="2:6" ht="12.75" hidden="1">
      <c r="B527" s="208"/>
      <c r="C527" s="209"/>
      <c r="D527" s="223"/>
      <c r="E527" s="224"/>
      <c r="F527" s="225"/>
    </row>
    <row r="528" spans="2:6" ht="12.75" hidden="1">
      <c r="B528" s="208"/>
      <c r="C528" s="209"/>
      <c r="D528" s="223"/>
      <c r="E528" s="224"/>
      <c r="F528" s="225"/>
    </row>
    <row r="529" spans="2:6" ht="12.75" hidden="1">
      <c r="B529" s="208"/>
      <c r="C529" s="209"/>
      <c r="D529" s="223"/>
      <c r="E529" s="224"/>
      <c r="F529" s="225"/>
    </row>
    <row r="530" spans="2:6" ht="12.75" hidden="1">
      <c r="B530" s="208"/>
      <c r="C530" s="209"/>
      <c r="D530" s="223"/>
      <c r="E530" s="224"/>
      <c r="F530" s="225"/>
    </row>
    <row r="531" spans="2:6" ht="12.75" hidden="1">
      <c r="B531" s="208"/>
      <c r="C531" s="209"/>
      <c r="D531" s="223"/>
      <c r="E531" s="224"/>
      <c r="F531" s="225"/>
    </row>
    <row r="532" spans="2:6" ht="12.75" hidden="1">
      <c r="B532" s="208"/>
      <c r="C532" s="209"/>
      <c r="D532" s="223"/>
      <c r="E532" s="224"/>
      <c r="F532" s="225"/>
    </row>
    <row r="533" spans="2:6" ht="12.75" hidden="1">
      <c r="B533" s="208"/>
      <c r="C533" s="209"/>
      <c r="D533" s="223"/>
      <c r="E533" s="224"/>
      <c r="F533" s="225"/>
    </row>
    <row r="534" spans="2:6" ht="12.75" hidden="1">
      <c r="B534" s="208"/>
      <c r="C534" s="209"/>
      <c r="D534" s="223"/>
      <c r="E534" s="224"/>
      <c r="F534" s="225"/>
    </row>
    <row r="535" spans="2:6" ht="12.75" hidden="1">
      <c r="B535" s="208"/>
      <c r="C535" s="209"/>
      <c r="D535" s="223"/>
      <c r="E535" s="224"/>
      <c r="F535" s="225"/>
    </row>
    <row r="536" spans="2:6" ht="12.75" hidden="1">
      <c r="B536" s="208"/>
      <c r="C536" s="209"/>
      <c r="D536" s="223"/>
      <c r="E536" s="224"/>
      <c r="F536" s="225"/>
    </row>
    <row r="537" spans="2:6" ht="12.75" hidden="1">
      <c r="B537" s="208"/>
      <c r="C537" s="209"/>
      <c r="D537" s="223"/>
      <c r="E537" s="224"/>
      <c r="F537" s="225"/>
    </row>
    <row r="538" spans="2:6" ht="12.75" hidden="1">
      <c r="B538" s="208"/>
      <c r="C538" s="209"/>
      <c r="D538" s="223"/>
      <c r="E538" s="224"/>
      <c r="F538" s="225"/>
    </row>
    <row r="539" spans="2:6" ht="12.75" hidden="1">
      <c r="B539" s="208"/>
      <c r="C539" s="209"/>
      <c r="D539" s="223"/>
      <c r="E539" s="224"/>
      <c r="F539" s="225"/>
    </row>
    <row r="540" spans="2:6" ht="12.75" hidden="1">
      <c r="B540" s="208"/>
      <c r="C540" s="209"/>
      <c r="D540" s="223"/>
      <c r="E540" s="224"/>
      <c r="F540" s="225"/>
    </row>
    <row r="541" spans="2:6" ht="12.75" hidden="1">
      <c r="B541" s="208"/>
      <c r="C541" s="209"/>
      <c r="D541" s="223"/>
      <c r="E541" s="224"/>
      <c r="F541" s="225"/>
    </row>
    <row r="542" spans="2:6" ht="12.75" hidden="1">
      <c r="B542" s="208"/>
      <c r="C542" s="209"/>
      <c r="D542" s="223"/>
      <c r="E542" s="224"/>
      <c r="F542" s="225"/>
    </row>
    <row r="543" spans="2:6" ht="12.75" hidden="1">
      <c r="B543" s="208"/>
      <c r="C543" s="209"/>
      <c r="D543" s="223"/>
      <c r="E543" s="224"/>
      <c r="F543" s="225"/>
    </row>
    <row r="544" spans="2:6" ht="12.75" hidden="1">
      <c r="B544" s="208"/>
      <c r="C544" s="209"/>
      <c r="D544" s="223"/>
      <c r="E544" s="224"/>
      <c r="F544" s="225"/>
    </row>
    <row r="545" spans="2:6" ht="12.75" hidden="1">
      <c r="B545" s="208"/>
      <c r="C545" s="209"/>
      <c r="D545" s="223"/>
      <c r="E545" s="224"/>
      <c r="F545" s="225"/>
    </row>
    <row r="546" spans="2:6" ht="12.75" hidden="1">
      <c r="B546" s="208"/>
      <c r="C546" s="209"/>
      <c r="D546" s="223"/>
      <c r="E546" s="224"/>
      <c r="F546" s="225"/>
    </row>
    <row r="547" spans="2:6" ht="12.75" hidden="1">
      <c r="B547" s="208"/>
      <c r="C547" s="209"/>
      <c r="D547" s="223"/>
      <c r="E547" s="224"/>
      <c r="F547" s="225"/>
    </row>
    <row r="548" spans="2:6" ht="12.75" hidden="1">
      <c r="B548" s="208"/>
      <c r="C548" s="209"/>
      <c r="D548" s="223"/>
      <c r="E548" s="224"/>
      <c r="F548" s="225"/>
    </row>
    <row r="549" spans="2:6" ht="12.75" hidden="1">
      <c r="B549" s="208"/>
      <c r="C549" s="209"/>
      <c r="D549" s="223"/>
      <c r="E549" s="224"/>
      <c r="F549" s="225"/>
    </row>
    <row r="550" spans="2:6" ht="12.75" hidden="1">
      <c r="B550" s="208"/>
      <c r="C550" s="209"/>
      <c r="D550" s="223"/>
      <c r="E550" s="224"/>
      <c r="F550" s="225"/>
    </row>
    <row r="551" spans="2:6" ht="12.75" hidden="1">
      <c r="B551" s="208"/>
      <c r="C551" s="209"/>
      <c r="D551" s="223"/>
      <c r="E551" s="224"/>
      <c r="F551" s="225"/>
    </row>
    <row r="552" spans="2:6" ht="12.75" hidden="1">
      <c r="B552" s="208"/>
      <c r="C552" s="209"/>
      <c r="D552" s="223"/>
      <c r="E552" s="224"/>
      <c r="F552" s="225"/>
    </row>
    <row r="553" spans="2:6" ht="12.75" hidden="1">
      <c r="B553" s="208"/>
      <c r="C553" s="209"/>
      <c r="D553" s="223"/>
      <c r="E553" s="224"/>
      <c r="F553" s="225"/>
    </row>
    <row r="554" spans="2:6" ht="12.75" hidden="1">
      <c r="B554" s="208"/>
      <c r="C554" s="209"/>
      <c r="D554" s="223"/>
      <c r="E554" s="224"/>
      <c r="F554" s="225"/>
    </row>
    <row r="555" spans="2:6" ht="12.75" hidden="1">
      <c r="B555" s="208"/>
      <c r="C555" s="209"/>
      <c r="D555" s="223"/>
      <c r="E555" s="224"/>
      <c r="F555" s="225"/>
    </row>
    <row r="556" spans="2:6" ht="12.75" hidden="1">
      <c r="B556" s="208"/>
      <c r="C556" s="209"/>
      <c r="D556" s="223"/>
      <c r="E556" s="224"/>
      <c r="F556" s="225"/>
    </row>
    <row r="557" spans="2:6" ht="12.75" hidden="1">
      <c r="B557" s="208"/>
      <c r="C557" s="209"/>
      <c r="D557" s="223"/>
      <c r="E557" s="224"/>
      <c r="F557" s="225"/>
    </row>
    <row r="558" spans="2:6" ht="12.75" hidden="1">
      <c r="B558" s="208"/>
      <c r="C558" s="209"/>
      <c r="D558" s="223"/>
      <c r="E558" s="224"/>
      <c r="F558" s="225"/>
    </row>
    <row r="559" spans="2:6" ht="12.75" hidden="1">
      <c r="B559" s="208"/>
      <c r="C559" s="209"/>
      <c r="D559" s="223"/>
      <c r="E559" s="224"/>
      <c r="F559" s="225"/>
    </row>
    <row r="560" spans="2:6" ht="12.75" hidden="1">
      <c r="B560" s="208"/>
      <c r="C560" s="209"/>
      <c r="D560" s="223"/>
      <c r="E560" s="224"/>
      <c r="F560" s="225"/>
    </row>
    <row r="561" spans="2:6" ht="12.75" hidden="1">
      <c r="B561" s="208"/>
      <c r="C561" s="209"/>
      <c r="D561" s="223"/>
      <c r="E561" s="224"/>
      <c r="F561" s="225"/>
    </row>
    <row r="562" spans="2:6" ht="12.75" hidden="1">
      <c r="B562" s="208"/>
      <c r="C562" s="209"/>
      <c r="D562" s="223"/>
      <c r="E562" s="224"/>
      <c r="F562" s="225"/>
    </row>
    <row r="563" spans="2:6" ht="12.75" hidden="1">
      <c r="B563" s="208"/>
      <c r="C563" s="209"/>
      <c r="D563" s="223"/>
      <c r="E563" s="224"/>
      <c r="F563" s="225"/>
    </row>
    <row r="564" spans="2:6" ht="12.75" hidden="1">
      <c r="B564" s="208"/>
      <c r="C564" s="209"/>
      <c r="D564" s="223"/>
      <c r="E564" s="224"/>
      <c r="F564" s="225"/>
    </row>
    <row r="565" spans="2:6" ht="12.75" hidden="1">
      <c r="B565" s="208"/>
      <c r="C565" s="209"/>
      <c r="D565" s="223"/>
      <c r="E565" s="224"/>
      <c r="F565" s="225"/>
    </row>
    <row r="566" spans="2:6" ht="12.75" hidden="1">
      <c r="B566" s="208"/>
      <c r="C566" s="209"/>
      <c r="D566" s="223"/>
      <c r="E566" s="224"/>
      <c r="F566" s="225"/>
    </row>
    <row r="567" spans="2:6" ht="12.75" hidden="1">
      <c r="B567" s="208"/>
      <c r="C567" s="209"/>
      <c r="D567" s="223"/>
      <c r="E567" s="224"/>
      <c r="F567" s="225"/>
    </row>
    <row r="568" spans="2:6" ht="12.75" hidden="1">
      <c r="B568" s="208"/>
      <c r="C568" s="209"/>
      <c r="D568" s="223"/>
      <c r="E568" s="224"/>
      <c r="F568" s="225"/>
    </row>
    <row r="569" spans="2:6" ht="12.75" hidden="1">
      <c r="B569" s="208"/>
      <c r="C569" s="209"/>
      <c r="D569" s="223"/>
      <c r="E569" s="224"/>
      <c r="F569" s="225"/>
    </row>
    <row r="570" spans="2:6" ht="12.75" hidden="1">
      <c r="B570" s="208"/>
      <c r="C570" s="209"/>
      <c r="D570" s="223"/>
      <c r="E570" s="224"/>
      <c r="F570" s="225"/>
    </row>
    <row r="571" spans="2:6" ht="12.75" hidden="1">
      <c r="B571" s="208"/>
      <c r="C571" s="209"/>
      <c r="D571" s="223"/>
      <c r="E571" s="224"/>
      <c r="F571" s="225"/>
    </row>
    <row r="572" spans="2:6" ht="12.75" hidden="1">
      <c r="B572" s="208"/>
      <c r="C572" s="209"/>
      <c r="D572" s="223"/>
      <c r="E572" s="224"/>
      <c r="F572" s="225"/>
    </row>
    <row r="573" spans="2:6" ht="12.75" hidden="1">
      <c r="B573" s="208"/>
      <c r="C573" s="209"/>
      <c r="D573" s="223"/>
      <c r="E573" s="224"/>
      <c r="F573" s="225"/>
    </row>
    <row r="574" spans="2:6" ht="12.75" hidden="1">
      <c r="B574" s="208"/>
      <c r="C574" s="209"/>
      <c r="D574" s="223"/>
      <c r="E574" s="224"/>
      <c r="F574" s="225"/>
    </row>
    <row r="575" spans="2:6" ht="12.75" hidden="1">
      <c r="B575" s="208"/>
      <c r="C575" s="209"/>
      <c r="D575" s="223"/>
      <c r="E575" s="224"/>
      <c r="F575" s="225"/>
    </row>
    <row r="576" spans="2:6" ht="12.75" hidden="1">
      <c r="B576" s="208"/>
      <c r="C576" s="209"/>
      <c r="D576" s="223"/>
      <c r="E576" s="224"/>
      <c r="F576" s="225"/>
    </row>
    <row r="577" spans="2:6" ht="12.75" hidden="1">
      <c r="B577" s="208"/>
      <c r="C577" s="209"/>
      <c r="D577" s="223"/>
      <c r="E577" s="224"/>
      <c r="F577" s="225"/>
    </row>
    <row r="578" spans="2:6" ht="12.75" hidden="1">
      <c r="B578" s="208"/>
      <c r="C578" s="209"/>
      <c r="D578" s="223"/>
      <c r="E578" s="224"/>
      <c r="F578" s="225"/>
    </row>
    <row r="579" spans="2:6" ht="12.75" hidden="1">
      <c r="B579" s="208"/>
      <c r="C579" s="209"/>
      <c r="D579" s="223"/>
      <c r="E579" s="224"/>
      <c r="F579" s="225"/>
    </row>
    <row r="580" spans="2:6" ht="12.75" hidden="1">
      <c r="B580" s="208"/>
      <c r="C580" s="209"/>
      <c r="D580" s="223"/>
      <c r="E580" s="224"/>
      <c r="F580" s="225"/>
    </row>
    <row r="581" spans="2:6" ht="12.75" hidden="1">
      <c r="B581" s="208"/>
      <c r="C581" s="209"/>
      <c r="D581" s="223"/>
      <c r="E581" s="224"/>
      <c r="F581" s="225"/>
    </row>
    <row r="582" spans="2:6" ht="12.75" hidden="1">
      <c r="B582" s="208"/>
      <c r="C582" s="209"/>
      <c r="D582" s="223"/>
      <c r="E582" s="224"/>
      <c r="F582" s="225"/>
    </row>
    <row r="583" spans="2:6" ht="12.75" hidden="1">
      <c r="B583" s="208"/>
      <c r="C583" s="209"/>
      <c r="D583" s="223"/>
      <c r="E583" s="224"/>
      <c r="F583" s="225"/>
    </row>
    <row r="584" spans="2:6" ht="12.75" hidden="1">
      <c r="B584" s="208"/>
      <c r="C584" s="209"/>
      <c r="D584" s="223"/>
      <c r="E584" s="224"/>
      <c r="F584" s="225"/>
    </row>
    <row r="585" spans="2:6" ht="12.75" hidden="1">
      <c r="B585" s="208"/>
      <c r="C585" s="209"/>
      <c r="D585" s="223"/>
      <c r="E585" s="224"/>
      <c r="F585" s="225"/>
    </row>
    <row r="586" spans="2:6" ht="12.75" hidden="1">
      <c r="B586" s="208"/>
      <c r="C586" s="209"/>
      <c r="D586" s="223"/>
      <c r="E586" s="224"/>
      <c r="F586" s="225"/>
    </row>
    <row r="587" spans="2:6" ht="12.75" hidden="1">
      <c r="B587" s="208"/>
      <c r="C587" s="209"/>
      <c r="D587" s="223"/>
      <c r="E587" s="224"/>
      <c r="F587" s="225"/>
    </row>
    <row r="588" spans="2:6" ht="12.75" hidden="1">
      <c r="B588" s="208"/>
      <c r="C588" s="209"/>
      <c r="D588" s="223"/>
      <c r="E588" s="224"/>
      <c r="F588" s="225"/>
    </row>
    <row r="589" spans="2:6" ht="12.75" hidden="1">
      <c r="B589" s="208"/>
      <c r="C589" s="209"/>
      <c r="D589" s="223"/>
      <c r="E589" s="224"/>
      <c r="F589" s="225"/>
    </row>
    <row r="590" spans="2:6" ht="12.75" hidden="1">
      <c r="B590" s="208"/>
      <c r="C590" s="209"/>
      <c r="D590" s="223"/>
      <c r="E590" s="224"/>
      <c r="F590" s="225"/>
    </row>
    <row r="591" spans="2:6" ht="12.75" hidden="1">
      <c r="B591" s="208"/>
      <c r="C591" s="209"/>
      <c r="D591" s="223"/>
      <c r="E591" s="224"/>
      <c r="F591" s="225"/>
    </row>
    <row r="592" spans="2:6" ht="12.75" hidden="1">
      <c r="B592" s="208"/>
      <c r="C592" s="209"/>
      <c r="D592" s="223"/>
      <c r="E592" s="224"/>
      <c r="F592" s="225"/>
    </row>
    <row r="593" spans="2:6" ht="12.75" hidden="1">
      <c r="B593" s="208"/>
      <c r="C593" s="209"/>
      <c r="D593" s="223"/>
      <c r="E593" s="224"/>
      <c r="F593" s="225"/>
    </row>
    <row r="594" spans="2:6" ht="12.75" hidden="1">
      <c r="B594" s="208"/>
      <c r="C594" s="209"/>
      <c r="D594" s="223"/>
      <c r="E594" s="224"/>
      <c r="F594" s="225"/>
    </row>
    <row r="595" spans="2:6" ht="12.75" hidden="1">
      <c r="B595" s="208"/>
      <c r="C595" s="209"/>
      <c r="D595" s="223"/>
      <c r="E595" s="224"/>
      <c r="F595" s="225"/>
    </row>
    <row r="596" spans="2:6" ht="12.75" hidden="1">
      <c r="B596" s="208"/>
      <c r="C596" s="209"/>
      <c r="D596" s="223"/>
      <c r="E596" s="224"/>
      <c r="F596" s="225"/>
    </row>
    <row r="597" spans="2:6" ht="12.75" hidden="1">
      <c r="B597" s="208"/>
      <c r="C597" s="209"/>
      <c r="D597" s="223"/>
      <c r="E597" s="224"/>
      <c r="F597" s="225"/>
    </row>
    <row r="598" spans="2:6" ht="12.75" hidden="1">
      <c r="B598" s="208"/>
      <c r="C598" s="209"/>
      <c r="D598" s="223"/>
      <c r="E598" s="224"/>
      <c r="F598" s="225"/>
    </row>
    <row r="599" spans="2:6" ht="12.75" hidden="1">
      <c r="B599" s="208"/>
      <c r="C599" s="209"/>
      <c r="D599" s="223"/>
      <c r="E599" s="224"/>
      <c r="F599" s="225"/>
    </row>
    <row r="600" spans="2:6" ht="12.75" hidden="1">
      <c r="B600" s="208"/>
      <c r="C600" s="209"/>
      <c r="D600" s="223"/>
      <c r="E600" s="224"/>
      <c r="F600" s="225"/>
    </row>
    <row r="601" spans="2:6" ht="12.75" hidden="1">
      <c r="B601" s="208"/>
      <c r="C601" s="209"/>
      <c r="D601" s="223"/>
      <c r="E601" s="224"/>
      <c r="F601" s="225"/>
    </row>
    <row r="602" spans="2:6" ht="12.75" hidden="1">
      <c r="B602" s="208"/>
      <c r="C602" s="209"/>
      <c r="D602" s="223"/>
      <c r="E602" s="224"/>
      <c r="F602" s="225"/>
    </row>
    <row r="603" spans="2:6" ht="12.75" hidden="1">
      <c r="B603" s="208"/>
      <c r="C603" s="209"/>
      <c r="D603" s="223"/>
      <c r="E603" s="224"/>
      <c r="F603" s="225"/>
    </row>
    <row r="604" spans="2:6" ht="12.75" hidden="1">
      <c r="B604" s="208"/>
      <c r="C604" s="209"/>
      <c r="D604" s="223"/>
      <c r="E604" s="224"/>
      <c r="F604" s="225"/>
    </row>
    <row r="605" spans="2:6" ht="12.75" hidden="1">
      <c r="B605" s="208"/>
      <c r="C605" s="209"/>
      <c r="D605" s="223"/>
      <c r="E605" s="224"/>
      <c r="F605" s="225"/>
    </row>
    <row r="606" spans="2:6" ht="12.75" hidden="1">
      <c r="B606" s="208"/>
      <c r="C606" s="209"/>
      <c r="D606" s="223"/>
      <c r="E606" s="224"/>
      <c r="F606" s="225"/>
    </row>
    <row r="607" spans="2:6" ht="12.75" hidden="1">
      <c r="B607" s="208"/>
      <c r="C607" s="209"/>
      <c r="D607" s="223"/>
      <c r="E607" s="224"/>
      <c r="F607" s="225"/>
    </row>
    <row r="608" spans="2:6" ht="12.75" hidden="1">
      <c r="B608" s="208"/>
      <c r="C608" s="209"/>
      <c r="D608" s="223"/>
      <c r="E608" s="224"/>
      <c r="F608" s="225"/>
    </row>
    <row r="609" spans="2:6" ht="12.75" hidden="1">
      <c r="B609" s="208"/>
      <c r="C609" s="209"/>
      <c r="D609" s="223"/>
      <c r="E609" s="224"/>
      <c r="F609" s="225"/>
    </row>
    <row r="610" spans="2:6" ht="12.75" hidden="1">
      <c r="B610" s="208"/>
      <c r="C610" s="209"/>
      <c r="D610" s="223"/>
      <c r="E610" s="224"/>
      <c r="F610" s="225"/>
    </row>
    <row r="611" spans="2:6" ht="12.75" hidden="1">
      <c r="B611" s="208"/>
      <c r="C611" s="209"/>
      <c r="D611" s="223"/>
      <c r="E611" s="224"/>
      <c r="F611" s="225"/>
    </row>
    <row r="612" spans="2:6" ht="12.75" hidden="1">
      <c r="B612" s="208"/>
      <c r="C612" s="209"/>
      <c r="D612" s="223"/>
      <c r="E612" s="224"/>
      <c r="F612" s="225"/>
    </row>
    <row r="613" spans="2:6" ht="12.75" hidden="1">
      <c r="B613" s="208"/>
      <c r="C613" s="209"/>
      <c r="D613" s="223"/>
      <c r="E613" s="224"/>
      <c r="F613" s="225"/>
    </row>
    <row r="614" spans="2:6" ht="12.75" hidden="1">
      <c r="B614" s="208"/>
      <c r="C614" s="209"/>
      <c r="D614" s="223"/>
      <c r="E614" s="224"/>
      <c r="F614" s="225"/>
    </row>
    <row r="615" spans="2:6" ht="12.75" hidden="1">
      <c r="B615" s="208"/>
      <c r="C615" s="209"/>
      <c r="D615" s="223"/>
      <c r="E615" s="224"/>
      <c r="F615" s="225"/>
    </row>
  </sheetData>
  <sheetProtection sheet="1"/>
  <printOptions/>
  <pageMargins left="0.7086614173228347" right="0.1968503937007874" top="1.1811023622047245" bottom="0.7874015748031497" header="0.3937007874015748" footer="0.31496062992125984"/>
  <pageSetup horizontalDpi="600" verticalDpi="600" orientation="portrait" pageOrder="overThenDown" paperSize="9" r:id="rId1"/>
  <headerFooter alignWithMargins="0">
    <oddHeader xml:space="preserve">&amp;LStatistiska centralbyrån
Offentlig ekonomi och mikrosimuleringar&amp;CMars 2018&amp;RReviderat utfall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38"/>
  <sheetViews>
    <sheetView showGridLines="0" workbookViewId="0" topLeftCell="A1">
      <selection activeCell="A1" sqref="A1"/>
    </sheetView>
  </sheetViews>
  <sheetFormatPr defaultColWidth="0" defaultRowHeight="15" zeroHeight="1"/>
  <cols>
    <col min="1" max="1" width="25.57421875" style="12" customWidth="1"/>
    <col min="2" max="2" width="13.8515625" style="12" customWidth="1"/>
    <col min="3" max="3" width="11.00390625" style="12" customWidth="1"/>
    <col min="4" max="4" width="11.28125" style="12" customWidth="1"/>
    <col min="5" max="5" width="11.140625" style="12" customWidth="1"/>
    <col min="6" max="6" width="16.57421875" style="12" customWidth="1"/>
    <col min="7" max="7" width="5.00390625" style="12" customWidth="1"/>
    <col min="8" max="16384" width="9.140625" style="12" hidden="1" customWidth="1"/>
  </cols>
  <sheetData>
    <row r="1" ht="12.75"/>
    <row r="2" ht="15.75">
      <c r="A2" s="9" t="s">
        <v>961</v>
      </c>
    </row>
    <row r="3" ht="15" customHeight="1">
      <c r="A3" s="12" t="s">
        <v>962</v>
      </c>
    </row>
    <row r="4" ht="15" customHeight="1">
      <c r="A4" s="10" t="s">
        <v>432</v>
      </c>
    </row>
    <row r="5" ht="15" customHeight="1">
      <c r="A5" s="12" t="s">
        <v>433</v>
      </c>
    </row>
    <row r="6" ht="6" customHeight="1">
      <c r="A6" s="10"/>
    </row>
    <row r="7" spans="1:6" ht="15.75" customHeight="1">
      <c r="A7" s="75" t="s">
        <v>434</v>
      </c>
      <c r="B7" s="76" t="s">
        <v>435</v>
      </c>
      <c r="C7" s="77" t="s">
        <v>436</v>
      </c>
      <c r="D7" s="77" t="s">
        <v>437</v>
      </c>
      <c r="E7" s="77" t="s">
        <v>438</v>
      </c>
      <c r="F7" s="77" t="s">
        <v>439</v>
      </c>
    </row>
    <row r="8" spans="1:6" ht="15.75" customHeight="1">
      <c r="A8" s="78"/>
      <c r="B8" s="52" t="s">
        <v>440</v>
      </c>
      <c r="C8" s="52" t="s">
        <v>441</v>
      </c>
      <c r="D8" s="52" t="s">
        <v>442</v>
      </c>
      <c r="E8" s="52" t="s">
        <v>443</v>
      </c>
      <c r="F8" s="52" t="s">
        <v>444</v>
      </c>
    </row>
    <row r="9" spans="1:6" ht="15.75" customHeight="1">
      <c r="A9" s="78"/>
      <c r="B9" s="52" t="s">
        <v>445</v>
      </c>
      <c r="C9" s="52" t="s">
        <v>446</v>
      </c>
      <c r="D9" s="52" t="s">
        <v>447</v>
      </c>
      <c r="E9" s="52" t="s">
        <v>978</v>
      </c>
      <c r="F9" s="52" t="s">
        <v>448</v>
      </c>
    </row>
    <row r="10" spans="1:6" ht="15.75" customHeight="1">
      <c r="A10" s="79"/>
      <c r="B10" s="16"/>
      <c r="C10" s="52" t="s">
        <v>449</v>
      </c>
      <c r="D10" s="52" t="s">
        <v>450</v>
      </c>
      <c r="E10" s="52" t="s">
        <v>24</v>
      </c>
      <c r="F10" s="52" t="s">
        <v>445</v>
      </c>
    </row>
    <row r="11" spans="1:6" ht="15.75" customHeight="1">
      <c r="A11" s="80"/>
      <c r="B11" s="47"/>
      <c r="C11" s="81" t="s">
        <v>979</v>
      </c>
      <c r="D11" s="47"/>
      <c r="E11" s="47"/>
      <c r="F11" s="47"/>
    </row>
    <row r="12" spans="1:6" ht="12.75">
      <c r="A12" s="22" t="s">
        <v>451</v>
      </c>
      <c r="B12" s="25">
        <v>25004566</v>
      </c>
      <c r="C12" s="25"/>
      <c r="D12" s="25"/>
      <c r="E12" s="25"/>
      <c r="F12" s="25">
        <v>25004563.038000003</v>
      </c>
    </row>
    <row r="13" spans="1:6" ht="12.75">
      <c r="A13" s="78" t="s">
        <v>452</v>
      </c>
      <c r="B13" s="48" t="s">
        <v>915</v>
      </c>
      <c r="C13" s="25">
        <v>26477</v>
      </c>
      <c r="D13" s="25">
        <v>100</v>
      </c>
      <c r="E13" s="25">
        <v>903646</v>
      </c>
      <c r="F13" s="25">
        <v>23925835.142</v>
      </c>
    </row>
    <row r="14" spans="1:6" ht="12.75">
      <c r="A14" s="78" t="s">
        <v>453</v>
      </c>
      <c r="B14" s="48" t="s">
        <v>915</v>
      </c>
      <c r="C14" s="25">
        <v>937</v>
      </c>
      <c r="D14" s="25">
        <v>125</v>
      </c>
      <c r="E14" s="25">
        <v>1129558</v>
      </c>
      <c r="F14" s="25">
        <v>1058395.846</v>
      </c>
    </row>
    <row r="15" spans="1:6" ht="12.75">
      <c r="A15" s="78" t="s">
        <v>454</v>
      </c>
      <c r="B15" s="48" t="s">
        <v>915</v>
      </c>
      <c r="C15" s="25">
        <v>50</v>
      </c>
      <c r="D15" s="25">
        <v>45</v>
      </c>
      <c r="E15" s="25">
        <v>406641</v>
      </c>
      <c r="F15" s="25">
        <v>20332.05</v>
      </c>
    </row>
    <row r="16" spans="1:6" ht="12.75">
      <c r="A16" s="22" t="s">
        <v>455</v>
      </c>
      <c r="B16" s="48">
        <v>7345459</v>
      </c>
      <c r="C16" s="25">
        <v>36616</v>
      </c>
      <c r="D16" s="25">
        <v>100</v>
      </c>
      <c r="E16" s="25">
        <v>200608</v>
      </c>
      <c r="F16" s="25">
        <v>7345462.528</v>
      </c>
    </row>
    <row r="17" spans="1:6" ht="12.75">
      <c r="A17" s="22" t="s">
        <v>456</v>
      </c>
      <c r="B17" s="48">
        <v>4789562</v>
      </c>
      <c r="C17" s="25"/>
      <c r="D17" s="25"/>
      <c r="E17" s="25"/>
      <c r="F17" s="25">
        <v>4789571.862</v>
      </c>
    </row>
    <row r="18" spans="1:6" ht="12.75">
      <c r="A18" s="78" t="s">
        <v>457</v>
      </c>
      <c r="B18" s="48" t="s">
        <v>915</v>
      </c>
      <c r="C18" s="25">
        <v>9606</v>
      </c>
      <c r="D18" s="25">
        <v>100</v>
      </c>
      <c r="E18" s="25">
        <v>282676</v>
      </c>
      <c r="F18" s="25">
        <v>2715385.656</v>
      </c>
    </row>
    <row r="19" spans="1:6" ht="12.75">
      <c r="A19" s="78" t="s">
        <v>458</v>
      </c>
      <c r="B19" s="48" t="s">
        <v>915</v>
      </c>
      <c r="C19" s="25">
        <v>4427</v>
      </c>
      <c r="D19" s="25">
        <v>55</v>
      </c>
      <c r="E19" s="25">
        <v>155472</v>
      </c>
      <c r="F19" s="25">
        <v>688274.544</v>
      </c>
    </row>
    <row r="20" spans="1:6" ht="12.75">
      <c r="A20" s="78" t="s">
        <v>459</v>
      </c>
      <c r="B20" s="48" t="s">
        <v>915</v>
      </c>
      <c r="C20" s="25">
        <v>3797</v>
      </c>
      <c r="D20" s="25">
        <v>25</v>
      </c>
      <c r="E20" s="25">
        <v>70669</v>
      </c>
      <c r="F20" s="25">
        <v>268330.193</v>
      </c>
    </row>
    <row r="21" spans="1:6" ht="12.75">
      <c r="A21" s="78" t="s">
        <v>460</v>
      </c>
      <c r="B21" s="48" t="s">
        <v>915</v>
      </c>
      <c r="C21" s="25">
        <v>8045</v>
      </c>
      <c r="D21" s="25">
        <v>25</v>
      </c>
      <c r="E21" s="25">
        <v>70669</v>
      </c>
      <c r="F21" s="25">
        <v>568532.105</v>
      </c>
    </row>
    <row r="22" spans="1:6" ht="12.75">
      <c r="A22" s="78" t="s">
        <v>461</v>
      </c>
      <c r="B22" s="48" t="s">
        <v>915</v>
      </c>
      <c r="C22" s="25">
        <v>19423</v>
      </c>
      <c r="D22" s="25">
        <v>10</v>
      </c>
      <c r="E22" s="25">
        <v>28268</v>
      </c>
      <c r="F22" s="25">
        <v>549049.364</v>
      </c>
    </row>
    <row r="23" spans="1:6" ht="12.75">
      <c r="A23" s="82" t="s">
        <v>462</v>
      </c>
      <c r="B23" s="48">
        <v>5387828</v>
      </c>
      <c r="C23" s="25"/>
      <c r="D23" s="25"/>
      <c r="E23" s="25"/>
      <c r="F23" s="25">
        <v>5387832.771</v>
      </c>
    </row>
    <row r="24" spans="1:6" ht="12.75">
      <c r="A24" s="78" t="s">
        <v>463</v>
      </c>
      <c r="B24" s="48"/>
      <c r="C24" s="25">
        <v>4565</v>
      </c>
      <c r="D24" s="25">
        <v>100</v>
      </c>
      <c r="E24" s="25">
        <v>432375</v>
      </c>
      <c r="F24" s="25">
        <v>1973791.875</v>
      </c>
    </row>
    <row r="25" spans="1:6" ht="14.25">
      <c r="A25" s="78" t="s">
        <v>464</v>
      </c>
      <c r="B25" s="48"/>
      <c r="C25" s="25">
        <v>15792</v>
      </c>
      <c r="D25" s="25">
        <v>50</v>
      </c>
      <c r="E25" s="25">
        <v>216188</v>
      </c>
      <c r="F25" s="25">
        <v>3414040.896</v>
      </c>
    </row>
    <row r="26" spans="1:6" ht="18.75" customHeight="1">
      <c r="A26" s="83" t="s">
        <v>362</v>
      </c>
      <c r="B26" s="84">
        <v>42527415</v>
      </c>
      <c r="C26" s="85"/>
      <c r="D26" s="85"/>
      <c r="E26" s="85"/>
      <c r="F26" s="85">
        <v>42527430.199</v>
      </c>
    </row>
    <row r="27" spans="1:6" ht="21" customHeight="1">
      <c r="A27" s="86" t="s">
        <v>963</v>
      </c>
      <c r="B27" s="18"/>
      <c r="C27" s="18"/>
      <c r="D27" s="18"/>
      <c r="E27" s="18"/>
      <c r="F27" s="40"/>
    </row>
    <row r="28" spans="1:6" ht="12.75">
      <c r="A28" s="86" t="s">
        <v>465</v>
      </c>
      <c r="B28" s="18"/>
      <c r="C28" s="18"/>
      <c r="D28" s="18"/>
      <c r="E28" s="18"/>
      <c r="F28" s="40"/>
    </row>
    <row r="29" spans="1:6" ht="12.75">
      <c r="A29" s="87" t="s">
        <v>466</v>
      </c>
      <c r="B29" s="18"/>
      <c r="C29" s="18"/>
      <c r="D29" s="18"/>
      <c r="E29" s="18"/>
      <c r="F29" s="40"/>
    </row>
    <row r="30" ht="12.75"/>
    <row r="31" spans="1:5" ht="15.75">
      <c r="A31" s="88" t="s">
        <v>467</v>
      </c>
      <c r="B31" s="18"/>
      <c r="C31" s="18"/>
      <c r="D31" s="18"/>
      <c r="E31" s="18"/>
    </row>
    <row r="32" spans="1:5" ht="15.75">
      <c r="A32" s="89"/>
      <c r="B32" s="90" t="s">
        <v>468</v>
      </c>
      <c r="C32" s="243" t="s">
        <v>469</v>
      </c>
      <c r="D32" s="241"/>
      <c r="E32" s="90" t="s">
        <v>468</v>
      </c>
    </row>
    <row r="33" spans="1:5" ht="15.75">
      <c r="A33" s="91"/>
      <c r="B33" s="84" t="s">
        <v>966</v>
      </c>
      <c r="C33" s="92">
        <v>2017</v>
      </c>
      <c r="D33" s="92">
        <v>2018</v>
      </c>
      <c r="E33" s="84" t="s">
        <v>967</v>
      </c>
    </row>
    <row r="34" spans="1:2" ht="18" customHeight="1">
      <c r="A34" s="19" t="s">
        <v>470</v>
      </c>
      <c r="B34" s="25">
        <v>61625621</v>
      </c>
    </row>
    <row r="35" spans="1:2" ht="12.75">
      <c r="A35" s="19" t="s">
        <v>471</v>
      </c>
      <c r="B35" s="25">
        <v>14275631</v>
      </c>
    </row>
    <row r="36" spans="1:5" ht="12.75">
      <c r="A36" s="21" t="s">
        <v>472</v>
      </c>
      <c r="B36" s="85">
        <v>47349990</v>
      </c>
      <c r="C36" s="46">
        <v>1.013</v>
      </c>
      <c r="D36" s="46">
        <v>1.019</v>
      </c>
      <c r="E36" s="85">
        <v>48876885.12752999</v>
      </c>
    </row>
    <row r="37" spans="1:8" ht="19.5" customHeight="1">
      <c r="A37" s="93" t="s">
        <v>964</v>
      </c>
      <c r="B37" s="18"/>
      <c r="C37" s="18"/>
      <c r="D37" s="18"/>
      <c r="E37" s="18"/>
      <c r="F37" s="18"/>
      <c r="H37" s="25"/>
    </row>
    <row r="38" spans="1:2" ht="12.75">
      <c r="A38" s="232" t="s">
        <v>965</v>
      </c>
      <c r="B38" s="94"/>
    </row>
    <row r="39" ht="12.75"/>
  </sheetData>
  <sheetProtection sheet="1"/>
  <mergeCells count="1">
    <mergeCell ref="C32:D32"/>
  </mergeCells>
  <printOptions/>
  <pageMargins left="0.7" right="0.7" top="0.75" bottom="0.75" header="0.3" footer="0.3"/>
  <pageSetup horizontalDpi="600" verticalDpi="600" orientation="portrait" paperSize="9" scale="88" r:id="rId1"/>
  <headerFooter>
    <oddHeader>&amp;LStatistiska centralbyrån
Offentlig ekonomi och mikrosimuleringar&amp;CMars 2018&amp;RReviderat utfall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"/>
  <dimension ref="A1:D52"/>
  <sheetViews>
    <sheetView showGridLines="0" workbookViewId="0" topLeftCell="A1">
      <selection activeCell="A1" sqref="A1"/>
    </sheetView>
  </sheetViews>
  <sheetFormatPr defaultColWidth="0" defaultRowHeight="15" customHeight="1" zeroHeight="1"/>
  <cols>
    <col min="1" max="1" width="3.8515625" style="95" customWidth="1"/>
    <col min="2" max="2" width="55.7109375" style="95" customWidth="1"/>
    <col min="3" max="3" width="20.28125" style="108" customWidth="1"/>
    <col min="4" max="4" width="10.7109375" style="95" customWidth="1"/>
    <col min="5" max="16384" width="53.28125" style="95" hidden="1" customWidth="1"/>
  </cols>
  <sheetData>
    <row r="1" spans="2:3" ht="18" customHeight="1">
      <c r="B1" s="96" t="s">
        <v>945</v>
      </c>
      <c r="C1" s="97"/>
    </row>
    <row r="2" spans="1:3" ht="12.75" customHeight="1">
      <c r="A2" s="98"/>
      <c r="B2" s="10"/>
      <c r="C2" s="99"/>
    </row>
    <row r="3" spans="1:3" ht="21" customHeight="1">
      <c r="A3" s="98"/>
      <c r="B3" s="100"/>
      <c r="C3" s="101" t="s">
        <v>473</v>
      </c>
    </row>
    <row r="4" spans="1:3" ht="12.75" customHeight="1">
      <c r="A4" s="98"/>
      <c r="B4" s="100"/>
      <c r="C4" s="102" t="s">
        <v>53</v>
      </c>
    </row>
    <row r="5" spans="1:3" ht="18" customHeight="1">
      <c r="A5" s="98"/>
      <c r="B5" s="103" t="s">
        <v>968</v>
      </c>
      <c r="C5" s="104"/>
    </row>
    <row r="6" spans="1:3" ht="12.75" customHeight="1">
      <c r="A6" s="98"/>
      <c r="B6" s="100" t="s">
        <v>475</v>
      </c>
      <c r="C6" s="104">
        <f>VLOOKUP($C$4,Data!$C$11:$AQ$300,2,0)</f>
        <v>197958.873</v>
      </c>
    </row>
    <row r="7" spans="1:3" ht="12.75" customHeight="1">
      <c r="A7" s="98"/>
      <c r="B7" s="105" t="s">
        <v>476</v>
      </c>
      <c r="C7" s="104">
        <f>VLOOKUP($C$4,Data!$C$11:$AQ$300,3,0)</f>
        <v>22950</v>
      </c>
    </row>
    <row r="8" spans="1:3" s="9" customFormat="1" ht="12.75" customHeight="1">
      <c r="A8" s="88"/>
      <c r="B8" s="106" t="s">
        <v>477</v>
      </c>
      <c r="C8" s="104">
        <f>VLOOKUP($C$4,Data!$C$11:$AQ$300,4,0)</f>
        <v>220908.873</v>
      </c>
    </row>
    <row r="9" spans="1:4" ht="24" customHeight="1">
      <c r="A9" s="98"/>
      <c r="B9" s="103" t="s">
        <v>478</v>
      </c>
      <c r="C9" s="104"/>
      <c r="D9" s="12"/>
    </row>
    <row r="10" spans="1:4" ht="12.75" customHeight="1">
      <c r="A10" s="98"/>
      <c r="B10" s="107" t="s">
        <v>969</v>
      </c>
      <c r="D10" s="12"/>
    </row>
    <row r="11" spans="1:4" ht="12.75" customHeight="1">
      <c r="A11" s="98"/>
      <c r="B11" s="100" t="s">
        <v>904</v>
      </c>
      <c r="C11" s="104">
        <f>VLOOKUP($C$4,Data!$C$11:$AQ$300,5,0)</f>
        <v>94391</v>
      </c>
      <c r="D11" s="12"/>
    </row>
    <row r="12" spans="1:4" ht="12.75" customHeight="1">
      <c r="A12" s="98"/>
      <c r="B12" s="100" t="s">
        <v>905</v>
      </c>
      <c r="C12" s="104">
        <f>VLOOKUP($C$4,Data!$C$11:$AQ$300,6,0)</f>
        <v>79324</v>
      </c>
      <c r="D12" s="12"/>
    </row>
    <row r="13" spans="1:4" ht="12.75" customHeight="1">
      <c r="A13" s="98"/>
      <c r="B13" s="100" t="s">
        <v>906</v>
      </c>
      <c r="C13" s="104">
        <f>VLOOKUP($C$4,Data!$C$11:$AQ$300,7,0)</f>
        <v>155214</v>
      </c>
      <c r="D13" s="12"/>
    </row>
    <row r="14" spans="1:3" ht="12.75" customHeight="1">
      <c r="A14" s="98"/>
      <c r="B14" s="109" t="s">
        <v>479</v>
      </c>
      <c r="C14" s="104">
        <f>VLOOKUP($C$4,Data!$C$11:$AQ$300,8,0)</f>
        <v>0</v>
      </c>
    </row>
    <row r="15" spans="1:3" ht="12.75" customHeight="1">
      <c r="A15" s="98"/>
      <c r="B15" s="109" t="s">
        <v>480</v>
      </c>
      <c r="C15" s="104">
        <f>VLOOKUP($C$4,Data!$C$11:$AQ$300,9,0)</f>
        <v>23862</v>
      </c>
    </row>
    <row r="16" spans="1:3" ht="12.75" customHeight="1">
      <c r="A16" s="98"/>
      <c r="B16" s="100" t="s">
        <v>907</v>
      </c>
      <c r="C16" s="104">
        <f>VLOOKUP($C$4,Data!$C$11:$AQ$300,10,0)</f>
        <v>155399</v>
      </c>
    </row>
    <row r="17" spans="1:3" ht="12.75" customHeight="1">
      <c r="A17" s="98"/>
      <c r="B17" s="100" t="s">
        <v>908</v>
      </c>
      <c r="C17" s="104">
        <f>VLOOKUP($C$4,Data!$C$11:$AQ$300,11,0)</f>
        <v>17963</v>
      </c>
    </row>
    <row r="18" spans="1:3" ht="12.75" customHeight="1">
      <c r="A18" s="98"/>
      <c r="B18" s="100" t="s">
        <v>909</v>
      </c>
      <c r="C18" s="104">
        <f>VLOOKUP($C$4,Data!$C$11:$AQ$300,12,0)</f>
        <v>22950</v>
      </c>
    </row>
    <row r="19" spans="1:3" ht="12.75" customHeight="1">
      <c r="A19" s="98"/>
      <c r="B19" s="109" t="s">
        <v>481</v>
      </c>
      <c r="C19" s="104">
        <f>VLOOKUP($C$4,Data!$C$11:$AQ$300,13,0)</f>
        <v>1057</v>
      </c>
    </row>
    <row r="20" spans="1:3" ht="21" customHeight="1">
      <c r="A20" s="98"/>
      <c r="B20" s="110" t="s">
        <v>910</v>
      </c>
      <c r="C20" s="104"/>
    </row>
    <row r="21" spans="1:3" ht="12.75" customHeight="1">
      <c r="A21" s="98"/>
      <c r="B21" s="19" t="s">
        <v>482</v>
      </c>
      <c r="C21" s="104">
        <f>VLOOKUP($C$4,Data!$C$11:$AQ$300,14,0)</f>
        <v>130693.7786</v>
      </c>
    </row>
    <row r="22" spans="1:3" ht="12.75" customHeight="1">
      <c r="A22" s="98"/>
      <c r="B22" s="111" t="s">
        <v>483</v>
      </c>
      <c r="C22" s="104">
        <f>VLOOKUP($C$4,Data!$C$11:$AQ$300,15,0)</f>
        <v>219640</v>
      </c>
    </row>
    <row r="23" spans="1:3" ht="12.75" customHeight="1">
      <c r="A23" s="98"/>
      <c r="B23" s="112" t="s">
        <v>484</v>
      </c>
      <c r="C23" s="104">
        <f>VLOOKUP($C$4,Data!$C$11:$AQ$300,16,0)</f>
        <v>-148256.15</v>
      </c>
    </row>
    <row r="24" spans="1:3" ht="12.75" customHeight="1">
      <c r="A24" s="98"/>
      <c r="B24" s="112" t="s">
        <v>485</v>
      </c>
      <c r="C24" s="104">
        <f>VLOOKUP($C$4,Data!$C$11:$AQ$300,17,0)</f>
        <v>16453.79</v>
      </c>
    </row>
    <row r="25" spans="2:3" s="10" customFormat="1" ht="12.75" customHeight="1">
      <c r="B25" s="110" t="s">
        <v>486</v>
      </c>
      <c r="C25" s="104">
        <f>VLOOKUP($C$4,Data!$C$11:$AQ$300,18,0)</f>
        <v>218531.4186</v>
      </c>
    </row>
    <row r="26" spans="2:3" s="10" customFormat="1" ht="21" customHeight="1">
      <c r="B26" s="110" t="s">
        <v>911</v>
      </c>
      <c r="C26" s="104"/>
    </row>
    <row r="27" spans="2:3" s="10" customFormat="1" ht="12.75" customHeight="1">
      <c r="B27" s="19" t="s">
        <v>913</v>
      </c>
      <c r="C27" s="104">
        <f>VLOOKUP($C$4,Data!$C$11:$AQ$300,18,0)</f>
        <v>218531.4186</v>
      </c>
    </row>
    <row r="28" spans="2:4" ht="12.75" customHeight="1">
      <c r="B28" s="19" t="s">
        <v>914</v>
      </c>
      <c r="C28" s="104">
        <f>VLOOKUP($C$4,Data!$C$11:$AQ$300,19,0)</f>
        <v>220908.873</v>
      </c>
      <c r="D28" s="10"/>
    </row>
    <row r="29" spans="2:4" ht="12.75" customHeight="1">
      <c r="B29" s="19" t="s">
        <v>487</v>
      </c>
      <c r="C29" s="104">
        <f>VLOOKUP($C$4,Data!$C$11:$AQ$300,20,0)</f>
        <v>187772.54205</v>
      </c>
      <c r="D29" s="10"/>
    </row>
    <row r="30" spans="2:4" ht="12.75" customHeight="1">
      <c r="B30" s="36" t="s">
        <v>488</v>
      </c>
      <c r="C30" s="104">
        <f>VLOOKUP($C$4,Data!$C$11:$AQ$300,21,0)</f>
        <v>30758.876550000015</v>
      </c>
      <c r="D30" s="10"/>
    </row>
    <row r="31" spans="2:4" ht="12.75" customHeight="1">
      <c r="B31" s="36" t="s">
        <v>489</v>
      </c>
      <c r="C31" s="104">
        <f>VLOOKUP($C$4,Data!$C$11:$AQ$300,22,0)</f>
        <v>21531.21358500001</v>
      </c>
      <c r="D31" s="10"/>
    </row>
    <row r="32" spans="2:4" ht="12.75" customHeight="1">
      <c r="B32" s="36" t="s">
        <v>970</v>
      </c>
      <c r="C32" s="113">
        <f>VLOOKUP($C$4,Data!$C$11:$AQ$300,23,0)</f>
        <v>1.097</v>
      </c>
      <c r="D32" s="10"/>
    </row>
    <row r="33" spans="2:4" ht="24" customHeight="1">
      <c r="B33" s="103" t="s">
        <v>912</v>
      </c>
      <c r="C33" s="104"/>
      <c r="D33" s="10"/>
    </row>
    <row r="34" spans="2:4" ht="12.75" customHeight="1">
      <c r="B34" s="36" t="s">
        <v>971</v>
      </c>
      <c r="C34" s="104">
        <f>VLOOKUP($C$4,Data!$C$11:$AQ$300,24,0)</f>
        <v>44493</v>
      </c>
      <c r="D34" s="10"/>
    </row>
    <row r="35" spans="2:4" ht="12.75" customHeight="1">
      <c r="B35" s="36" t="s">
        <v>972</v>
      </c>
      <c r="C35" s="104">
        <f>VLOOKUP($C$4,Data!$C$11:$AQ$300,25,0)</f>
        <v>242337.03368099997</v>
      </c>
      <c r="D35" s="10"/>
    </row>
    <row r="36" spans="2:4" ht="12.75" customHeight="1">
      <c r="B36" s="36" t="s">
        <v>973</v>
      </c>
      <c r="C36" s="104"/>
      <c r="D36" s="10"/>
    </row>
    <row r="37" spans="2:4" ht="12.75" customHeight="1">
      <c r="B37" s="114" t="s">
        <v>490</v>
      </c>
      <c r="C37" s="104">
        <f>VLOOKUP($C$4,Data!$C$11:$AQ$300,26,0)</f>
        <v>245802.37099481726</v>
      </c>
      <c r="D37" s="10"/>
    </row>
    <row r="38" spans="2:4" ht="12.75" customHeight="1">
      <c r="B38" s="114" t="s">
        <v>974</v>
      </c>
      <c r="C38" s="104">
        <f>VLOOKUP($C$4,Data!$C$11:$AQ$300,27,0)</f>
        <v>5524.5178116741345</v>
      </c>
      <c r="D38" s="10"/>
    </row>
    <row r="39" spans="2:4" ht="12.75" customHeight="1">
      <c r="B39" s="36" t="s">
        <v>491</v>
      </c>
      <c r="C39" s="104">
        <f>VLOOKUP($C$4,Data!$C$11:$AQ$300,28,0)</f>
        <v>687.1552837169884</v>
      </c>
      <c r="D39" s="10"/>
    </row>
    <row r="40" spans="2:4" ht="18" customHeight="1">
      <c r="B40" s="115" t="s">
        <v>492</v>
      </c>
      <c r="C40" s="104"/>
      <c r="D40" s="10"/>
    </row>
    <row r="41" spans="2:4" ht="12.75" customHeight="1">
      <c r="B41" s="36" t="s">
        <v>493</v>
      </c>
      <c r="C41" s="104">
        <f>VLOOKUP($C$4,Data!$C$11:$AQ$300,29,0)</f>
        <v>30573600</v>
      </c>
      <c r="D41" s="10"/>
    </row>
    <row r="42" spans="2:4" ht="12.75" customHeight="1">
      <c r="B42" s="36" t="s">
        <v>494</v>
      </c>
      <c r="C42" s="104">
        <f>VLOOKUP($C$4,Data!$C$11:$AQ$300,30,0)</f>
        <v>0</v>
      </c>
      <c r="D42" s="10"/>
    </row>
    <row r="43" spans="2:4" s="117" customFormat="1" ht="8.25" customHeight="1" thickBot="1">
      <c r="B43" s="27"/>
      <c r="C43" s="116"/>
      <c r="D43" s="27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>
      <c r="B51" s="118"/>
    </row>
    <row r="52" ht="15" hidden="1">
      <c r="B52" s="118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</sheetData>
  <sheetProtection sheet="1"/>
  <conditionalFormatting sqref="C40:C42 C6:C8 C20">
    <cfRule type="cellIs" priority="1" dxfId="2" operator="lessThan" stopIfTrue="1">
      <formula>0</formula>
    </cfRule>
  </conditionalFormatting>
  <conditionalFormatting sqref="C26:C39">
    <cfRule type="cellIs" priority="2" dxfId="3" operator="lessThan" stopIfTrue="1">
      <formula>0</formula>
    </cfRule>
  </conditionalFormatting>
  <printOptions/>
  <pageMargins left="0.7086614173228347" right="0.1968503937007874" top="1.5748031496062993" bottom="0.7086614173228347" header="0.3937007874015748" footer="0.5118110236220472"/>
  <pageSetup horizontalDpi="600" verticalDpi="600" orientation="portrait" paperSize="9" r:id="rId2"/>
  <headerFooter alignWithMargins="0">
    <oddHeader>&amp;LStatistiska centralbyrån
Offentlig ekonomi och
   mikrosimuleringar&amp;CMars 2018
&amp;RReviderat utfall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00"/>
  <sheetViews>
    <sheetView zoomScalePageLayoutView="0" workbookViewId="0" topLeftCell="A1">
      <pane ySplit="10" topLeftCell="A11" activePane="bottomLeft" state="frozen"/>
      <selection pane="topLeft" activeCell="D4" sqref="D4"/>
      <selection pane="bottomLeft" activeCell="D11" sqref="D11"/>
    </sheetView>
  </sheetViews>
  <sheetFormatPr defaultColWidth="9.140625" defaultRowHeight="15"/>
  <cols>
    <col min="1" max="1" width="9.140625" style="135" customWidth="1"/>
    <col min="2" max="2" width="5.00390625" style="12" bestFit="1" customWidth="1"/>
    <col min="3" max="3" width="14.7109375" style="12" bestFit="1" customWidth="1"/>
    <col min="4" max="4" width="9.140625" style="12" customWidth="1"/>
    <col min="5" max="5" width="9.421875" style="12" bestFit="1" customWidth="1"/>
    <col min="6" max="7" width="9.140625" style="12" customWidth="1"/>
    <col min="8" max="8" width="11.00390625" style="12" bestFit="1" customWidth="1"/>
    <col min="9" max="9" width="10.140625" style="12" bestFit="1" customWidth="1"/>
    <col min="10" max="10" width="9.00390625" style="12" bestFit="1" customWidth="1"/>
    <col min="11" max="12" width="7.57421875" style="12" bestFit="1" customWidth="1"/>
    <col min="13" max="14" width="9.421875" style="12" bestFit="1" customWidth="1"/>
    <col min="15" max="15" width="8.421875" style="12" bestFit="1" customWidth="1"/>
    <col min="16" max="16" width="9.7109375" style="12" bestFit="1" customWidth="1"/>
    <col min="17" max="17" width="11.28125" style="12" customWidth="1"/>
    <col min="18" max="18" width="8.140625" style="12" bestFit="1" customWidth="1"/>
    <col min="19" max="19" width="8.8515625" style="12" bestFit="1" customWidth="1"/>
    <col min="20" max="20" width="9.57421875" style="12" bestFit="1" customWidth="1"/>
    <col min="21" max="23" width="9.140625" style="12" customWidth="1"/>
    <col min="24" max="24" width="9.7109375" style="12" bestFit="1" customWidth="1"/>
    <col min="25" max="25" width="9.140625" style="12" customWidth="1"/>
    <col min="26" max="26" width="10.140625" style="12" bestFit="1" customWidth="1"/>
    <col min="27" max="27" width="9.57421875" style="12" bestFit="1" customWidth="1"/>
    <col min="28" max="29" width="10.140625" style="12" bestFit="1" customWidth="1"/>
    <col min="30" max="30" width="9.00390625" style="12" bestFit="1" customWidth="1"/>
    <col min="31" max="31" width="11.140625" style="12" bestFit="1" customWidth="1"/>
    <col min="32" max="32" width="12.7109375" style="12" bestFit="1" customWidth="1"/>
    <col min="33" max="33" width="14.7109375" style="12" bestFit="1" customWidth="1"/>
    <col min="34" max="34" width="10.00390625" style="12" bestFit="1" customWidth="1"/>
    <col min="35" max="35" width="9.8515625" style="12" bestFit="1" customWidth="1"/>
    <col min="36" max="36" width="9.7109375" style="12" bestFit="1" customWidth="1"/>
    <col min="37" max="37" width="9.00390625" style="12" bestFit="1" customWidth="1"/>
    <col min="38" max="38" width="12.00390625" style="12" bestFit="1" customWidth="1"/>
    <col min="39" max="39" width="11.8515625" style="12" bestFit="1" customWidth="1"/>
    <col min="40" max="41" width="7.8515625" style="12" bestFit="1" customWidth="1"/>
    <col min="42" max="16384" width="9.140625" style="12" customWidth="1"/>
  </cols>
  <sheetData>
    <row r="1" spans="3:32" ht="15">
      <c r="C1" s="119" t="s">
        <v>495</v>
      </c>
      <c r="D1" s="52" t="s">
        <v>10</v>
      </c>
      <c r="E1" s="11" t="s">
        <v>496</v>
      </c>
      <c r="F1" s="11" t="s">
        <v>8</v>
      </c>
      <c r="G1" s="244" t="s">
        <v>855</v>
      </c>
      <c r="H1" s="245"/>
      <c r="I1" s="245"/>
      <c r="J1" s="245"/>
      <c r="K1" s="245"/>
      <c r="L1" s="245"/>
      <c r="M1" s="245"/>
      <c r="N1" s="245"/>
      <c r="O1" s="245"/>
      <c r="P1" s="246" t="s">
        <v>497</v>
      </c>
      <c r="Q1" s="247"/>
      <c r="R1" s="247"/>
      <c r="S1" s="247"/>
      <c r="T1" s="247"/>
      <c r="U1" s="11" t="s">
        <v>8</v>
      </c>
      <c r="V1" s="11" t="s">
        <v>357</v>
      </c>
      <c r="W1" s="11" t="s">
        <v>358</v>
      </c>
      <c r="X1" s="11" t="s">
        <v>358</v>
      </c>
      <c r="Y1" s="11" t="s">
        <v>9</v>
      </c>
      <c r="Z1" s="37" t="s">
        <v>498</v>
      </c>
      <c r="AA1" s="11" t="s">
        <v>10</v>
      </c>
      <c r="AB1" s="11" t="s">
        <v>10</v>
      </c>
      <c r="AC1" s="11" t="s">
        <v>10</v>
      </c>
      <c r="AD1" s="11" t="s">
        <v>499</v>
      </c>
      <c r="AE1" s="11" t="s">
        <v>12</v>
      </c>
      <c r="AF1" s="11" t="s">
        <v>12</v>
      </c>
    </row>
    <row r="2" spans="3:32" ht="12.75">
      <c r="C2" s="120"/>
      <c r="D2" s="52" t="s">
        <v>16</v>
      </c>
      <c r="E2" s="11" t="s">
        <v>500</v>
      </c>
      <c r="F2" s="11" t="s">
        <v>14</v>
      </c>
      <c r="G2" s="11" t="s">
        <v>501</v>
      </c>
      <c r="H2" s="11" t="s">
        <v>502</v>
      </c>
      <c r="I2" s="243" t="s">
        <v>503</v>
      </c>
      <c r="J2" s="243"/>
      <c r="K2" s="243"/>
      <c r="L2" s="11" t="s">
        <v>401</v>
      </c>
      <c r="M2" s="11" t="s">
        <v>496</v>
      </c>
      <c r="N2" s="11" t="s">
        <v>496</v>
      </c>
      <c r="O2" s="11" t="s">
        <v>403</v>
      </c>
      <c r="P2" s="11" t="s">
        <v>359</v>
      </c>
      <c r="Q2" s="121" t="s">
        <v>504</v>
      </c>
      <c r="R2" s="121" t="s">
        <v>504</v>
      </c>
      <c r="S2" s="16" t="s">
        <v>505</v>
      </c>
      <c r="T2" s="11" t="s">
        <v>362</v>
      </c>
      <c r="U2" s="11" t="s">
        <v>14</v>
      </c>
      <c r="V2" s="11" t="s">
        <v>363</v>
      </c>
      <c r="W2" s="11" t="s">
        <v>364</v>
      </c>
      <c r="X2" s="11" t="s">
        <v>364</v>
      </c>
      <c r="Y2" s="11" t="s">
        <v>15</v>
      </c>
      <c r="Z2" s="121"/>
      <c r="AA2" s="11" t="s">
        <v>16</v>
      </c>
      <c r="AB2" s="11" t="s">
        <v>16</v>
      </c>
      <c r="AC2" s="11" t="s">
        <v>16</v>
      </c>
      <c r="AD2" s="11" t="s">
        <v>506</v>
      </c>
      <c r="AE2" s="11" t="s">
        <v>507</v>
      </c>
      <c r="AF2" s="11" t="s">
        <v>508</v>
      </c>
    </row>
    <row r="3" spans="3:32" ht="12.75">
      <c r="C3" s="120"/>
      <c r="D3" s="52" t="s">
        <v>509</v>
      </c>
      <c r="E3" s="17" t="s">
        <v>445</v>
      </c>
      <c r="F3" s="11" t="s">
        <v>20</v>
      </c>
      <c r="G3" s="11" t="s">
        <v>404</v>
      </c>
      <c r="H3" s="11" t="s">
        <v>510</v>
      </c>
      <c r="I3" s="11" t="s">
        <v>511</v>
      </c>
      <c r="J3" s="248" t="s">
        <v>512</v>
      </c>
      <c r="K3" s="248"/>
      <c r="L3" s="11" t="s">
        <v>408</v>
      </c>
      <c r="M3" s="11" t="s">
        <v>513</v>
      </c>
      <c r="N3" s="11" t="s">
        <v>514</v>
      </c>
      <c r="O3" s="11" t="s">
        <v>411</v>
      </c>
      <c r="P3" s="11" t="s">
        <v>365</v>
      </c>
      <c r="Q3" s="16" t="s">
        <v>515</v>
      </c>
      <c r="R3" s="16" t="s">
        <v>516</v>
      </c>
      <c r="S3" s="16" t="s">
        <v>363</v>
      </c>
      <c r="T3" s="11" t="s">
        <v>517</v>
      </c>
      <c r="U3" s="11" t="s">
        <v>20</v>
      </c>
      <c r="V3" s="11" t="s">
        <v>369</v>
      </c>
      <c r="W3" s="11" t="s">
        <v>363</v>
      </c>
      <c r="X3" s="11" t="s">
        <v>363</v>
      </c>
      <c r="Y3" s="11" t="s">
        <v>21</v>
      </c>
      <c r="Z3" s="122"/>
      <c r="AA3" s="11" t="s">
        <v>518</v>
      </c>
      <c r="AB3" s="11" t="s">
        <v>519</v>
      </c>
      <c r="AC3" s="11" t="s">
        <v>519</v>
      </c>
      <c r="AD3" s="11" t="s">
        <v>18</v>
      </c>
      <c r="AE3" s="11" t="s">
        <v>24</v>
      </c>
      <c r="AF3" s="11" t="s">
        <v>24</v>
      </c>
    </row>
    <row r="4" spans="3:32" ht="12.75">
      <c r="C4" s="120"/>
      <c r="D4" s="52" t="s">
        <v>520</v>
      </c>
      <c r="E4" s="17"/>
      <c r="F4" s="11" t="s">
        <v>521</v>
      </c>
      <c r="G4" s="11" t="s">
        <v>522</v>
      </c>
      <c r="H4" s="11" t="s">
        <v>523</v>
      </c>
      <c r="I4" s="11" t="s">
        <v>524</v>
      </c>
      <c r="J4" s="249" t="s">
        <v>525</v>
      </c>
      <c r="K4" s="249"/>
      <c r="L4" s="11"/>
      <c r="M4" s="52"/>
      <c r="N4" s="52"/>
      <c r="O4" s="11" t="s">
        <v>329</v>
      </c>
      <c r="P4" s="11" t="s">
        <v>375</v>
      </c>
      <c r="Q4" s="16" t="s">
        <v>329</v>
      </c>
      <c r="R4" s="16" t="s">
        <v>526</v>
      </c>
      <c r="S4" s="16" t="s">
        <v>16</v>
      </c>
      <c r="T4" s="11" t="s">
        <v>363</v>
      </c>
      <c r="U4" s="11" t="s">
        <v>521</v>
      </c>
      <c r="V4" s="123" t="s">
        <v>527</v>
      </c>
      <c r="W4" s="11" t="s">
        <v>369</v>
      </c>
      <c r="X4" s="11" t="s">
        <v>528</v>
      </c>
      <c r="Y4" s="11" t="s">
        <v>25</v>
      </c>
      <c r="Z4" s="16"/>
      <c r="AA4" s="11" t="s">
        <v>529</v>
      </c>
      <c r="AB4" s="11" t="s">
        <v>530</v>
      </c>
      <c r="AC4" s="11" t="s">
        <v>530</v>
      </c>
      <c r="AD4" s="11" t="s">
        <v>531</v>
      </c>
      <c r="AE4" s="11"/>
      <c r="AF4" s="11"/>
    </row>
    <row r="5" spans="3:32" ht="12.75">
      <c r="C5" s="120"/>
      <c r="D5" s="52" t="s">
        <v>445</v>
      </c>
      <c r="E5" s="42"/>
      <c r="F5" s="11" t="s">
        <v>445</v>
      </c>
      <c r="G5" s="11" t="s">
        <v>532</v>
      </c>
      <c r="H5" s="11" t="s">
        <v>525</v>
      </c>
      <c r="I5" s="11" t="s">
        <v>417</v>
      </c>
      <c r="J5" s="11" t="s">
        <v>533</v>
      </c>
      <c r="K5" s="11" t="s">
        <v>534</v>
      </c>
      <c r="L5" s="11"/>
      <c r="M5" s="11"/>
      <c r="N5" s="11"/>
      <c r="O5" s="11" t="s">
        <v>420</v>
      </c>
      <c r="P5" s="11" t="s">
        <v>535</v>
      </c>
      <c r="Q5" s="16" t="s">
        <v>536</v>
      </c>
      <c r="R5" s="16" t="s">
        <v>537</v>
      </c>
      <c r="S5" s="16" t="s">
        <v>538</v>
      </c>
      <c r="T5" s="11" t="s">
        <v>369</v>
      </c>
      <c r="U5" s="11" t="s">
        <v>445</v>
      </c>
      <c r="V5" s="11"/>
      <c r="W5" s="16"/>
      <c r="X5" s="123" t="s">
        <v>539</v>
      </c>
      <c r="Y5" s="11"/>
      <c r="Z5" s="16"/>
      <c r="AA5" s="11" t="s">
        <v>445</v>
      </c>
      <c r="AB5" s="11" t="s">
        <v>445</v>
      </c>
      <c r="AC5" s="11" t="s">
        <v>540</v>
      </c>
      <c r="AD5" s="11" t="s">
        <v>540</v>
      </c>
      <c r="AE5" s="11"/>
      <c r="AF5" s="11"/>
    </row>
    <row r="6" spans="3:32" ht="12.75">
      <c r="C6" s="10"/>
      <c r="D6" s="52"/>
      <c r="E6" s="16"/>
      <c r="F6" s="11"/>
      <c r="G6" s="11" t="s">
        <v>541</v>
      </c>
      <c r="H6" s="11"/>
      <c r="I6" s="11" t="s">
        <v>369</v>
      </c>
      <c r="J6" s="11" t="s">
        <v>426</v>
      </c>
      <c r="K6" s="11" t="s">
        <v>426</v>
      </c>
      <c r="L6" s="11"/>
      <c r="M6" s="11"/>
      <c r="N6" s="11"/>
      <c r="O6" s="11" t="s">
        <v>424</v>
      </c>
      <c r="P6" s="52"/>
      <c r="Q6" s="16"/>
      <c r="R6" s="16" t="s">
        <v>416</v>
      </c>
      <c r="S6" s="16"/>
      <c r="T6" s="52"/>
      <c r="U6" s="52"/>
      <c r="V6" s="52"/>
      <c r="W6" s="52"/>
      <c r="X6" s="52"/>
      <c r="Y6" s="52"/>
      <c r="Z6" s="16"/>
      <c r="AA6" s="11"/>
      <c r="AB6" s="52"/>
      <c r="AC6" s="16"/>
      <c r="AD6" s="16"/>
      <c r="AE6" s="11"/>
      <c r="AF6" s="11"/>
    </row>
    <row r="7" spans="3:32" ht="12.75">
      <c r="C7" s="10"/>
      <c r="D7" s="52"/>
      <c r="E7" s="16"/>
      <c r="F7" s="11"/>
      <c r="G7" s="11" t="s">
        <v>542</v>
      </c>
      <c r="H7" s="11" t="s">
        <v>543</v>
      </c>
      <c r="I7" s="11"/>
      <c r="J7" s="11"/>
      <c r="K7" s="11"/>
      <c r="L7" s="11"/>
      <c r="M7" s="11"/>
      <c r="N7" s="11"/>
      <c r="O7" s="11" t="s">
        <v>427</v>
      </c>
      <c r="P7" s="11"/>
      <c r="Q7" s="16"/>
      <c r="R7" s="16" t="s">
        <v>421</v>
      </c>
      <c r="S7" s="16"/>
      <c r="T7" s="11"/>
      <c r="U7" s="11"/>
      <c r="V7" s="42"/>
      <c r="W7" s="37"/>
      <c r="X7" s="42"/>
      <c r="Y7" s="16"/>
      <c r="Z7" s="16"/>
      <c r="AA7" s="11"/>
      <c r="AB7" s="52"/>
      <c r="AC7" s="16"/>
      <c r="AD7" s="16"/>
      <c r="AE7" s="123"/>
      <c r="AF7" s="11"/>
    </row>
    <row r="8" spans="3:32" ht="12.75">
      <c r="C8" s="10"/>
      <c r="D8" s="52"/>
      <c r="E8" s="16"/>
      <c r="F8" s="11"/>
      <c r="G8" s="11" t="s">
        <v>544</v>
      </c>
      <c r="H8" s="52"/>
      <c r="I8" s="11"/>
      <c r="J8" s="11"/>
      <c r="K8" s="11"/>
      <c r="L8" s="11"/>
      <c r="M8" s="11"/>
      <c r="N8" s="11"/>
      <c r="O8" s="11" t="s">
        <v>428</v>
      </c>
      <c r="P8" s="11"/>
      <c r="Q8" s="16"/>
      <c r="R8" s="16"/>
      <c r="S8" s="16"/>
      <c r="T8" s="16"/>
      <c r="U8" s="16"/>
      <c r="V8" s="16"/>
      <c r="W8" s="16"/>
      <c r="X8" s="16"/>
      <c r="Y8" s="42"/>
      <c r="Z8" s="16"/>
      <c r="AA8" s="11"/>
      <c r="AB8" s="11"/>
      <c r="AC8" s="16"/>
      <c r="AD8" s="16"/>
      <c r="AE8" s="16"/>
      <c r="AF8" s="16"/>
    </row>
    <row r="9" spans="3:32" ht="12.75">
      <c r="C9" s="10"/>
      <c r="D9" s="52"/>
      <c r="E9" s="16"/>
      <c r="F9" s="16"/>
      <c r="G9" s="52"/>
      <c r="H9" s="11"/>
      <c r="I9" s="11"/>
      <c r="J9" s="11"/>
      <c r="K9" s="11"/>
      <c r="L9" s="11"/>
      <c r="M9" s="11"/>
      <c r="N9" s="11"/>
      <c r="O9" s="11"/>
      <c r="P9" s="11"/>
      <c r="Q9" s="124"/>
      <c r="R9" s="124"/>
      <c r="S9" s="124"/>
      <c r="T9" s="11"/>
      <c r="U9" s="11"/>
      <c r="V9" s="16"/>
      <c r="W9" s="16"/>
      <c r="X9" s="16"/>
      <c r="Y9" s="16"/>
      <c r="Z9" s="16"/>
      <c r="AA9" s="11"/>
      <c r="AB9" s="11"/>
      <c r="AC9" s="16"/>
      <c r="AD9" s="16"/>
      <c r="AE9" s="16"/>
      <c r="AF9" s="16"/>
    </row>
    <row r="10" spans="2:32" ht="12.75">
      <c r="B10" s="46"/>
      <c r="C10" s="125">
        <v>1</v>
      </c>
      <c r="D10" s="126">
        <v>2</v>
      </c>
      <c r="E10" s="126">
        <v>3</v>
      </c>
      <c r="F10" s="126">
        <v>4</v>
      </c>
      <c r="G10" s="126">
        <v>5</v>
      </c>
      <c r="H10" s="126">
        <v>6</v>
      </c>
      <c r="I10" s="126">
        <v>7</v>
      </c>
      <c r="J10" s="126">
        <v>8</v>
      </c>
      <c r="K10" s="126">
        <v>9</v>
      </c>
      <c r="L10" s="126">
        <v>10</v>
      </c>
      <c r="M10" s="126">
        <v>11</v>
      </c>
      <c r="N10" s="126">
        <v>12</v>
      </c>
      <c r="O10" s="126">
        <v>13</v>
      </c>
      <c r="P10" s="126">
        <v>14</v>
      </c>
      <c r="Q10" s="126">
        <v>15</v>
      </c>
      <c r="R10" s="126">
        <v>16</v>
      </c>
      <c r="S10" s="126">
        <v>17</v>
      </c>
      <c r="T10" s="126">
        <v>18</v>
      </c>
      <c r="U10" s="126">
        <v>19</v>
      </c>
      <c r="V10" s="126">
        <v>20</v>
      </c>
      <c r="W10" s="126">
        <v>21</v>
      </c>
      <c r="X10" s="126">
        <v>22</v>
      </c>
      <c r="Y10" s="126">
        <v>23</v>
      </c>
      <c r="Z10" s="126">
        <v>24</v>
      </c>
      <c r="AA10" s="126">
        <v>25</v>
      </c>
      <c r="AB10" s="126">
        <v>26</v>
      </c>
      <c r="AC10" s="126">
        <v>27</v>
      </c>
      <c r="AD10" s="126">
        <v>28</v>
      </c>
      <c r="AE10" s="126">
        <v>29</v>
      </c>
      <c r="AF10" s="126">
        <v>30</v>
      </c>
    </row>
    <row r="11" spans="1:33" ht="12.75">
      <c r="A11" s="135" t="s">
        <v>874</v>
      </c>
      <c r="B11" s="12" t="s">
        <v>804</v>
      </c>
      <c r="C11" s="19" t="s">
        <v>53</v>
      </c>
      <c r="D11" s="11">
        <v>197958.873</v>
      </c>
      <c r="E11" s="123">
        <v>22950</v>
      </c>
      <c r="F11" s="127">
        <v>220908.873</v>
      </c>
      <c r="G11" s="128">
        <v>94391</v>
      </c>
      <c r="H11" s="128">
        <v>79324</v>
      </c>
      <c r="I11" s="128">
        <v>155214</v>
      </c>
      <c r="J11" s="128">
        <v>0</v>
      </c>
      <c r="K11" s="128">
        <v>23862</v>
      </c>
      <c r="L11" s="17">
        <v>155399</v>
      </c>
      <c r="M11" s="17">
        <v>17963</v>
      </c>
      <c r="N11" s="17">
        <v>22950</v>
      </c>
      <c r="O11" s="17">
        <v>1057</v>
      </c>
      <c r="P11" s="17">
        <v>130693.7786</v>
      </c>
      <c r="Q11" s="17">
        <v>219640</v>
      </c>
      <c r="R11" s="17">
        <v>-148256.15</v>
      </c>
      <c r="S11" s="17">
        <v>16453.79</v>
      </c>
      <c r="T11" s="17">
        <v>218531.4186</v>
      </c>
      <c r="U11" s="17">
        <v>220908.873</v>
      </c>
      <c r="V11" s="17">
        <v>187772.54205</v>
      </c>
      <c r="W11" s="17">
        <v>30758.876550000015</v>
      </c>
      <c r="X11" s="17">
        <v>21531.21358500001</v>
      </c>
      <c r="Y11" s="129">
        <v>1.097</v>
      </c>
      <c r="Z11" s="130">
        <v>44493</v>
      </c>
      <c r="AA11" s="226">
        <v>242337.03368099997</v>
      </c>
      <c r="AB11" s="226">
        <v>245802.37099481726</v>
      </c>
      <c r="AC11" s="226">
        <v>5524.5178116741345</v>
      </c>
      <c r="AD11" s="226">
        <v>687.1552837169884</v>
      </c>
      <c r="AE11" s="226">
        <v>30573600</v>
      </c>
      <c r="AF11" s="226">
        <v>0</v>
      </c>
      <c r="AG11" s="19"/>
    </row>
    <row r="12" spans="1:33" ht="12.75">
      <c r="A12" s="135" t="s">
        <v>874</v>
      </c>
      <c r="B12" s="12" t="s">
        <v>811</v>
      </c>
      <c r="C12" s="19" t="s">
        <v>55</v>
      </c>
      <c r="D12" s="11">
        <v>160363.096</v>
      </c>
      <c r="E12" s="123">
        <v>17960</v>
      </c>
      <c r="F12" s="127">
        <v>178323.096</v>
      </c>
      <c r="G12" s="128">
        <v>64026</v>
      </c>
      <c r="H12" s="128">
        <v>74659</v>
      </c>
      <c r="I12" s="128">
        <v>60347</v>
      </c>
      <c r="J12" s="128">
        <v>0</v>
      </c>
      <c r="K12" s="128">
        <v>5995</v>
      </c>
      <c r="L12" s="17">
        <v>57079</v>
      </c>
      <c r="M12" s="17">
        <v>5705</v>
      </c>
      <c r="N12" s="17">
        <v>17960</v>
      </c>
      <c r="O12" s="17">
        <v>13</v>
      </c>
      <c r="P12" s="17">
        <v>88650.3996</v>
      </c>
      <c r="Q12" s="17">
        <v>119850.84999999999</v>
      </c>
      <c r="R12" s="17">
        <v>-53377.45</v>
      </c>
      <c r="S12" s="17">
        <v>14296.150000000001</v>
      </c>
      <c r="T12" s="17">
        <v>169419.9496</v>
      </c>
      <c r="U12" s="17">
        <v>178323.096</v>
      </c>
      <c r="V12" s="17">
        <v>151574.6316</v>
      </c>
      <c r="W12" s="17">
        <v>17845.318</v>
      </c>
      <c r="X12" s="17">
        <v>12491.7226</v>
      </c>
      <c r="Y12" s="129">
        <v>1.07</v>
      </c>
      <c r="Z12" s="130">
        <v>33144</v>
      </c>
      <c r="AA12" s="226">
        <v>190805.71272</v>
      </c>
      <c r="AB12" s="226">
        <v>193534.16963776725</v>
      </c>
      <c r="AC12" s="226">
        <v>5839.19169797753</v>
      </c>
      <c r="AD12" s="226">
        <v>1001.8291700203836</v>
      </c>
      <c r="AE12" s="226">
        <v>33204626</v>
      </c>
      <c r="AF12" s="226">
        <v>0</v>
      </c>
      <c r="AG12" s="19"/>
    </row>
    <row r="13" spans="1:33" ht="12.75">
      <c r="A13" s="135" t="s">
        <v>874</v>
      </c>
      <c r="B13" s="12" t="s">
        <v>850</v>
      </c>
      <c r="C13" s="19" t="s">
        <v>58</v>
      </c>
      <c r="D13" s="11">
        <v>219583.004</v>
      </c>
      <c r="E13" s="123">
        <v>20436</v>
      </c>
      <c r="F13" s="127">
        <v>240019.004</v>
      </c>
      <c r="G13" s="128">
        <v>98099</v>
      </c>
      <c r="H13" s="128">
        <v>72982</v>
      </c>
      <c r="I13" s="128">
        <v>123440</v>
      </c>
      <c r="J13" s="128">
        <v>0</v>
      </c>
      <c r="K13" s="128">
        <v>2681</v>
      </c>
      <c r="L13" s="17">
        <v>124249</v>
      </c>
      <c r="M13" s="17">
        <v>20912</v>
      </c>
      <c r="N13" s="17">
        <v>20436</v>
      </c>
      <c r="O13" s="17">
        <v>5114</v>
      </c>
      <c r="P13" s="17">
        <v>135827.87540000002</v>
      </c>
      <c r="Q13" s="17">
        <v>169237.55</v>
      </c>
      <c r="R13" s="17">
        <v>-127733.75</v>
      </c>
      <c r="S13" s="17">
        <v>13815.560000000001</v>
      </c>
      <c r="T13" s="17">
        <v>191147.2354</v>
      </c>
      <c r="U13" s="17">
        <v>240019.004</v>
      </c>
      <c r="V13" s="17">
        <v>204016.15339999998</v>
      </c>
      <c r="W13" s="17">
        <v>-12868.917999999976</v>
      </c>
      <c r="X13" s="17">
        <v>-9008.242599999983</v>
      </c>
      <c r="Y13" s="129">
        <v>0.962</v>
      </c>
      <c r="Z13" s="130">
        <v>43945</v>
      </c>
      <c r="AA13" s="226">
        <v>230898.28184799998</v>
      </c>
      <c r="AB13" s="226">
        <v>234200.04889379718</v>
      </c>
      <c r="AC13" s="226">
        <v>5329.3901216019385</v>
      </c>
      <c r="AD13" s="226">
        <v>492.02759364479243</v>
      </c>
      <c r="AE13" s="226">
        <v>21622153</v>
      </c>
      <c r="AF13" s="226">
        <v>0</v>
      </c>
      <c r="AG13" s="19"/>
    </row>
    <row r="14" spans="1:33" ht="12.75">
      <c r="A14" s="135" t="s">
        <v>874</v>
      </c>
      <c r="B14" s="12" t="s">
        <v>825</v>
      </c>
      <c r="C14" s="19" t="s">
        <v>57</v>
      </c>
      <c r="D14" s="11">
        <v>136590.026</v>
      </c>
      <c r="E14" s="123">
        <v>21422</v>
      </c>
      <c r="F14" s="127">
        <v>158012.026</v>
      </c>
      <c r="G14" s="128">
        <v>91788</v>
      </c>
      <c r="H14" s="128">
        <v>43049</v>
      </c>
      <c r="I14" s="128">
        <v>86922</v>
      </c>
      <c r="J14" s="128">
        <v>0</v>
      </c>
      <c r="K14" s="128">
        <v>8463</v>
      </c>
      <c r="L14" s="17">
        <v>80915</v>
      </c>
      <c r="M14" s="17">
        <v>51636</v>
      </c>
      <c r="N14" s="17">
        <v>21422</v>
      </c>
      <c r="O14" s="17">
        <v>770</v>
      </c>
      <c r="P14" s="17">
        <v>127089.6648</v>
      </c>
      <c r="Q14" s="17">
        <v>117668.9</v>
      </c>
      <c r="R14" s="17">
        <v>-113322.84999999999</v>
      </c>
      <c r="S14" s="17">
        <v>9430.58</v>
      </c>
      <c r="T14" s="17">
        <v>140866.29479999997</v>
      </c>
      <c r="U14" s="17">
        <v>158012.026</v>
      </c>
      <c r="V14" s="17">
        <v>134310.2221</v>
      </c>
      <c r="W14" s="17">
        <v>6556.072699999961</v>
      </c>
      <c r="X14" s="17">
        <v>4589.250889999972</v>
      </c>
      <c r="Y14" s="129">
        <v>1.029</v>
      </c>
      <c r="Z14" s="130">
        <v>43134</v>
      </c>
      <c r="AA14" s="226">
        <v>162594.374754</v>
      </c>
      <c r="AB14" s="226">
        <v>164919.41911595053</v>
      </c>
      <c r="AC14" s="226">
        <v>3823.420483051665</v>
      </c>
      <c r="AD14" s="226">
        <v>-1013.942044905481</v>
      </c>
      <c r="AE14" s="226">
        <v>0</v>
      </c>
      <c r="AF14" s="226">
        <v>43735376</v>
      </c>
      <c r="AG14" s="19"/>
    </row>
    <row r="15" spans="1:33" ht="12.75">
      <c r="A15" s="135" t="s">
        <v>874</v>
      </c>
      <c r="B15" s="12" t="s">
        <v>652</v>
      </c>
      <c r="C15" s="19" t="s">
        <v>38</v>
      </c>
      <c r="D15" s="11">
        <v>300750.257</v>
      </c>
      <c r="E15" s="123">
        <v>32221</v>
      </c>
      <c r="F15" s="127">
        <v>332971.257</v>
      </c>
      <c r="G15" s="128">
        <v>101846</v>
      </c>
      <c r="H15" s="128">
        <v>187679</v>
      </c>
      <c r="I15" s="128">
        <v>10140</v>
      </c>
      <c r="J15" s="128">
        <v>0</v>
      </c>
      <c r="K15" s="128">
        <v>10307</v>
      </c>
      <c r="L15" s="17">
        <v>3929</v>
      </c>
      <c r="M15" s="17">
        <v>62072</v>
      </c>
      <c r="N15" s="17">
        <v>32221</v>
      </c>
      <c r="O15" s="17">
        <v>7</v>
      </c>
      <c r="P15" s="17">
        <v>141015.97160000002</v>
      </c>
      <c r="Q15" s="17">
        <v>176907.1</v>
      </c>
      <c r="R15" s="17">
        <v>-56106.799999999996</v>
      </c>
      <c r="S15" s="17">
        <v>16835.61</v>
      </c>
      <c r="T15" s="17">
        <v>278651.8816</v>
      </c>
      <c r="U15" s="17">
        <v>332971.257</v>
      </c>
      <c r="V15" s="17">
        <v>283025.56844999996</v>
      </c>
      <c r="W15" s="17">
        <v>-4373.68684999994</v>
      </c>
      <c r="X15" s="17">
        <v>-3061.580794999958</v>
      </c>
      <c r="Y15" s="129">
        <v>0.991</v>
      </c>
      <c r="Z15" s="130">
        <v>76055</v>
      </c>
      <c r="AA15" s="226">
        <v>329974.515687</v>
      </c>
      <c r="AB15" s="226">
        <v>334693.0392426038</v>
      </c>
      <c r="AC15" s="226">
        <v>4400.67108332922</v>
      </c>
      <c r="AD15" s="226">
        <v>-436.6914446279261</v>
      </c>
      <c r="AE15" s="226">
        <v>0</v>
      </c>
      <c r="AF15" s="226">
        <v>33212568</v>
      </c>
      <c r="AG15" s="19"/>
    </row>
    <row r="16" spans="1:33" ht="12.75">
      <c r="A16" s="135" t="s">
        <v>874</v>
      </c>
      <c r="B16" s="12" t="s">
        <v>590</v>
      </c>
      <c r="C16" s="19" t="s">
        <v>35</v>
      </c>
      <c r="D16" s="11">
        <v>130455.459</v>
      </c>
      <c r="E16" s="123">
        <v>9032</v>
      </c>
      <c r="F16" s="127">
        <v>139487.459</v>
      </c>
      <c r="G16" s="128">
        <v>68529</v>
      </c>
      <c r="H16" s="128">
        <v>84831</v>
      </c>
      <c r="I16" s="128">
        <v>102360</v>
      </c>
      <c r="J16" s="128">
        <v>0</v>
      </c>
      <c r="K16" s="128">
        <v>8143</v>
      </c>
      <c r="L16" s="17">
        <v>100922</v>
      </c>
      <c r="M16" s="17">
        <v>10802</v>
      </c>
      <c r="N16" s="17">
        <v>9032</v>
      </c>
      <c r="O16" s="17">
        <v>146</v>
      </c>
      <c r="P16" s="17">
        <v>94885.2534</v>
      </c>
      <c r="Q16" s="17">
        <v>166033.9</v>
      </c>
      <c r="R16" s="17">
        <v>-95089.5</v>
      </c>
      <c r="S16" s="17">
        <v>5840.860000000001</v>
      </c>
      <c r="T16" s="17">
        <v>171670.5134</v>
      </c>
      <c r="U16" s="17">
        <v>139487.459</v>
      </c>
      <c r="V16" s="17">
        <v>118564.34015</v>
      </c>
      <c r="W16" s="17">
        <v>53106.17324999999</v>
      </c>
      <c r="X16" s="17">
        <v>37174.321274999995</v>
      </c>
      <c r="Y16" s="129">
        <v>1.267</v>
      </c>
      <c r="Z16" s="130">
        <v>27692</v>
      </c>
      <c r="AA16" s="226">
        <v>176730.61055299998</v>
      </c>
      <c r="AB16" s="226">
        <v>179257.79828795092</v>
      </c>
      <c r="AC16" s="226">
        <v>6473.270196733747</v>
      </c>
      <c r="AD16" s="226">
        <v>1635.907668776601</v>
      </c>
      <c r="AE16" s="226">
        <v>45301555</v>
      </c>
      <c r="AF16" s="226">
        <v>0</v>
      </c>
      <c r="AG16" s="19"/>
    </row>
    <row r="17" spans="1:33" ht="12.75">
      <c r="A17" s="135" t="s">
        <v>874</v>
      </c>
      <c r="B17" s="12" t="s">
        <v>636</v>
      </c>
      <c r="C17" s="36" t="s">
        <v>37</v>
      </c>
      <c r="D17" s="11">
        <v>336959.832</v>
      </c>
      <c r="E17" s="123">
        <v>47677</v>
      </c>
      <c r="F17" s="127">
        <v>384636.832</v>
      </c>
      <c r="G17" s="128">
        <v>197882</v>
      </c>
      <c r="H17" s="128">
        <v>112860</v>
      </c>
      <c r="I17" s="128">
        <v>237462</v>
      </c>
      <c r="J17" s="128">
        <v>0</v>
      </c>
      <c r="K17" s="128">
        <v>17463</v>
      </c>
      <c r="L17" s="17">
        <v>240339</v>
      </c>
      <c r="M17" s="17">
        <v>62851</v>
      </c>
      <c r="N17" s="17">
        <v>47677</v>
      </c>
      <c r="O17" s="17">
        <v>2811</v>
      </c>
      <c r="P17" s="17">
        <v>273987.4172</v>
      </c>
      <c r="Q17" s="17">
        <v>312617.25</v>
      </c>
      <c r="R17" s="17">
        <v>-260100.85</v>
      </c>
      <c r="S17" s="17">
        <v>29840.780000000002</v>
      </c>
      <c r="T17" s="17">
        <v>356344.5972000001</v>
      </c>
      <c r="U17" s="17">
        <v>384636.832</v>
      </c>
      <c r="V17" s="17">
        <v>326941.3072</v>
      </c>
      <c r="W17" s="17">
        <v>29403.290000000095</v>
      </c>
      <c r="X17" s="17">
        <v>20582.303000000065</v>
      </c>
      <c r="Y17" s="129">
        <v>1.054</v>
      </c>
      <c r="Z17" s="130">
        <v>109523</v>
      </c>
      <c r="AA17" s="226">
        <v>405407.220928</v>
      </c>
      <c r="AB17" s="226">
        <v>411204.4065608904</v>
      </c>
      <c r="AC17" s="226">
        <v>3754.502767098147</v>
      </c>
      <c r="AD17" s="226">
        <v>-1082.859760858999</v>
      </c>
      <c r="AE17" s="226">
        <v>0</v>
      </c>
      <c r="AF17" s="226">
        <v>118598050</v>
      </c>
      <c r="AG17" s="19"/>
    </row>
    <row r="18" spans="1:33" ht="12.75">
      <c r="A18" s="135" t="s">
        <v>874</v>
      </c>
      <c r="B18" s="60" t="s">
        <v>577</v>
      </c>
      <c r="C18" s="19" t="s">
        <v>578</v>
      </c>
      <c r="D18" s="18">
        <v>386899.547</v>
      </c>
      <c r="E18" s="228">
        <v>60341</v>
      </c>
      <c r="F18" s="229">
        <v>447240.547</v>
      </c>
      <c r="G18" s="128">
        <v>212733</v>
      </c>
      <c r="H18" s="128">
        <v>110102</v>
      </c>
      <c r="I18" s="128">
        <v>17853</v>
      </c>
      <c r="J18" s="128">
        <v>33115</v>
      </c>
      <c r="K18" s="128">
        <v>0</v>
      </c>
      <c r="L18" s="17">
        <v>136</v>
      </c>
      <c r="M18" s="17">
        <v>52737</v>
      </c>
      <c r="N18" s="17">
        <v>60341</v>
      </c>
      <c r="O18" s="17">
        <v>2140</v>
      </c>
      <c r="P18" s="17">
        <v>294550.1118</v>
      </c>
      <c r="Q18" s="17">
        <v>136909.5</v>
      </c>
      <c r="R18" s="17">
        <v>-46761.049999999996</v>
      </c>
      <c r="S18" s="17">
        <v>42324.560000000005</v>
      </c>
      <c r="T18" s="17">
        <v>427023.1218</v>
      </c>
      <c r="U18" s="17">
        <v>447240.547</v>
      </c>
      <c r="V18" s="17">
        <v>380154.46495</v>
      </c>
      <c r="W18" s="17">
        <v>46868.65685000003</v>
      </c>
      <c r="X18" s="17">
        <v>32808.059795000016</v>
      </c>
      <c r="Y18" s="129">
        <v>1.073</v>
      </c>
      <c r="Z18" s="230">
        <v>91631</v>
      </c>
      <c r="AA18" s="227">
        <v>479889.106931</v>
      </c>
      <c r="AB18" s="227">
        <v>486751.3582488547</v>
      </c>
      <c r="AC18" s="227">
        <v>5312.081699958035</v>
      </c>
      <c r="AD18" s="227">
        <v>474.71917200088865</v>
      </c>
      <c r="AE18" s="227">
        <v>43498992</v>
      </c>
      <c r="AF18" s="227">
        <v>0</v>
      </c>
      <c r="AG18" s="19"/>
    </row>
    <row r="19" spans="1:33" ht="12.75">
      <c r="A19" s="135" t="s">
        <v>874</v>
      </c>
      <c r="B19" s="12" t="s">
        <v>745</v>
      </c>
      <c r="C19" s="19" t="s">
        <v>44</v>
      </c>
      <c r="D19" s="11">
        <v>65814.5</v>
      </c>
      <c r="E19" s="123">
        <v>8571</v>
      </c>
      <c r="F19" s="127">
        <v>74385.5</v>
      </c>
      <c r="G19" s="128">
        <v>45207</v>
      </c>
      <c r="H19" s="128">
        <v>23631</v>
      </c>
      <c r="I19" s="128">
        <v>12153</v>
      </c>
      <c r="J19" s="128">
        <v>0</v>
      </c>
      <c r="K19" s="128">
        <v>2473</v>
      </c>
      <c r="L19" s="17">
        <v>12754</v>
      </c>
      <c r="M19" s="17">
        <v>22664</v>
      </c>
      <c r="N19" s="17">
        <v>8571</v>
      </c>
      <c r="O19" s="17">
        <v>1134</v>
      </c>
      <c r="P19" s="17">
        <v>62593.6122</v>
      </c>
      <c r="Q19" s="17">
        <v>32518.45</v>
      </c>
      <c r="R19" s="17">
        <v>-31069.2</v>
      </c>
      <c r="S19" s="17">
        <v>3432.4700000000003</v>
      </c>
      <c r="T19" s="17">
        <v>67475.3322</v>
      </c>
      <c r="U19" s="17">
        <v>74385.5</v>
      </c>
      <c r="V19" s="17">
        <v>63227.674999999996</v>
      </c>
      <c r="W19" s="17">
        <v>4247.657200000009</v>
      </c>
      <c r="X19" s="17">
        <v>2973.360040000006</v>
      </c>
      <c r="Y19" s="129">
        <v>1.04</v>
      </c>
      <c r="Z19" s="130">
        <v>16665</v>
      </c>
      <c r="AA19" s="226">
        <v>77360.92</v>
      </c>
      <c r="AB19" s="226">
        <v>78467.15489375596</v>
      </c>
      <c r="AC19" s="226">
        <v>4708.5001436397215</v>
      </c>
      <c r="AD19" s="226">
        <v>-128.86238431742458</v>
      </c>
      <c r="AE19" s="226">
        <v>0</v>
      </c>
      <c r="AF19" s="226">
        <v>2147492</v>
      </c>
      <c r="AG19" s="19"/>
    </row>
    <row r="20" spans="1:33" ht="12.75">
      <c r="A20" s="135" t="s">
        <v>874</v>
      </c>
      <c r="B20" s="12" t="s">
        <v>628</v>
      </c>
      <c r="C20" s="19" t="s">
        <v>36</v>
      </c>
      <c r="D20" s="11">
        <v>290505.282</v>
      </c>
      <c r="E20" s="123">
        <v>43217</v>
      </c>
      <c r="F20" s="127">
        <v>333722.282</v>
      </c>
      <c r="G20" s="128">
        <v>171017</v>
      </c>
      <c r="H20" s="128">
        <v>94863</v>
      </c>
      <c r="I20" s="128">
        <v>202863</v>
      </c>
      <c r="J20" s="128">
        <v>0</v>
      </c>
      <c r="K20" s="128">
        <v>0</v>
      </c>
      <c r="L20" s="17">
        <v>165940</v>
      </c>
      <c r="M20" s="17">
        <v>92803</v>
      </c>
      <c r="N20" s="17">
        <v>43217</v>
      </c>
      <c r="O20" s="17">
        <v>5</v>
      </c>
      <c r="P20" s="17">
        <v>236790.13820000002</v>
      </c>
      <c r="Q20" s="17">
        <v>253067.1</v>
      </c>
      <c r="R20" s="17">
        <v>-219935.8</v>
      </c>
      <c r="S20" s="17">
        <v>20957.940000000002</v>
      </c>
      <c r="T20" s="17">
        <v>290879.37820000004</v>
      </c>
      <c r="U20" s="17">
        <v>333722.282</v>
      </c>
      <c r="V20" s="17">
        <v>283663.9397</v>
      </c>
      <c r="W20" s="17">
        <v>7215.4385000000475</v>
      </c>
      <c r="X20" s="17">
        <v>5050.806950000033</v>
      </c>
      <c r="Y20" s="129">
        <v>1.015</v>
      </c>
      <c r="Z20" s="130">
        <v>87490</v>
      </c>
      <c r="AA20" s="226">
        <v>338728.11623</v>
      </c>
      <c r="AB20" s="226">
        <v>343571.8133017236</v>
      </c>
      <c r="AC20" s="226">
        <v>3926.9838073119627</v>
      </c>
      <c r="AD20" s="226">
        <v>-910.3787206451834</v>
      </c>
      <c r="AE20" s="226">
        <v>0</v>
      </c>
      <c r="AF20" s="226">
        <v>79649034</v>
      </c>
      <c r="AG20" s="19"/>
    </row>
    <row r="21" spans="1:33" ht="12.75">
      <c r="A21" s="135" t="s">
        <v>874</v>
      </c>
      <c r="B21" s="12" t="s">
        <v>798</v>
      </c>
      <c r="C21" s="19" t="s">
        <v>51</v>
      </c>
      <c r="D21" s="11">
        <v>190209.62</v>
      </c>
      <c r="E21" s="123">
        <v>22472</v>
      </c>
      <c r="F21" s="127">
        <v>212681.62</v>
      </c>
      <c r="G21" s="128">
        <v>99734</v>
      </c>
      <c r="H21" s="128">
        <v>91263</v>
      </c>
      <c r="I21" s="128">
        <v>6386</v>
      </c>
      <c r="J21" s="128">
        <v>0</v>
      </c>
      <c r="K21" s="128">
        <v>10160</v>
      </c>
      <c r="L21" s="17">
        <v>190</v>
      </c>
      <c r="M21" s="17">
        <v>54872</v>
      </c>
      <c r="N21" s="17">
        <v>22472</v>
      </c>
      <c r="O21" s="17">
        <v>1075</v>
      </c>
      <c r="P21" s="17">
        <v>138091.69640000002</v>
      </c>
      <c r="Q21" s="17">
        <v>91637.65</v>
      </c>
      <c r="R21" s="17">
        <v>-47716.45</v>
      </c>
      <c r="S21" s="17">
        <v>9772.960000000001</v>
      </c>
      <c r="T21" s="17">
        <v>191785.85640000002</v>
      </c>
      <c r="U21" s="17">
        <v>212681.62</v>
      </c>
      <c r="V21" s="17">
        <v>180779.37699999998</v>
      </c>
      <c r="W21" s="17">
        <v>11006.47940000004</v>
      </c>
      <c r="X21" s="17">
        <v>7704.535580000028</v>
      </c>
      <c r="Y21" s="129">
        <v>1.036</v>
      </c>
      <c r="Z21" s="130">
        <v>47176</v>
      </c>
      <c r="AA21" s="226">
        <v>220338.15832</v>
      </c>
      <c r="AB21" s="226">
        <v>223488.9191842646</v>
      </c>
      <c r="AC21" s="226">
        <v>4737.343547233013</v>
      </c>
      <c r="AD21" s="226">
        <v>-100.01898072413314</v>
      </c>
      <c r="AE21" s="226">
        <v>0</v>
      </c>
      <c r="AF21" s="226">
        <v>4718495</v>
      </c>
      <c r="AG21" s="19"/>
    </row>
    <row r="22" spans="1:33" ht="12.75">
      <c r="A22" s="135" t="s">
        <v>874</v>
      </c>
      <c r="B22" s="12" t="s">
        <v>805</v>
      </c>
      <c r="C22" s="19" t="s">
        <v>54</v>
      </c>
      <c r="D22" s="11">
        <v>94808.519</v>
      </c>
      <c r="E22" s="123">
        <v>13935</v>
      </c>
      <c r="F22" s="127">
        <v>108743.519</v>
      </c>
      <c r="G22" s="128">
        <v>67173</v>
      </c>
      <c r="H22" s="128">
        <v>27722</v>
      </c>
      <c r="I22" s="128">
        <v>7446</v>
      </c>
      <c r="J22" s="128">
        <v>0</v>
      </c>
      <c r="K22" s="128">
        <v>5664</v>
      </c>
      <c r="L22" s="17">
        <v>3822</v>
      </c>
      <c r="M22" s="17">
        <v>32839</v>
      </c>
      <c r="N22" s="17">
        <v>13935</v>
      </c>
      <c r="O22" s="17">
        <v>0</v>
      </c>
      <c r="P22" s="17">
        <v>93007.73580000001</v>
      </c>
      <c r="Q22" s="17">
        <v>34707.2</v>
      </c>
      <c r="R22" s="17">
        <v>-31161.85</v>
      </c>
      <c r="S22" s="17">
        <v>6262.120000000001</v>
      </c>
      <c r="T22" s="17">
        <v>102815.20580000001</v>
      </c>
      <c r="U22" s="17">
        <v>108743.519</v>
      </c>
      <c r="V22" s="17">
        <v>92431.99115</v>
      </c>
      <c r="W22" s="17">
        <v>10383.214650000009</v>
      </c>
      <c r="X22" s="17">
        <v>7268.250255000005</v>
      </c>
      <c r="Y22" s="129">
        <v>1.067</v>
      </c>
      <c r="Z22" s="130">
        <v>27447</v>
      </c>
      <c r="AA22" s="226">
        <v>116029.334773</v>
      </c>
      <c r="AB22" s="226">
        <v>117688.5148709769</v>
      </c>
      <c r="AC22" s="226">
        <v>4287.846208000033</v>
      </c>
      <c r="AD22" s="226">
        <v>-549.5163199571134</v>
      </c>
      <c r="AE22" s="226">
        <v>0</v>
      </c>
      <c r="AF22" s="226">
        <v>15082574</v>
      </c>
      <c r="AG22" s="19"/>
    </row>
    <row r="23" spans="1:33" ht="12.75">
      <c r="A23" s="135" t="s">
        <v>874</v>
      </c>
      <c r="B23" s="12" t="s">
        <v>724</v>
      </c>
      <c r="C23" s="19" t="s">
        <v>42</v>
      </c>
      <c r="D23" s="11">
        <v>34866.835</v>
      </c>
      <c r="E23" s="123">
        <v>4206</v>
      </c>
      <c r="F23" s="127">
        <v>39072.835</v>
      </c>
      <c r="G23" s="128">
        <v>27790</v>
      </c>
      <c r="H23" s="128">
        <v>3978</v>
      </c>
      <c r="I23" s="128">
        <v>41580</v>
      </c>
      <c r="J23" s="128">
        <v>135</v>
      </c>
      <c r="K23" s="128">
        <v>1793</v>
      </c>
      <c r="L23" s="17">
        <v>45271</v>
      </c>
      <c r="M23" s="17">
        <v>1914</v>
      </c>
      <c r="N23" s="17">
        <v>4206</v>
      </c>
      <c r="O23" s="17">
        <v>0</v>
      </c>
      <c r="P23" s="17">
        <v>38478.034</v>
      </c>
      <c r="Q23" s="17">
        <v>40363.1</v>
      </c>
      <c r="R23" s="17">
        <v>-40107.25</v>
      </c>
      <c r="S23" s="17">
        <v>3249.7200000000003</v>
      </c>
      <c r="T23" s="17">
        <v>41983.604</v>
      </c>
      <c r="U23" s="17">
        <v>39072.835</v>
      </c>
      <c r="V23" s="17">
        <v>33211.90975</v>
      </c>
      <c r="W23" s="17">
        <v>8771.69425</v>
      </c>
      <c r="X23" s="17">
        <v>6140.185975</v>
      </c>
      <c r="Y23" s="129">
        <v>1.157</v>
      </c>
      <c r="Z23" s="130">
        <v>10608</v>
      </c>
      <c r="AA23" s="226">
        <v>45207.270095</v>
      </c>
      <c r="AB23" s="226">
        <v>45853.71871053533</v>
      </c>
      <c r="AC23" s="226">
        <v>4322.560210269168</v>
      </c>
      <c r="AD23" s="226">
        <v>-514.8023176879778</v>
      </c>
      <c r="AE23" s="226">
        <v>0</v>
      </c>
      <c r="AF23" s="226">
        <v>5461023</v>
      </c>
      <c r="AG23" s="19"/>
    </row>
    <row r="24" spans="1:33" ht="12.75">
      <c r="A24" s="135" t="s">
        <v>874</v>
      </c>
      <c r="B24" s="12" t="s">
        <v>799</v>
      </c>
      <c r="C24" s="19" t="s">
        <v>52</v>
      </c>
      <c r="D24" s="11">
        <v>222252.222</v>
      </c>
      <c r="E24" s="123">
        <v>34013</v>
      </c>
      <c r="F24" s="127">
        <v>256265.222</v>
      </c>
      <c r="G24" s="128">
        <v>83137</v>
      </c>
      <c r="H24" s="128">
        <v>133085</v>
      </c>
      <c r="I24" s="128">
        <v>106466</v>
      </c>
      <c r="J24" s="128">
        <v>0</v>
      </c>
      <c r="K24" s="128">
        <v>8159</v>
      </c>
      <c r="L24" s="17">
        <v>94332</v>
      </c>
      <c r="M24" s="17">
        <v>17211</v>
      </c>
      <c r="N24" s="17">
        <v>34013</v>
      </c>
      <c r="O24" s="17">
        <v>5370</v>
      </c>
      <c r="P24" s="17">
        <v>115111.4902</v>
      </c>
      <c r="Q24" s="17">
        <v>210553.5</v>
      </c>
      <c r="R24" s="17">
        <v>-99376.05</v>
      </c>
      <c r="S24" s="17">
        <v>25985.18</v>
      </c>
      <c r="T24" s="17">
        <v>252274.1202</v>
      </c>
      <c r="U24" s="17">
        <v>256265.222</v>
      </c>
      <c r="V24" s="17">
        <v>217825.4387</v>
      </c>
      <c r="W24" s="17">
        <v>34448.681500000006</v>
      </c>
      <c r="X24" s="17">
        <v>24114.077050000004</v>
      </c>
      <c r="Y24" s="129">
        <v>1.094</v>
      </c>
      <c r="Z24" s="130">
        <v>70315</v>
      </c>
      <c r="AA24" s="226">
        <v>280354.15286800003</v>
      </c>
      <c r="AB24" s="226">
        <v>284363.12208025827</v>
      </c>
      <c r="AC24" s="226">
        <v>4044.1317226802</v>
      </c>
      <c r="AD24" s="226">
        <v>-793.2308052769463</v>
      </c>
      <c r="AE24" s="226">
        <v>0</v>
      </c>
      <c r="AF24" s="226">
        <v>55776024</v>
      </c>
      <c r="AG24" s="19"/>
    </row>
    <row r="25" spans="1:33" ht="12.75">
      <c r="A25" s="135" t="s">
        <v>874</v>
      </c>
      <c r="B25" s="12" t="s">
        <v>586</v>
      </c>
      <c r="C25" s="19" t="s">
        <v>34</v>
      </c>
      <c r="D25" s="11">
        <v>106657.541</v>
      </c>
      <c r="E25" s="123">
        <v>6383</v>
      </c>
      <c r="F25" s="127">
        <v>113040.541</v>
      </c>
      <c r="G25" s="128">
        <v>22641</v>
      </c>
      <c r="H25" s="128">
        <v>104061</v>
      </c>
      <c r="I25" s="128">
        <v>16081</v>
      </c>
      <c r="J25" s="128">
        <v>0</v>
      </c>
      <c r="K25" s="128">
        <v>1781</v>
      </c>
      <c r="L25" s="17">
        <v>13488</v>
      </c>
      <c r="M25" s="17">
        <v>11366</v>
      </c>
      <c r="N25" s="17">
        <v>6383</v>
      </c>
      <c r="O25" s="17">
        <v>1081</v>
      </c>
      <c r="P25" s="17">
        <v>31348.728600000002</v>
      </c>
      <c r="Q25" s="17">
        <v>103634.55</v>
      </c>
      <c r="R25" s="17">
        <v>-22044.75</v>
      </c>
      <c r="S25" s="17">
        <v>3493.3300000000004</v>
      </c>
      <c r="T25" s="17">
        <v>116431.8586</v>
      </c>
      <c r="U25" s="17">
        <v>113040.541</v>
      </c>
      <c r="V25" s="17">
        <v>96084.45985</v>
      </c>
      <c r="W25" s="17">
        <v>20347.398750000008</v>
      </c>
      <c r="X25" s="17">
        <v>14243.179125000004</v>
      </c>
      <c r="Y25" s="129">
        <v>1.126</v>
      </c>
      <c r="Z25" s="130">
        <v>32890</v>
      </c>
      <c r="AA25" s="226">
        <v>127283.64916599999</v>
      </c>
      <c r="AB25" s="226">
        <v>129103.76213921722</v>
      </c>
      <c r="AC25" s="226">
        <v>3925.3196150567715</v>
      </c>
      <c r="AD25" s="226">
        <v>-912.0429129003746</v>
      </c>
      <c r="AE25" s="226">
        <v>0</v>
      </c>
      <c r="AF25" s="226">
        <v>29997091</v>
      </c>
      <c r="AG25" s="19"/>
    </row>
    <row r="26" spans="1:33" ht="12.75">
      <c r="A26" s="135" t="s">
        <v>874</v>
      </c>
      <c r="B26" s="12" t="s">
        <v>757</v>
      </c>
      <c r="C26" s="19" t="s">
        <v>46</v>
      </c>
      <c r="D26" s="11">
        <v>258864.635</v>
      </c>
      <c r="E26" s="123">
        <v>30434</v>
      </c>
      <c r="F26" s="127">
        <v>289298.635</v>
      </c>
      <c r="G26" s="128">
        <v>9783</v>
      </c>
      <c r="H26" s="128">
        <v>283108</v>
      </c>
      <c r="I26" s="128">
        <v>115424</v>
      </c>
      <c r="J26" s="128">
        <v>0</v>
      </c>
      <c r="K26" s="128">
        <v>2108</v>
      </c>
      <c r="L26" s="17">
        <v>109492</v>
      </c>
      <c r="M26" s="17">
        <v>26</v>
      </c>
      <c r="N26" s="17">
        <v>30434</v>
      </c>
      <c r="O26" s="17">
        <v>12608</v>
      </c>
      <c r="P26" s="17">
        <v>13545.5418</v>
      </c>
      <c r="Q26" s="17">
        <v>340544</v>
      </c>
      <c r="R26" s="17">
        <v>-103807.09999999999</v>
      </c>
      <c r="S26" s="17">
        <v>25864.480000000003</v>
      </c>
      <c r="T26" s="17">
        <v>276146.9218</v>
      </c>
      <c r="U26" s="17">
        <v>289298.635</v>
      </c>
      <c r="V26" s="17">
        <v>245903.83975</v>
      </c>
      <c r="W26" s="17">
        <v>30243.082049999997</v>
      </c>
      <c r="X26" s="17">
        <v>21170.157434999997</v>
      </c>
      <c r="Y26" s="129">
        <v>1.073</v>
      </c>
      <c r="Z26" s="130">
        <v>71639</v>
      </c>
      <c r="AA26" s="226">
        <v>310417.435355</v>
      </c>
      <c r="AB26" s="226">
        <v>314856.2993010329</v>
      </c>
      <c r="AC26" s="226">
        <v>4395.0404011925475</v>
      </c>
      <c r="AD26" s="226">
        <v>-442.3221267645986</v>
      </c>
      <c r="AE26" s="226">
        <v>0</v>
      </c>
      <c r="AF26" s="226">
        <v>31687515</v>
      </c>
      <c r="AG26" s="19"/>
    </row>
    <row r="27" spans="1:33" ht="12.75">
      <c r="A27" s="135" t="s">
        <v>874</v>
      </c>
      <c r="B27" s="12" t="s">
        <v>763</v>
      </c>
      <c r="C27" s="19" t="s">
        <v>48</v>
      </c>
      <c r="D27" s="11">
        <v>2681311.427</v>
      </c>
      <c r="E27" s="123">
        <v>377633</v>
      </c>
      <c r="F27" s="127">
        <v>3058944.427</v>
      </c>
      <c r="G27" s="128">
        <v>704010</v>
      </c>
      <c r="H27" s="128">
        <v>1986896</v>
      </c>
      <c r="I27" s="128">
        <v>212494</v>
      </c>
      <c r="J27" s="128">
        <v>0</v>
      </c>
      <c r="K27" s="128">
        <v>86261</v>
      </c>
      <c r="L27" s="17">
        <v>152274</v>
      </c>
      <c r="M27" s="17">
        <v>178958</v>
      </c>
      <c r="N27" s="17">
        <v>377633</v>
      </c>
      <c r="O27" s="17">
        <v>16790</v>
      </c>
      <c r="P27" s="17">
        <v>974772.246</v>
      </c>
      <c r="Q27" s="17">
        <v>1942803.3499999999</v>
      </c>
      <c r="R27" s="17">
        <v>-295818.7</v>
      </c>
      <c r="S27" s="17">
        <v>290565.19</v>
      </c>
      <c r="T27" s="17">
        <v>2912322.0859999997</v>
      </c>
      <c r="U27" s="17">
        <v>3058944.427</v>
      </c>
      <c r="V27" s="17">
        <v>2600102.76295</v>
      </c>
      <c r="W27" s="17">
        <v>312219.3230499998</v>
      </c>
      <c r="X27" s="17">
        <v>218553.52613499982</v>
      </c>
      <c r="Y27" s="129">
        <v>1.071</v>
      </c>
      <c r="Z27" s="130">
        <v>949164</v>
      </c>
      <c r="AA27" s="226">
        <v>3276129.481317</v>
      </c>
      <c r="AB27" s="226">
        <v>3322977.020729606</v>
      </c>
      <c r="AC27" s="226">
        <v>3500.9513853555404</v>
      </c>
      <c r="AD27" s="226">
        <v>-1336.4111426016057</v>
      </c>
      <c r="AE27" s="226">
        <v>0</v>
      </c>
      <c r="AF27" s="226">
        <v>1268473346</v>
      </c>
      <c r="AG27" s="19"/>
    </row>
    <row r="28" spans="1:33" ht="12.75">
      <c r="A28" s="135" t="s">
        <v>874</v>
      </c>
      <c r="B28" s="12" t="s">
        <v>781</v>
      </c>
      <c r="C28" s="19" t="s">
        <v>50</v>
      </c>
      <c r="D28" s="11">
        <v>593958.681</v>
      </c>
      <c r="E28" s="123">
        <v>56395</v>
      </c>
      <c r="F28" s="127">
        <v>650353.681</v>
      </c>
      <c r="G28" s="128">
        <v>196056</v>
      </c>
      <c r="H28" s="128">
        <v>352445</v>
      </c>
      <c r="I28" s="128">
        <v>216770</v>
      </c>
      <c r="J28" s="128">
        <v>0</v>
      </c>
      <c r="K28" s="128">
        <v>15450</v>
      </c>
      <c r="L28" s="17">
        <v>211179</v>
      </c>
      <c r="M28" s="17">
        <v>49511</v>
      </c>
      <c r="N28" s="17">
        <v>56395</v>
      </c>
      <c r="O28" s="17">
        <v>1640</v>
      </c>
      <c r="P28" s="17">
        <v>271459.1376</v>
      </c>
      <c r="Q28" s="17">
        <v>496965.25</v>
      </c>
      <c r="R28" s="17">
        <v>-222980.5</v>
      </c>
      <c r="S28" s="17">
        <v>39518.880000000005</v>
      </c>
      <c r="T28" s="17">
        <v>584962.7676</v>
      </c>
      <c r="U28" s="17">
        <v>650353.681</v>
      </c>
      <c r="V28" s="17">
        <v>552800.62885</v>
      </c>
      <c r="W28" s="17">
        <v>32162.138750000042</v>
      </c>
      <c r="X28" s="17">
        <v>22513.497125000027</v>
      </c>
      <c r="Y28" s="129">
        <v>1.035</v>
      </c>
      <c r="Z28" s="130">
        <v>95834</v>
      </c>
      <c r="AA28" s="226">
        <v>673116.059835</v>
      </c>
      <c r="AB28" s="226">
        <v>682741.3909832981</v>
      </c>
      <c r="AC28" s="226">
        <v>7124.208433158357</v>
      </c>
      <c r="AD28" s="226">
        <v>2286.8459052012113</v>
      </c>
      <c r="AE28" s="226">
        <v>219157590</v>
      </c>
      <c r="AF28" s="226">
        <v>0</v>
      </c>
      <c r="AG28" s="19"/>
    </row>
    <row r="29" spans="1:33" ht="12.75">
      <c r="A29" s="135" t="s">
        <v>874</v>
      </c>
      <c r="B29" s="12" t="s">
        <v>715</v>
      </c>
      <c r="C29" s="19" t="s">
        <v>40</v>
      </c>
      <c r="D29" s="11">
        <v>295627.348</v>
      </c>
      <c r="E29" s="123">
        <v>43253</v>
      </c>
      <c r="F29" s="127">
        <v>338880.348</v>
      </c>
      <c r="G29" s="128">
        <v>84384</v>
      </c>
      <c r="H29" s="128">
        <v>218652</v>
      </c>
      <c r="I29" s="128">
        <v>45153</v>
      </c>
      <c r="J29" s="128">
        <v>0</v>
      </c>
      <c r="K29" s="128">
        <v>8033</v>
      </c>
      <c r="L29" s="17">
        <v>0</v>
      </c>
      <c r="M29" s="17">
        <v>30373</v>
      </c>
      <c r="N29" s="17">
        <v>43253</v>
      </c>
      <c r="O29" s="17">
        <v>7184</v>
      </c>
      <c r="P29" s="17">
        <v>116838.0864</v>
      </c>
      <c r="Q29" s="17">
        <v>231062.3</v>
      </c>
      <c r="R29" s="17">
        <v>-31923.45</v>
      </c>
      <c r="S29" s="17">
        <v>31601.640000000003</v>
      </c>
      <c r="T29" s="17">
        <v>347578.5764</v>
      </c>
      <c r="U29" s="17">
        <v>338880.348</v>
      </c>
      <c r="V29" s="17">
        <v>288048.29579999996</v>
      </c>
      <c r="W29" s="17">
        <v>59530.28060000006</v>
      </c>
      <c r="X29" s="17">
        <v>41671.19642000004</v>
      </c>
      <c r="Y29" s="129">
        <v>1.123</v>
      </c>
      <c r="Z29" s="130">
        <v>101026</v>
      </c>
      <c r="AA29" s="226">
        <v>380562.630804</v>
      </c>
      <c r="AB29" s="226">
        <v>386004.5472322812</v>
      </c>
      <c r="AC29" s="226">
        <v>3820.8436168142975</v>
      </c>
      <c r="AD29" s="226">
        <v>-1016.5189111428485</v>
      </c>
      <c r="AE29" s="226">
        <v>0</v>
      </c>
      <c r="AF29" s="226">
        <v>102694840</v>
      </c>
      <c r="AG29" s="19"/>
    </row>
    <row r="30" spans="1:33" ht="12.75">
      <c r="A30" s="135" t="s">
        <v>874</v>
      </c>
      <c r="B30" s="12" t="s">
        <v>769</v>
      </c>
      <c r="C30" s="19" t="s">
        <v>49</v>
      </c>
      <c r="D30" s="11">
        <v>95902.802</v>
      </c>
      <c r="E30" s="123">
        <v>15921</v>
      </c>
      <c r="F30" s="127">
        <v>111823.802</v>
      </c>
      <c r="G30" s="128">
        <v>54707</v>
      </c>
      <c r="H30" s="128">
        <v>49114</v>
      </c>
      <c r="I30" s="128">
        <v>4161</v>
      </c>
      <c r="J30" s="128">
        <v>0</v>
      </c>
      <c r="K30" s="128">
        <v>4059</v>
      </c>
      <c r="L30" s="17">
        <v>15</v>
      </c>
      <c r="M30" s="17">
        <v>19452</v>
      </c>
      <c r="N30" s="17">
        <v>15921</v>
      </c>
      <c r="O30" s="17">
        <v>4</v>
      </c>
      <c r="P30" s="17">
        <v>75747.3122</v>
      </c>
      <c r="Q30" s="17">
        <v>48733.9</v>
      </c>
      <c r="R30" s="17">
        <v>-16550.35</v>
      </c>
      <c r="S30" s="17">
        <v>10226.01</v>
      </c>
      <c r="T30" s="17">
        <v>118156.8722</v>
      </c>
      <c r="U30" s="17">
        <v>111823.802</v>
      </c>
      <c r="V30" s="17">
        <v>95050.23169999999</v>
      </c>
      <c r="W30" s="17">
        <v>23106.64050000001</v>
      </c>
      <c r="X30" s="17">
        <v>16174.648350000005</v>
      </c>
      <c r="Y30" s="129">
        <v>1.145</v>
      </c>
      <c r="Z30" s="130">
        <v>49105</v>
      </c>
      <c r="AA30" s="226">
        <v>128038.25329</v>
      </c>
      <c r="AB30" s="226">
        <v>129869.15684601976</v>
      </c>
      <c r="AC30" s="226">
        <v>2644.7236909891003</v>
      </c>
      <c r="AD30" s="226">
        <v>-2192.638836968046</v>
      </c>
      <c r="AE30" s="226">
        <v>0</v>
      </c>
      <c r="AF30" s="226">
        <v>107669530</v>
      </c>
      <c r="AG30" s="19"/>
    </row>
    <row r="31" spans="1:33" ht="12.75">
      <c r="A31" s="135" t="s">
        <v>874</v>
      </c>
      <c r="B31" s="12" t="s">
        <v>758</v>
      </c>
      <c r="C31" s="19" t="s">
        <v>47</v>
      </c>
      <c r="D31" s="11">
        <v>177587.098</v>
      </c>
      <c r="E31" s="123">
        <v>23550</v>
      </c>
      <c r="F31" s="127">
        <v>201137.098</v>
      </c>
      <c r="G31" s="128">
        <v>46608</v>
      </c>
      <c r="H31" s="128">
        <v>163209</v>
      </c>
      <c r="I31" s="128">
        <v>4873</v>
      </c>
      <c r="J31" s="128">
        <v>0</v>
      </c>
      <c r="K31" s="128">
        <v>2324</v>
      </c>
      <c r="L31" s="17">
        <v>978</v>
      </c>
      <c r="M31" s="17">
        <v>22217</v>
      </c>
      <c r="N31" s="17">
        <v>23550</v>
      </c>
      <c r="O31" s="17">
        <v>734</v>
      </c>
      <c r="P31" s="17">
        <v>64533.4368</v>
      </c>
      <c r="Q31" s="17">
        <v>144845.1</v>
      </c>
      <c r="R31" s="17">
        <v>-20339.649999999998</v>
      </c>
      <c r="S31" s="17">
        <v>16240.61</v>
      </c>
      <c r="T31" s="17">
        <v>205279.49680000002</v>
      </c>
      <c r="U31" s="17">
        <v>201137.098</v>
      </c>
      <c r="V31" s="17">
        <v>170966.53329999998</v>
      </c>
      <c r="W31" s="17">
        <v>34312.96350000004</v>
      </c>
      <c r="X31" s="17">
        <v>24019.07445000003</v>
      </c>
      <c r="Y31" s="129">
        <v>1.119</v>
      </c>
      <c r="Z31" s="130">
        <v>79834</v>
      </c>
      <c r="AA31" s="226">
        <v>225072.412662</v>
      </c>
      <c r="AB31" s="226">
        <v>228290.87175618534</v>
      </c>
      <c r="AC31" s="226">
        <v>2859.5695036724373</v>
      </c>
      <c r="AD31" s="226">
        <v>-1977.7930242847087</v>
      </c>
      <c r="AE31" s="226">
        <v>0</v>
      </c>
      <c r="AF31" s="226">
        <v>157895128</v>
      </c>
      <c r="AG31" s="19"/>
    </row>
    <row r="32" spans="1:33" ht="12.75">
      <c r="A32" s="135" t="s">
        <v>874</v>
      </c>
      <c r="B32" s="12" t="s">
        <v>685</v>
      </c>
      <c r="C32" s="19" t="s">
        <v>39</v>
      </c>
      <c r="D32" s="11">
        <v>211627.882</v>
      </c>
      <c r="E32" s="123">
        <v>15919</v>
      </c>
      <c r="F32" s="127">
        <v>227546.882</v>
      </c>
      <c r="G32" s="128">
        <v>97130</v>
      </c>
      <c r="H32" s="128">
        <v>41182</v>
      </c>
      <c r="I32" s="128">
        <v>21965</v>
      </c>
      <c r="J32" s="128">
        <v>0</v>
      </c>
      <c r="K32" s="128">
        <v>975</v>
      </c>
      <c r="L32" s="17">
        <v>5676</v>
      </c>
      <c r="M32" s="17">
        <v>53</v>
      </c>
      <c r="N32" s="17">
        <v>15919</v>
      </c>
      <c r="O32" s="17">
        <v>2441</v>
      </c>
      <c r="P32" s="17">
        <v>134486.198</v>
      </c>
      <c r="Q32" s="17">
        <v>54503.7</v>
      </c>
      <c r="R32" s="17">
        <v>-6944.5</v>
      </c>
      <c r="S32" s="17">
        <v>13522.140000000001</v>
      </c>
      <c r="T32" s="17">
        <v>195567.538</v>
      </c>
      <c r="U32" s="17">
        <v>227546.882</v>
      </c>
      <c r="V32" s="17">
        <v>193414.8497</v>
      </c>
      <c r="W32" s="17">
        <v>2152.688300000009</v>
      </c>
      <c r="X32" s="17">
        <v>1506.8818100000062</v>
      </c>
      <c r="Y32" s="129">
        <v>1.007</v>
      </c>
      <c r="Z32" s="130">
        <v>47111</v>
      </c>
      <c r="AA32" s="226">
        <v>229139.71017399998</v>
      </c>
      <c r="AB32" s="226">
        <v>232416.33024185343</v>
      </c>
      <c r="AC32" s="226">
        <v>4933.377135740133</v>
      </c>
      <c r="AD32" s="226">
        <v>96.01460778298679</v>
      </c>
      <c r="AE32" s="226">
        <v>4523344</v>
      </c>
      <c r="AF32" s="226">
        <v>0</v>
      </c>
      <c r="AG32" s="19"/>
    </row>
    <row r="33" spans="1:33" ht="12.75">
      <c r="A33" s="135" t="s">
        <v>874</v>
      </c>
      <c r="B33" s="12" t="s">
        <v>815</v>
      </c>
      <c r="C33" s="19" t="s">
        <v>56</v>
      </c>
      <c r="D33" s="11">
        <v>28417.288</v>
      </c>
      <c r="E33" s="123">
        <v>3458</v>
      </c>
      <c r="F33" s="127">
        <v>31875.288</v>
      </c>
      <c r="G33" s="128">
        <v>1208</v>
      </c>
      <c r="H33" s="128">
        <v>27395</v>
      </c>
      <c r="I33" s="128">
        <v>1</v>
      </c>
      <c r="J33" s="128">
        <v>0</v>
      </c>
      <c r="K33" s="128">
        <v>471</v>
      </c>
      <c r="L33" s="17">
        <v>0</v>
      </c>
      <c r="M33" s="17">
        <v>0</v>
      </c>
      <c r="N33" s="17">
        <v>3458</v>
      </c>
      <c r="O33" s="17">
        <v>0</v>
      </c>
      <c r="P33" s="17">
        <v>1672.5968</v>
      </c>
      <c r="Q33" s="17">
        <v>23686.95</v>
      </c>
      <c r="R33" s="17">
        <v>0</v>
      </c>
      <c r="S33" s="17">
        <v>2939.3</v>
      </c>
      <c r="T33" s="17">
        <v>28298.8468</v>
      </c>
      <c r="U33" s="17">
        <v>31875.288</v>
      </c>
      <c r="V33" s="17">
        <v>27093.9948</v>
      </c>
      <c r="W33" s="17">
        <v>1204.851999999999</v>
      </c>
      <c r="X33" s="17">
        <v>843.3963999999992</v>
      </c>
      <c r="Y33" s="129">
        <v>1.026</v>
      </c>
      <c r="Z33" s="130">
        <v>11798</v>
      </c>
      <c r="AA33" s="226">
        <v>32704.045488</v>
      </c>
      <c r="AB33" s="226">
        <v>33171.70223621095</v>
      </c>
      <c r="AC33" s="226">
        <v>2811.637755230628</v>
      </c>
      <c r="AD33" s="226">
        <v>-2025.724772726518</v>
      </c>
      <c r="AE33" s="226">
        <v>0</v>
      </c>
      <c r="AF33" s="226">
        <v>23899501</v>
      </c>
      <c r="AG33" s="19"/>
    </row>
    <row r="34" spans="1:33" ht="12.75">
      <c r="A34" s="135" t="s">
        <v>874</v>
      </c>
      <c r="B34" s="12" t="s">
        <v>721</v>
      </c>
      <c r="C34" s="19" t="s">
        <v>41</v>
      </c>
      <c r="D34" s="11">
        <v>269435.882</v>
      </c>
      <c r="E34" s="123">
        <v>3</v>
      </c>
      <c r="F34" s="127">
        <v>269438.882</v>
      </c>
      <c r="G34" s="128">
        <v>42</v>
      </c>
      <c r="H34" s="128">
        <v>281657</v>
      </c>
      <c r="I34" s="128">
        <v>0</v>
      </c>
      <c r="J34" s="128">
        <v>0</v>
      </c>
      <c r="K34" s="128">
        <v>1</v>
      </c>
      <c r="L34" s="17">
        <v>0</v>
      </c>
      <c r="M34" s="17">
        <v>142</v>
      </c>
      <c r="N34" s="17">
        <v>3</v>
      </c>
      <c r="O34" s="17">
        <v>0</v>
      </c>
      <c r="P34" s="17">
        <v>58.153200000000005</v>
      </c>
      <c r="Q34" s="17">
        <v>239409.3</v>
      </c>
      <c r="R34" s="17">
        <v>-120.7</v>
      </c>
      <c r="S34" s="17">
        <v>-21.59</v>
      </c>
      <c r="T34" s="17">
        <v>239325.1632</v>
      </c>
      <c r="U34" s="17">
        <v>269438.882</v>
      </c>
      <c r="V34" s="17">
        <v>229023.04969999997</v>
      </c>
      <c r="W34" s="17">
        <v>10302.113500000036</v>
      </c>
      <c r="X34" s="17">
        <v>7211.479450000024</v>
      </c>
      <c r="Y34" s="129">
        <v>1.027</v>
      </c>
      <c r="Z34" s="130">
        <v>60668</v>
      </c>
      <c r="AA34" s="226">
        <v>276713.73181399994</v>
      </c>
      <c r="AB34" s="226">
        <v>280670.6442410248</v>
      </c>
      <c r="AC34" s="226">
        <v>4626.337513038584</v>
      </c>
      <c r="AD34" s="226">
        <v>-211.0250149185622</v>
      </c>
      <c r="AE34" s="226">
        <v>0</v>
      </c>
      <c r="AF34" s="226">
        <v>12802466</v>
      </c>
      <c r="AG34" s="19"/>
    </row>
    <row r="35" spans="1:33" ht="12.75">
      <c r="A35" s="135" t="s">
        <v>874</v>
      </c>
      <c r="B35" s="12" t="s">
        <v>747</v>
      </c>
      <c r="C35" s="19" t="s">
        <v>45</v>
      </c>
      <c r="D35" s="11">
        <v>158858.268</v>
      </c>
      <c r="E35" s="123">
        <v>18641</v>
      </c>
      <c r="F35" s="127">
        <v>177499.268</v>
      </c>
      <c r="G35" s="128">
        <v>97079</v>
      </c>
      <c r="H35" s="128">
        <v>53482</v>
      </c>
      <c r="I35" s="128">
        <v>297</v>
      </c>
      <c r="J35" s="128">
        <v>0</v>
      </c>
      <c r="K35" s="128">
        <v>9310</v>
      </c>
      <c r="L35" s="17">
        <v>0</v>
      </c>
      <c r="M35" s="17">
        <v>31538</v>
      </c>
      <c r="N35" s="17">
        <v>18641</v>
      </c>
      <c r="O35" s="17">
        <v>0</v>
      </c>
      <c r="P35" s="17">
        <v>134415.5834</v>
      </c>
      <c r="Q35" s="17">
        <v>53625.65</v>
      </c>
      <c r="R35" s="17">
        <v>-26807.3</v>
      </c>
      <c r="S35" s="17">
        <v>10483.390000000001</v>
      </c>
      <c r="T35" s="17">
        <v>171717.32340000002</v>
      </c>
      <c r="U35" s="17">
        <v>177499.268</v>
      </c>
      <c r="V35" s="17">
        <v>150874.37780000002</v>
      </c>
      <c r="W35" s="17">
        <v>20842.945600000006</v>
      </c>
      <c r="X35" s="17">
        <v>14590.061920000004</v>
      </c>
      <c r="Y35" s="129">
        <v>1.082</v>
      </c>
      <c r="Z35" s="130">
        <v>46982</v>
      </c>
      <c r="AA35" s="226">
        <v>192054.20797600003</v>
      </c>
      <c r="AB35" s="226">
        <v>194800.5179520928</v>
      </c>
      <c r="AC35" s="226">
        <v>4146.2798082689715</v>
      </c>
      <c r="AD35" s="226">
        <v>-691.0827196881746</v>
      </c>
      <c r="AE35" s="226">
        <v>0</v>
      </c>
      <c r="AF35" s="226">
        <v>32468448</v>
      </c>
      <c r="AG35" s="19"/>
    </row>
    <row r="36" spans="1:33" ht="12.75">
      <c r="A36" s="135" t="s">
        <v>874</v>
      </c>
      <c r="B36" s="12" t="s">
        <v>726</v>
      </c>
      <c r="C36" s="19" t="s">
        <v>43</v>
      </c>
      <c r="D36" s="11">
        <v>107387.101</v>
      </c>
      <c r="E36" s="123">
        <v>13253</v>
      </c>
      <c r="F36" s="127">
        <v>120640.101</v>
      </c>
      <c r="G36" s="128">
        <v>66604</v>
      </c>
      <c r="H36" s="128">
        <v>22724</v>
      </c>
      <c r="I36" s="128">
        <v>18113</v>
      </c>
      <c r="J36" s="128">
        <v>0</v>
      </c>
      <c r="K36" s="128">
        <v>7591</v>
      </c>
      <c r="L36" s="17">
        <v>16646</v>
      </c>
      <c r="M36" s="17">
        <v>27962</v>
      </c>
      <c r="N36" s="17">
        <v>13253</v>
      </c>
      <c r="O36" s="17">
        <v>110</v>
      </c>
      <c r="P36" s="17">
        <v>92219.8984</v>
      </c>
      <c r="Q36" s="17">
        <v>41163.799999999996</v>
      </c>
      <c r="R36" s="17">
        <v>-38010.299999999996</v>
      </c>
      <c r="S36" s="17">
        <v>6511.51</v>
      </c>
      <c r="T36" s="17">
        <v>101884.9084</v>
      </c>
      <c r="U36" s="17">
        <v>120640.101</v>
      </c>
      <c r="V36" s="17">
        <v>102544.08584999999</v>
      </c>
      <c r="W36" s="17">
        <v>-659.1774499999883</v>
      </c>
      <c r="X36" s="17">
        <v>-461.42421499999176</v>
      </c>
      <c r="Y36" s="129">
        <v>0.996</v>
      </c>
      <c r="Z36" s="130">
        <v>28048</v>
      </c>
      <c r="AA36" s="226">
        <v>120157.54059599999</v>
      </c>
      <c r="AB36" s="226">
        <v>121875.75263581536</v>
      </c>
      <c r="AC36" s="226">
        <v>4345.256440238711</v>
      </c>
      <c r="AD36" s="226">
        <v>-492.10608771843545</v>
      </c>
      <c r="AE36" s="226">
        <v>0</v>
      </c>
      <c r="AF36" s="226">
        <v>13802592</v>
      </c>
      <c r="AG36" s="19"/>
    </row>
    <row r="37" spans="1:33" ht="12.75">
      <c r="A37" s="135" t="s">
        <v>876</v>
      </c>
      <c r="B37" s="12" t="s">
        <v>640</v>
      </c>
      <c r="C37" s="19" t="s">
        <v>61</v>
      </c>
      <c r="D37" s="11">
        <v>45079.881</v>
      </c>
      <c r="E37" s="123">
        <v>7948</v>
      </c>
      <c r="F37" s="127">
        <v>53027.881</v>
      </c>
      <c r="G37" s="128">
        <v>43956</v>
      </c>
      <c r="H37" s="128">
        <v>2075</v>
      </c>
      <c r="I37" s="128">
        <v>1443</v>
      </c>
      <c r="J37" s="128">
        <v>0</v>
      </c>
      <c r="K37" s="128">
        <v>4026</v>
      </c>
      <c r="L37" s="17">
        <v>533</v>
      </c>
      <c r="M37" s="17">
        <v>26928</v>
      </c>
      <c r="N37" s="17">
        <v>7948</v>
      </c>
      <c r="O37" s="17">
        <v>0</v>
      </c>
      <c r="P37" s="17">
        <v>60861.477600000006</v>
      </c>
      <c r="Q37" s="17">
        <v>6412.4</v>
      </c>
      <c r="R37" s="17">
        <v>-23341.85</v>
      </c>
      <c r="S37" s="17">
        <v>2178.04</v>
      </c>
      <c r="T37" s="17">
        <v>46110.0676</v>
      </c>
      <c r="U37" s="17">
        <v>53027.881</v>
      </c>
      <c r="V37" s="17">
        <v>45073.69885</v>
      </c>
      <c r="W37" s="17">
        <v>1036.3687500000015</v>
      </c>
      <c r="X37" s="17">
        <v>725.458125000001</v>
      </c>
      <c r="Y37" s="129">
        <v>1.014</v>
      </c>
      <c r="Z37" s="130">
        <v>21013</v>
      </c>
      <c r="AA37" s="226">
        <v>53770.271334000005</v>
      </c>
      <c r="AB37" s="226">
        <v>54539.16796031205</v>
      </c>
      <c r="AC37" s="226">
        <v>2595.4965002765935</v>
      </c>
      <c r="AD37" s="226">
        <v>-2241.8660276805526</v>
      </c>
      <c r="AE37" s="226">
        <v>0</v>
      </c>
      <c r="AF37" s="226">
        <v>47108331</v>
      </c>
      <c r="AG37" s="19"/>
    </row>
    <row r="38" spans="1:33" ht="12.75">
      <c r="A38" s="135" t="s">
        <v>876</v>
      </c>
      <c r="B38" s="12" t="s">
        <v>841</v>
      </c>
      <c r="C38" s="19" t="s">
        <v>65</v>
      </c>
      <c r="D38" s="11">
        <v>27742.169</v>
      </c>
      <c r="E38" s="123">
        <v>3387</v>
      </c>
      <c r="F38" s="127">
        <v>31129.169</v>
      </c>
      <c r="G38" s="128">
        <v>18347</v>
      </c>
      <c r="H38" s="128">
        <v>1699</v>
      </c>
      <c r="I38" s="128">
        <v>23</v>
      </c>
      <c r="J38" s="128">
        <v>0</v>
      </c>
      <c r="K38" s="128">
        <v>1522</v>
      </c>
      <c r="L38" s="17">
        <v>22</v>
      </c>
      <c r="M38" s="17">
        <v>8534</v>
      </c>
      <c r="N38" s="17">
        <v>3387</v>
      </c>
      <c r="O38" s="17">
        <v>4</v>
      </c>
      <c r="P38" s="17">
        <v>25403.2562</v>
      </c>
      <c r="Q38" s="17">
        <v>2757.4</v>
      </c>
      <c r="R38" s="17">
        <v>-7276</v>
      </c>
      <c r="S38" s="17">
        <v>1428.17</v>
      </c>
      <c r="T38" s="17">
        <v>22312.826200000003</v>
      </c>
      <c r="U38" s="17">
        <v>31129.169</v>
      </c>
      <c r="V38" s="17">
        <v>26459.79365</v>
      </c>
      <c r="W38" s="17">
        <v>-4146.9674499999965</v>
      </c>
      <c r="X38" s="17">
        <v>-2902.8772149999972</v>
      </c>
      <c r="Y38" s="129">
        <v>0.907</v>
      </c>
      <c r="Z38" s="130">
        <v>9407</v>
      </c>
      <c r="AA38" s="226">
        <v>28234.156283000004</v>
      </c>
      <c r="AB38" s="226">
        <v>28637.895133003512</v>
      </c>
      <c r="AC38" s="226">
        <v>3044.3175436380902</v>
      </c>
      <c r="AD38" s="226">
        <v>-1793.0449843190559</v>
      </c>
      <c r="AE38" s="226">
        <v>0</v>
      </c>
      <c r="AF38" s="226">
        <v>16867174</v>
      </c>
      <c r="AG38" s="19"/>
    </row>
    <row r="39" spans="1:33" ht="12.75">
      <c r="A39" s="135" t="s">
        <v>876</v>
      </c>
      <c r="B39" s="12" t="s">
        <v>667</v>
      </c>
      <c r="C39" s="19" t="s">
        <v>62</v>
      </c>
      <c r="D39" s="11">
        <v>55873.692</v>
      </c>
      <c r="E39" s="123">
        <v>7080</v>
      </c>
      <c r="F39" s="127">
        <v>62953.692</v>
      </c>
      <c r="G39" s="128">
        <v>16016</v>
      </c>
      <c r="H39" s="128">
        <v>39504</v>
      </c>
      <c r="I39" s="128">
        <v>849</v>
      </c>
      <c r="J39" s="128">
        <v>200</v>
      </c>
      <c r="K39" s="128">
        <v>2965</v>
      </c>
      <c r="L39" s="17">
        <v>76</v>
      </c>
      <c r="M39" s="17">
        <v>9362</v>
      </c>
      <c r="N39" s="17">
        <v>7080</v>
      </c>
      <c r="O39" s="17">
        <v>31</v>
      </c>
      <c r="P39" s="17">
        <v>22175.7536</v>
      </c>
      <c r="Q39" s="17">
        <v>36990.299999999996</v>
      </c>
      <c r="R39" s="17">
        <v>-8048.65</v>
      </c>
      <c r="S39" s="17">
        <v>4426.46</v>
      </c>
      <c r="T39" s="17">
        <v>55543.8636</v>
      </c>
      <c r="U39" s="17">
        <v>62953.692</v>
      </c>
      <c r="V39" s="17">
        <v>53510.6382</v>
      </c>
      <c r="W39" s="17">
        <v>2033.2253999999957</v>
      </c>
      <c r="X39" s="17">
        <v>1423.257779999997</v>
      </c>
      <c r="Y39" s="129">
        <v>1.023</v>
      </c>
      <c r="Z39" s="130">
        <v>17943</v>
      </c>
      <c r="AA39" s="226">
        <v>64401.626915999994</v>
      </c>
      <c r="AB39" s="226">
        <v>65322.54831803518</v>
      </c>
      <c r="AC39" s="226">
        <v>3640.5588986253792</v>
      </c>
      <c r="AD39" s="226">
        <v>-1196.8036293317668</v>
      </c>
      <c r="AE39" s="226">
        <v>0</v>
      </c>
      <c r="AF39" s="226">
        <v>21474248</v>
      </c>
      <c r="AG39" s="19"/>
    </row>
    <row r="40" spans="1:33" ht="12.75">
      <c r="A40" s="135" t="s">
        <v>876</v>
      </c>
      <c r="B40" s="12" t="s">
        <v>630</v>
      </c>
      <c r="C40" s="19" t="s">
        <v>60</v>
      </c>
      <c r="D40" s="11">
        <v>55767.513</v>
      </c>
      <c r="E40" s="123">
        <v>8326</v>
      </c>
      <c r="F40" s="127">
        <v>64093.513</v>
      </c>
      <c r="G40" s="128">
        <v>25085</v>
      </c>
      <c r="H40" s="128">
        <v>12949</v>
      </c>
      <c r="I40" s="128">
        <v>1344</v>
      </c>
      <c r="J40" s="128">
        <v>0</v>
      </c>
      <c r="K40" s="128">
        <v>3335</v>
      </c>
      <c r="L40" s="17">
        <v>1201</v>
      </c>
      <c r="M40" s="17">
        <v>0</v>
      </c>
      <c r="N40" s="17">
        <v>8326</v>
      </c>
      <c r="O40" s="17">
        <v>160</v>
      </c>
      <c r="P40" s="17">
        <v>34732.691</v>
      </c>
      <c r="Q40" s="17">
        <v>14983.8</v>
      </c>
      <c r="R40" s="17">
        <v>-1156.85</v>
      </c>
      <c r="S40" s="17">
        <v>7077.1</v>
      </c>
      <c r="T40" s="17">
        <v>55636.740999999995</v>
      </c>
      <c r="U40" s="17">
        <v>64093.513</v>
      </c>
      <c r="V40" s="17">
        <v>54479.48605</v>
      </c>
      <c r="W40" s="17">
        <v>1157.254949999995</v>
      </c>
      <c r="X40" s="17">
        <v>810.0784649999964</v>
      </c>
      <c r="Y40" s="129">
        <v>1.013</v>
      </c>
      <c r="Z40" s="130">
        <v>13837</v>
      </c>
      <c r="AA40" s="226">
        <v>64926.72866899999</v>
      </c>
      <c r="AB40" s="226">
        <v>65855.15884784317</v>
      </c>
      <c r="AC40" s="226">
        <v>4759.352377527149</v>
      </c>
      <c r="AD40" s="226">
        <v>-78.01015042999734</v>
      </c>
      <c r="AE40" s="226">
        <v>0</v>
      </c>
      <c r="AF40" s="226">
        <v>1079426</v>
      </c>
      <c r="AG40" s="19"/>
    </row>
    <row r="41" spans="1:33" ht="12.75">
      <c r="A41" s="135" t="s">
        <v>876</v>
      </c>
      <c r="B41" s="12" t="s">
        <v>786</v>
      </c>
      <c r="C41" s="19" t="s">
        <v>63</v>
      </c>
      <c r="D41" s="11">
        <v>106874.913</v>
      </c>
      <c r="E41" s="123">
        <v>10247</v>
      </c>
      <c r="F41" s="127">
        <v>117121.913</v>
      </c>
      <c r="G41" s="128">
        <v>73274</v>
      </c>
      <c r="H41" s="128">
        <v>12542</v>
      </c>
      <c r="I41" s="128">
        <v>1246</v>
      </c>
      <c r="J41" s="128">
        <v>3279</v>
      </c>
      <c r="K41" s="128">
        <v>-743</v>
      </c>
      <c r="L41" s="17">
        <v>2819</v>
      </c>
      <c r="M41" s="17">
        <v>25457</v>
      </c>
      <c r="N41" s="17">
        <v>10247</v>
      </c>
      <c r="O41" s="17">
        <v>0</v>
      </c>
      <c r="P41" s="17">
        <v>101455.1804</v>
      </c>
      <c r="Q41" s="17">
        <v>13875.4</v>
      </c>
      <c r="R41" s="17">
        <v>-24034.6</v>
      </c>
      <c r="S41" s="17">
        <v>4382.26</v>
      </c>
      <c r="T41" s="17">
        <v>95678.2404</v>
      </c>
      <c r="U41" s="17">
        <v>117121.913</v>
      </c>
      <c r="V41" s="17">
        <v>99553.62604999999</v>
      </c>
      <c r="W41" s="17">
        <v>-3875.3856499999965</v>
      </c>
      <c r="X41" s="17">
        <v>-2712.7699549999975</v>
      </c>
      <c r="Y41" s="129">
        <v>0.977</v>
      </c>
      <c r="Z41" s="130">
        <v>20898</v>
      </c>
      <c r="AA41" s="226">
        <v>114428.109001</v>
      </c>
      <c r="AB41" s="226">
        <v>116064.39211401645</v>
      </c>
      <c r="AC41" s="226">
        <v>5553.85166590183</v>
      </c>
      <c r="AD41" s="226">
        <v>716.4891379446835</v>
      </c>
      <c r="AE41" s="226">
        <v>14973190</v>
      </c>
      <c r="AF41" s="226">
        <v>0</v>
      </c>
      <c r="AG41" s="19"/>
    </row>
    <row r="42" spans="1:33" ht="12.75">
      <c r="A42" s="135" t="s">
        <v>876</v>
      </c>
      <c r="B42" s="12" t="s">
        <v>806</v>
      </c>
      <c r="C42" s="19" t="s">
        <v>64</v>
      </c>
      <c r="D42" s="11">
        <v>947117.969</v>
      </c>
      <c r="E42" s="123">
        <v>101525</v>
      </c>
      <c r="F42" s="127">
        <v>1048642.969</v>
      </c>
      <c r="G42" s="128">
        <v>402423</v>
      </c>
      <c r="H42" s="128">
        <v>388048</v>
      </c>
      <c r="I42" s="128">
        <v>592221</v>
      </c>
      <c r="J42" s="128">
        <v>0</v>
      </c>
      <c r="K42" s="128">
        <v>12879</v>
      </c>
      <c r="L42" s="17">
        <v>484925</v>
      </c>
      <c r="M42" s="17">
        <v>146515</v>
      </c>
      <c r="N42" s="17">
        <v>101525</v>
      </c>
      <c r="O42" s="17">
        <v>6594</v>
      </c>
      <c r="P42" s="17">
        <v>557194.8858</v>
      </c>
      <c r="Q42" s="17">
        <v>844175.7999999999</v>
      </c>
      <c r="R42" s="17">
        <v>-542328.9</v>
      </c>
      <c r="S42" s="17">
        <v>61388.700000000004</v>
      </c>
      <c r="T42" s="17">
        <v>920430.4857999999</v>
      </c>
      <c r="U42" s="17">
        <v>1048642.969</v>
      </c>
      <c r="V42" s="17">
        <v>891346.52365</v>
      </c>
      <c r="W42" s="17">
        <v>29083.96214999992</v>
      </c>
      <c r="X42" s="17">
        <v>20358.773504999943</v>
      </c>
      <c r="Y42" s="129">
        <v>1.019</v>
      </c>
      <c r="Z42" s="130">
        <v>219295</v>
      </c>
      <c r="AA42" s="226">
        <v>1068567.185411</v>
      </c>
      <c r="AB42" s="226">
        <v>1083847.333408519</v>
      </c>
      <c r="AC42" s="226">
        <v>4942.416988114271</v>
      </c>
      <c r="AD42" s="226">
        <v>105.0544601571246</v>
      </c>
      <c r="AE42" s="226">
        <v>23037918</v>
      </c>
      <c r="AF42" s="226">
        <v>0</v>
      </c>
      <c r="AG42" s="19"/>
    </row>
    <row r="43" spans="1:33" ht="12.75">
      <c r="A43" s="135" t="s">
        <v>876</v>
      </c>
      <c r="B43" s="12" t="s">
        <v>593</v>
      </c>
      <c r="C43" s="19" t="s">
        <v>594</v>
      </c>
      <c r="D43" s="11">
        <v>187100.985</v>
      </c>
      <c r="E43" s="123">
        <v>17192</v>
      </c>
      <c r="F43" s="127">
        <v>204292.985</v>
      </c>
      <c r="G43" s="128">
        <v>118325</v>
      </c>
      <c r="H43" s="128">
        <v>36320</v>
      </c>
      <c r="I43" s="128">
        <v>8929</v>
      </c>
      <c r="J43" s="128">
        <v>0</v>
      </c>
      <c r="K43" s="128">
        <v>6031</v>
      </c>
      <c r="L43" s="17">
        <v>1430</v>
      </c>
      <c r="M43" s="17">
        <v>23548</v>
      </c>
      <c r="N43" s="17">
        <v>17192</v>
      </c>
      <c r="O43" s="17">
        <v>526</v>
      </c>
      <c r="P43" s="17">
        <v>163832.795</v>
      </c>
      <c r="Q43" s="17">
        <v>43588</v>
      </c>
      <c r="R43" s="17">
        <v>-21678.399999999998</v>
      </c>
      <c r="S43" s="17">
        <v>10610.04</v>
      </c>
      <c r="T43" s="17">
        <v>196352.43500000003</v>
      </c>
      <c r="U43" s="17">
        <v>204292.985</v>
      </c>
      <c r="V43" s="17">
        <v>173649.03725</v>
      </c>
      <c r="W43" s="17">
        <v>22703.397750000033</v>
      </c>
      <c r="X43" s="17">
        <v>15892.378425000023</v>
      </c>
      <c r="Y43" s="129">
        <v>1.078</v>
      </c>
      <c r="Z43" s="130">
        <v>43673</v>
      </c>
      <c r="AA43" s="226">
        <v>220227.83783</v>
      </c>
      <c r="AB43" s="226">
        <v>223377.0211487089</v>
      </c>
      <c r="AC43" s="226">
        <v>5114.762465338055</v>
      </c>
      <c r="AD43" s="226">
        <v>277.39993738090925</v>
      </c>
      <c r="AE43" s="226">
        <v>12114887</v>
      </c>
      <c r="AF43" s="226">
        <v>0</v>
      </c>
      <c r="AG43" s="19"/>
    </row>
    <row r="44" spans="1:33" ht="12.75">
      <c r="A44" s="135" t="s">
        <v>876</v>
      </c>
      <c r="B44" s="12" t="s">
        <v>851</v>
      </c>
      <c r="C44" s="19" t="s">
        <v>66</v>
      </c>
      <c r="D44" s="11">
        <v>57708.439</v>
      </c>
      <c r="E44" s="123">
        <v>7232</v>
      </c>
      <c r="F44" s="127">
        <v>64940.439</v>
      </c>
      <c r="G44" s="128">
        <v>66109</v>
      </c>
      <c r="H44" s="128">
        <v>6617</v>
      </c>
      <c r="I44" s="128">
        <v>23848</v>
      </c>
      <c r="J44" s="128">
        <v>0</v>
      </c>
      <c r="K44" s="128">
        <v>3054</v>
      </c>
      <c r="L44" s="17">
        <v>33836</v>
      </c>
      <c r="M44" s="17">
        <v>20728</v>
      </c>
      <c r="N44" s="17">
        <v>7232</v>
      </c>
      <c r="O44" s="17">
        <v>96</v>
      </c>
      <c r="P44" s="17">
        <v>91534.5214</v>
      </c>
      <c r="Q44" s="17">
        <v>28491.149999999998</v>
      </c>
      <c r="R44" s="17">
        <v>-46461</v>
      </c>
      <c r="S44" s="17">
        <v>2623.44</v>
      </c>
      <c r="T44" s="17">
        <v>76188.1114</v>
      </c>
      <c r="U44" s="17">
        <v>64940.439</v>
      </c>
      <c r="V44" s="17">
        <v>55199.37315</v>
      </c>
      <c r="W44" s="17">
        <v>20988.738249999995</v>
      </c>
      <c r="X44" s="17">
        <v>14692.116774999995</v>
      </c>
      <c r="Y44" s="129">
        <v>1.226</v>
      </c>
      <c r="Z44" s="130">
        <v>21954</v>
      </c>
      <c r="AA44" s="226">
        <v>79616.978214</v>
      </c>
      <c r="AB44" s="226">
        <v>80755.47397433655</v>
      </c>
      <c r="AC44" s="226">
        <v>3678.39455107664</v>
      </c>
      <c r="AD44" s="226">
        <v>-1158.9679768805063</v>
      </c>
      <c r="AE44" s="226">
        <v>0</v>
      </c>
      <c r="AF44" s="226">
        <v>25443983</v>
      </c>
      <c r="AG44" s="19"/>
    </row>
    <row r="45" spans="1:33" ht="12.75">
      <c r="A45" s="135" t="s">
        <v>877</v>
      </c>
      <c r="B45" s="12" t="s">
        <v>821</v>
      </c>
      <c r="C45" s="19" t="s">
        <v>74</v>
      </c>
      <c r="D45" s="11">
        <v>33913.635</v>
      </c>
      <c r="E45" s="123">
        <v>7732</v>
      </c>
      <c r="F45" s="127">
        <v>41645.635</v>
      </c>
      <c r="G45" s="128">
        <v>27910</v>
      </c>
      <c r="H45" s="128">
        <v>6932</v>
      </c>
      <c r="I45" s="128">
        <v>661</v>
      </c>
      <c r="J45" s="128">
        <v>0</v>
      </c>
      <c r="K45" s="128">
        <v>3785</v>
      </c>
      <c r="L45" s="17">
        <v>1</v>
      </c>
      <c r="M45" s="17">
        <v>16868</v>
      </c>
      <c r="N45" s="17">
        <v>7732</v>
      </c>
      <c r="O45" s="17">
        <v>70</v>
      </c>
      <c r="P45" s="17">
        <v>38644.186</v>
      </c>
      <c r="Q45" s="17">
        <v>9671.3</v>
      </c>
      <c r="R45" s="17">
        <v>-14398.15</v>
      </c>
      <c r="S45" s="17">
        <v>3704.6400000000003</v>
      </c>
      <c r="T45" s="17">
        <v>37621.976</v>
      </c>
      <c r="U45" s="17">
        <v>41645.635</v>
      </c>
      <c r="V45" s="17">
        <v>35398.78975</v>
      </c>
      <c r="W45" s="17">
        <v>2223.186249999999</v>
      </c>
      <c r="X45" s="17">
        <v>1556.2303749999992</v>
      </c>
      <c r="Y45" s="129">
        <v>1.037</v>
      </c>
      <c r="Z45" s="130">
        <v>9187</v>
      </c>
      <c r="AA45" s="226">
        <v>43186.523495</v>
      </c>
      <c r="AB45" s="226">
        <v>43804.07612015209</v>
      </c>
      <c r="AC45" s="226">
        <v>4768.05008383064</v>
      </c>
      <c r="AD45" s="226">
        <v>-69.3124441265063</v>
      </c>
      <c r="AE45" s="226">
        <v>0</v>
      </c>
      <c r="AF45" s="226">
        <v>636773</v>
      </c>
      <c r="AG45" s="19"/>
    </row>
    <row r="46" spans="1:33" ht="12.75">
      <c r="A46" s="135" t="s">
        <v>877</v>
      </c>
      <c r="B46" s="12" t="s">
        <v>611</v>
      </c>
      <c r="C46" s="19" t="s">
        <v>68</v>
      </c>
      <c r="D46" s="11">
        <v>46315.994</v>
      </c>
      <c r="E46" s="123">
        <v>5422</v>
      </c>
      <c r="F46" s="127">
        <v>51737.994</v>
      </c>
      <c r="G46" s="128">
        <v>25746</v>
      </c>
      <c r="H46" s="128">
        <v>10667</v>
      </c>
      <c r="I46" s="128">
        <v>7267</v>
      </c>
      <c r="J46" s="128">
        <v>0</v>
      </c>
      <c r="K46" s="128">
        <v>3602</v>
      </c>
      <c r="L46" s="17">
        <v>7540</v>
      </c>
      <c r="M46" s="17">
        <v>9850</v>
      </c>
      <c r="N46" s="17">
        <v>5422</v>
      </c>
      <c r="O46" s="17">
        <v>0</v>
      </c>
      <c r="P46" s="17">
        <v>35647.9116</v>
      </c>
      <c r="Q46" s="17">
        <v>18305.6</v>
      </c>
      <c r="R46" s="17">
        <v>-14781.5</v>
      </c>
      <c r="S46" s="17">
        <v>2934.2000000000003</v>
      </c>
      <c r="T46" s="17">
        <v>42106.211599999995</v>
      </c>
      <c r="U46" s="17">
        <v>51737.994</v>
      </c>
      <c r="V46" s="17">
        <v>43977.2949</v>
      </c>
      <c r="W46" s="17">
        <v>-1871.0833000000057</v>
      </c>
      <c r="X46" s="17">
        <v>-1309.7583100000038</v>
      </c>
      <c r="Y46" s="129">
        <v>0.975</v>
      </c>
      <c r="Z46" s="130">
        <v>10985</v>
      </c>
      <c r="AA46" s="226">
        <v>50444.544149999994</v>
      </c>
      <c r="AB46" s="226">
        <v>51165.88400658835</v>
      </c>
      <c r="AC46" s="226">
        <v>4657.795539971629</v>
      </c>
      <c r="AD46" s="226">
        <v>-179.5669879855168</v>
      </c>
      <c r="AE46" s="226">
        <v>0</v>
      </c>
      <c r="AF46" s="226">
        <v>1972543</v>
      </c>
      <c r="AG46" s="19"/>
    </row>
    <row r="47" spans="1:33" ht="12.75">
      <c r="A47" s="135" t="s">
        <v>877</v>
      </c>
      <c r="B47" s="12" t="s">
        <v>725</v>
      </c>
      <c r="C47" s="19" t="s">
        <v>70</v>
      </c>
      <c r="D47" s="11">
        <v>258936.24199999997</v>
      </c>
      <c r="E47" s="123">
        <v>20003</v>
      </c>
      <c r="F47" s="127">
        <v>278939.24199999997</v>
      </c>
      <c r="G47" s="128">
        <v>144992</v>
      </c>
      <c r="H47" s="128">
        <v>55018</v>
      </c>
      <c r="I47" s="128">
        <v>3768</v>
      </c>
      <c r="J47" s="128">
        <v>0</v>
      </c>
      <c r="K47" s="128">
        <v>7840</v>
      </c>
      <c r="L47" s="17">
        <v>767</v>
      </c>
      <c r="M47" s="17">
        <v>28791</v>
      </c>
      <c r="N47" s="17">
        <v>20003</v>
      </c>
      <c r="O47" s="17">
        <v>531</v>
      </c>
      <c r="P47" s="17">
        <v>200755.92320000002</v>
      </c>
      <c r="Q47" s="17">
        <v>56632.1</v>
      </c>
      <c r="R47" s="17">
        <v>-25575.649999999998</v>
      </c>
      <c r="S47" s="17">
        <v>12108.080000000002</v>
      </c>
      <c r="T47" s="17">
        <v>243920.45320000005</v>
      </c>
      <c r="U47" s="17">
        <v>278939.24199999997</v>
      </c>
      <c r="V47" s="17">
        <v>237098.35569999996</v>
      </c>
      <c r="W47" s="17">
        <v>6822.097500000091</v>
      </c>
      <c r="X47" s="17">
        <v>4775.468250000064</v>
      </c>
      <c r="Y47" s="129">
        <v>1.017</v>
      </c>
      <c r="Z47" s="130">
        <v>55396</v>
      </c>
      <c r="AA47" s="226">
        <v>283681.20911399997</v>
      </c>
      <c r="AB47" s="226">
        <v>287737.7541011173</v>
      </c>
      <c r="AC47" s="226">
        <v>5194.197308490096</v>
      </c>
      <c r="AD47" s="226">
        <v>356.8347805329495</v>
      </c>
      <c r="AE47" s="226">
        <v>19767220</v>
      </c>
      <c r="AF47" s="226">
        <v>0</v>
      </c>
      <c r="AG47" s="19"/>
    </row>
    <row r="48" spans="1:33" ht="12.75">
      <c r="A48" s="135" t="s">
        <v>877</v>
      </c>
      <c r="B48" s="12" t="s">
        <v>735</v>
      </c>
      <c r="C48" s="19" t="s">
        <v>71</v>
      </c>
      <c r="D48" s="11">
        <v>38970.196</v>
      </c>
      <c r="E48" s="123">
        <v>5067</v>
      </c>
      <c r="F48" s="127">
        <v>44037.196</v>
      </c>
      <c r="G48" s="128">
        <v>27719</v>
      </c>
      <c r="H48" s="128">
        <v>9516</v>
      </c>
      <c r="I48" s="128">
        <v>849</v>
      </c>
      <c r="J48" s="128">
        <v>227</v>
      </c>
      <c r="K48" s="128">
        <v>1669</v>
      </c>
      <c r="L48" s="17">
        <v>362</v>
      </c>
      <c r="M48" s="17">
        <v>7063</v>
      </c>
      <c r="N48" s="17">
        <v>5067</v>
      </c>
      <c r="O48" s="17">
        <v>65</v>
      </c>
      <c r="P48" s="17">
        <v>38379.7274</v>
      </c>
      <c r="Q48" s="17">
        <v>10421.85</v>
      </c>
      <c r="R48" s="17">
        <v>-6366.5</v>
      </c>
      <c r="S48" s="17">
        <v>3106.2400000000002</v>
      </c>
      <c r="T48" s="17">
        <v>45541.3174</v>
      </c>
      <c r="U48" s="17">
        <v>44037.196</v>
      </c>
      <c r="V48" s="17">
        <v>37431.6166</v>
      </c>
      <c r="W48" s="17">
        <v>8109.700799999999</v>
      </c>
      <c r="X48" s="17">
        <v>5676.790559999999</v>
      </c>
      <c r="Y48" s="129">
        <v>1.129</v>
      </c>
      <c r="Z48" s="130">
        <v>12013</v>
      </c>
      <c r="AA48" s="226">
        <v>49717.99428400001</v>
      </c>
      <c r="AB48" s="226">
        <v>50428.94472415144</v>
      </c>
      <c r="AC48" s="226">
        <v>4197.864373940851</v>
      </c>
      <c r="AD48" s="226">
        <v>-639.4981540162953</v>
      </c>
      <c r="AE48" s="226">
        <v>0</v>
      </c>
      <c r="AF48" s="226">
        <v>7682291</v>
      </c>
      <c r="AG48" s="19"/>
    </row>
    <row r="49" spans="1:33" ht="12.75">
      <c r="A49" s="135" t="s">
        <v>877</v>
      </c>
      <c r="B49" s="12" t="s">
        <v>606</v>
      </c>
      <c r="C49" s="19" t="s">
        <v>67</v>
      </c>
      <c r="D49" s="11">
        <v>69053.478</v>
      </c>
      <c r="E49" s="123">
        <v>11530</v>
      </c>
      <c r="F49" s="127">
        <v>80583.478</v>
      </c>
      <c r="G49" s="128">
        <v>66902</v>
      </c>
      <c r="H49" s="128">
        <v>16789</v>
      </c>
      <c r="I49" s="128">
        <v>254</v>
      </c>
      <c r="J49" s="128">
        <v>0</v>
      </c>
      <c r="K49" s="128">
        <v>6840</v>
      </c>
      <c r="L49" s="17">
        <v>17</v>
      </c>
      <c r="M49" s="17">
        <v>35950</v>
      </c>
      <c r="N49" s="17">
        <v>11530</v>
      </c>
      <c r="O49" s="17">
        <v>1044</v>
      </c>
      <c r="P49" s="17">
        <v>92632.5092</v>
      </c>
      <c r="Q49" s="17">
        <v>20300.55</v>
      </c>
      <c r="R49" s="17">
        <v>-31459.35</v>
      </c>
      <c r="S49" s="17">
        <v>3689.0000000000005</v>
      </c>
      <c r="T49" s="17">
        <v>85162.7092</v>
      </c>
      <c r="U49" s="17">
        <v>80583.478</v>
      </c>
      <c r="V49" s="17">
        <v>68495.9563</v>
      </c>
      <c r="W49" s="17">
        <v>16666.752899999992</v>
      </c>
      <c r="X49" s="17">
        <v>11666.727029999995</v>
      </c>
      <c r="Y49" s="129">
        <v>1.145</v>
      </c>
      <c r="Z49" s="130">
        <v>16928</v>
      </c>
      <c r="AA49" s="226">
        <v>92268.08231</v>
      </c>
      <c r="AB49" s="226">
        <v>93587.48456415195</v>
      </c>
      <c r="AC49" s="226">
        <v>5528.561233704628</v>
      </c>
      <c r="AD49" s="226">
        <v>691.1987057474817</v>
      </c>
      <c r="AE49" s="226">
        <v>11700612</v>
      </c>
      <c r="AF49" s="226">
        <v>0</v>
      </c>
      <c r="AG49" s="19"/>
    </row>
    <row r="50" spans="1:33" ht="12.75">
      <c r="A50" s="135" t="s">
        <v>877</v>
      </c>
      <c r="B50" s="12" t="s">
        <v>662</v>
      </c>
      <c r="C50" s="19" t="s">
        <v>69</v>
      </c>
      <c r="D50" s="11">
        <v>209187.95</v>
      </c>
      <c r="E50" s="123">
        <v>22096</v>
      </c>
      <c r="F50" s="127">
        <v>231283.95</v>
      </c>
      <c r="G50" s="128">
        <v>120509</v>
      </c>
      <c r="H50" s="128">
        <v>31938</v>
      </c>
      <c r="I50" s="128">
        <v>4760</v>
      </c>
      <c r="J50" s="128">
        <v>0</v>
      </c>
      <c r="K50" s="128">
        <v>4186</v>
      </c>
      <c r="L50" s="17">
        <v>2322</v>
      </c>
      <c r="M50" s="17">
        <v>37585</v>
      </c>
      <c r="N50" s="17">
        <v>22096</v>
      </c>
      <c r="O50" s="17">
        <v>819</v>
      </c>
      <c r="P50" s="17">
        <v>166856.76140000002</v>
      </c>
      <c r="Q50" s="17">
        <v>34751.4</v>
      </c>
      <c r="R50" s="17">
        <v>-34617.1</v>
      </c>
      <c r="S50" s="17">
        <v>12392.150000000001</v>
      </c>
      <c r="T50" s="17">
        <v>179383.2114</v>
      </c>
      <c r="U50" s="17">
        <v>231283.95</v>
      </c>
      <c r="V50" s="17">
        <v>196591.3575</v>
      </c>
      <c r="W50" s="17">
        <v>-17208.146100000013</v>
      </c>
      <c r="X50" s="17">
        <v>-12045.702270000009</v>
      </c>
      <c r="Y50" s="129">
        <v>0.948</v>
      </c>
      <c r="Z50" s="130">
        <v>34073</v>
      </c>
      <c r="AA50" s="226">
        <v>219257.1846</v>
      </c>
      <c r="AB50" s="226">
        <v>222392.4879070342</v>
      </c>
      <c r="AC50" s="226">
        <v>6526.941798697919</v>
      </c>
      <c r="AD50" s="226">
        <v>1689.5792707407727</v>
      </c>
      <c r="AE50" s="226">
        <v>57569034</v>
      </c>
      <c r="AF50" s="226">
        <v>0</v>
      </c>
      <c r="AG50" s="19"/>
    </row>
    <row r="51" spans="1:33" ht="12.75">
      <c r="A51" s="135" t="s">
        <v>877</v>
      </c>
      <c r="B51" s="12" t="s">
        <v>595</v>
      </c>
      <c r="C51" s="19" t="s">
        <v>596</v>
      </c>
      <c r="D51" s="11">
        <v>455807.796</v>
      </c>
      <c r="E51" s="123">
        <v>73920</v>
      </c>
      <c r="F51" s="127">
        <v>529727.796</v>
      </c>
      <c r="G51" s="128">
        <v>311123</v>
      </c>
      <c r="H51" s="128">
        <v>50130</v>
      </c>
      <c r="I51" s="128">
        <v>14251</v>
      </c>
      <c r="J51" s="128">
        <v>21818</v>
      </c>
      <c r="K51" s="128">
        <v>0</v>
      </c>
      <c r="L51" s="17">
        <v>2796</v>
      </c>
      <c r="M51" s="17">
        <v>125097</v>
      </c>
      <c r="N51" s="17">
        <v>73920</v>
      </c>
      <c r="O51" s="17">
        <v>1149</v>
      </c>
      <c r="P51" s="17">
        <v>430780.9058</v>
      </c>
      <c r="Q51" s="17">
        <v>73269.15</v>
      </c>
      <c r="R51" s="17">
        <v>-109685.7</v>
      </c>
      <c r="S51" s="17">
        <v>41565.51</v>
      </c>
      <c r="T51" s="17">
        <v>435929.8658</v>
      </c>
      <c r="U51" s="17">
        <v>529727.796</v>
      </c>
      <c r="V51" s="17">
        <v>450268.62659999996</v>
      </c>
      <c r="W51" s="17">
        <v>-14338.76079999993</v>
      </c>
      <c r="X51" s="17">
        <v>-10037.13255999995</v>
      </c>
      <c r="Y51" s="129">
        <v>0.981</v>
      </c>
      <c r="Z51" s="130">
        <v>104616</v>
      </c>
      <c r="AA51" s="226">
        <v>519662.967876</v>
      </c>
      <c r="AB51" s="226">
        <v>527093.9719030618</v>
      </c>
      <c r="AC51" s="226">
        <v>5038.368623375601</v>
      </c>
      <c r="AD51" s="226">
        <v>201.0060954184546</v>
      </c>
      <c r="AE51" s="226">
        <v>21028454</v>
      </c>
      <c r="AF51" s="226">
        <v>0</v>
      </c>
      <c r="AG51" s="19"/>
    </row>
    <row r="52" spans="1:33" ht="12.75">
      <c r="A52" s="135" t="s">
        <v>877</v>
      </c>
      <c r="B52" s="12" t="s">
        <v>766</v>
      </c>
      <c r="C52" s="19" t="s">
        <v>72</v>
      </c>
      <c r="D52" s="11">
        <v>107589.078</v>
      </c>
      <c r="E52" s="123">
        <v>9905</v>
      </c>
      <c r="F52" s="127">
        <v>117494.078</v>
      </c>
      <c r="G52" s="128">
        <v>63233</v>
      </c>
      <c r="H52" s="128">
        <v>47110</v>
      </c>
      <c r="I52" s="128">
        <v>9636</v>
      </c>
      <c r="J52" s="128">
        <v>0</v>
      </c>
      <c r="K52" s="128">
        <v>5208</v>
      </c>
      <c r="L52" s="17">
        <v>1365</v>
      </c>
      <c r="M52" s="17">
        <v>24103</v>
      </c>
      <c r="N52" s="17">
        <v>9905</v>
      </c>
      <c r="O52" s="17">
        <v>0</v>
      </c>
      <c r="P52" s="17">
        <v>87552.4118</v>
      </c>
      <c r="Q52" s="17">
        <v>52660.9</v>
      </c>
      <c r="R52" s="17">
        <v>-21647.8</v>
      </c>
      <c r="S52" s="17">
        <v>4321.740000000001</v>
      </c>
      <c r="T52" s="17">
        <v>122887.25180000001</v>
      </c>
      <c r="U52" s="17">
        <v>117494.078</v>
      </c>
      <c r="V52" s="17">
        <v>99869.96629999999</v>
      </c>
      <c r="W52" s="17">
        <v>23017.285500000027</v>
      </c>
      <c r="X52" s="17">
        <v>16112.099850000019</v>
      </c>
      <c r="Y52" s="129">
        <v>1.137</v>
      </c>
      <c r="Z52" s="130">
        <v>34937</v>
      </c>
      <c r="AA52" s="226">
        <v>133590.766686</v>
      </c>
      <c r="AB52" s="226">
        <v>135501.06929863262</v>
      </c>
      <c r="AC52" s="226">
        <v>3878.4403153857693</v>
      </c>
      <c r="AD52" s="226">
        <v>-958.9222125713768</v>
      </c>
      <c r="AE52" s="226">
        <v>0</v>
      </c>
      <c r="AF52" s="226">
        <v>33501865</v>
      </c>
      <c r="AG52" s="19"/>
    </row>
    <row r="53" spans="1:33" ht="12.75">
      <c r="A53" s="135" t="s">
        <v>877</v>
      </c>
      <c r="B53" s="12" t="s">
        <v>797</v>
      </c>
      <c r="C53" s="19" t="s">
        <v>73</v>
      </c>
      <c r="D53" s="11">
        <v>38113.267</v>
      </c>
      <c r="E53" s="123">
        <v>7831</v>
      </c>
      <c r="F53" s="127">
        <v>45944.267</v>
      </c>
      <c r="G53" s="128">
        <v>24590</v>
      </c>
      <c r="H53" s="128">
        <v>17306</v>
      </c>
      <c r="I53" s="128">
        <v>1135</v>
      </c>
      <c r="J53" s="128">
        <v>0</v>
      </c>
      <c r="K53" s="128">
        <v>2011</v>
      </c>
      <c r="L53" s="17">
        <v>1020</v>
      </c>
      <c r="M53" s="17">
        <v>9038</v>
      </c>
      <c r="N53" s="17">
        <v>7831</v>
      </c>
      <c r="O53" s="17">
        <v>299</v>
      </c>
      <c r="P53" s="17">
        <v>34047.314</v>
      </c>
      <c r="Q53" s="17">
        <v>17384.2</v>
      </c>
      <c r="R53" s="17">
        <v>-8803.449999999999</v>
      </c>
      <c r="S53" s="17">
        <v>5119.89</v>
      </c>
      <c r="T53" s="17">
        <v>47747.954</v>
      </c>
      <c r="U53" s="17">
        <v>45944.267</v>
      </c>
      <c r="V53" s="17">
        <v>39052.62695</v>
      </c>
      <c r="W53" s="17">
        <v>8695.32705</v>
      </c>
      <c r="X53" s="17">
        <v>6086.728934999999</v>
      </c>
      <c r="Y53" s="129">
        <v>1.132</v>
      </c>
      <c r="Z53" s="130">
        <v>12862</v>
      </c>
      <c r="AA53" s="226">
        <v>52008.91024399999</v>
      </c>
      <c r="AB53" s="226">
        <v>52752.62000466641</v>
      </c>
      <c r="AC53" s="226">
        <v>4101.432126004231</v>
      </c>
      <c r="AD53" s="226">
        <v>-735.9304019529154</v>
      </c>
      <c r="AE53" s="226">
        <v>0</v>
      </c>
      <c r="AF53" s="226">
        <v>9465537</v>
      </c>
      <c r="AG53" s="19"/>
    </row>
    <row r="54" spans="1:33" ht="12.75">
      <c r="A54" s="135" t="s">
        <v>875</v>
      </c>
      <c r="B54" s="12" t="s">
        <v>845</v>
      </c>
      <c r="C54" s="19" t="s">
        <v>86</v>
      </c>
      <c r="D54" s="11">
        <v>15833.921000000002</v>
      </c>
      <c r="E54" s="123">
        <v>1904</v>
      </c>
      <c r="F54" s="127">
        <v>17737.921000000002</v>
      </c>
      <c r="G54" s="128">
        <v>14798</v>
      </c>
      <c r="H54" s="128">
        <v>1442</v>
      </c>
      <c r="I54" s="128">
        <v>0</v>
      </c>
      <c r="J54" s="128">
        <v>964</v>
      </c>
      <c r="K54" s="128">
        <v>0</v>
      </c>
      <c r="L54" s="17">
        <v>81</v>
      </c>
      <c r="M54" s="17">
        <v>7370</v>
      </c>
      <c r="N54" s="17">
        <v>1904</v>
      </c>
      <c r="O54" s="17">
        <v>0</v>
      </c>
      <c r="P54" s="17">
        <v>20489.3108</v>
      </c>
      <c r="Q54" s="17">
        <v>2045.1</v>
      </c>
      <c r="R54" s="17">
        <v>-6333.349999999999</v>
      </c>
      <c r="S54" s="17">
        <v>365.5</v>
      </c>
      <c r="T54" s="17">
        <v>16566.5608</v>
      </c>
      <c r="U54" s="17">
        <v>17737.921000000002</v>
      </c>
      <c r="V54" s="17">
        <v>15077.232850000002</v>
      </c>
      <c r="W54" s="17">
        <v>1489.3279499999971</v>
      </c>
      <c r="X54" s="17">
        <v>1042.529564999998</v>
      </c>
      <c r="Y54" s="129">
        <v>1.059</v>
      </c>
      <c r="Z54" s="130">
        <v>5366</v>
      </c>
      <c r="AA54" s="226">
        <v>18784.458339</v>
      </c>
      <c r="AB54" s="226">
        <v>19053.06971635832</v>
      </c>
      <c r="AC54" s="226">
        <v>3550.7025188889907</v>
      </c>
      <c r="AD54" s="226">
        <v>-1286.6600090681554</v>
      </c>
      <c r="AE54" s="226">
        <v>0</v>
      </c>
      <c r="AF54" s="226">
        <v>6904218</v>
      </c>
      <c r="AG54" s="19"/>
    </row>
    <row r="55" spans="1:33" ht="12.75">
      <c r="A55" s="135" t="s">
        <v>875</v>
      </c>
      <c r="B55" s="12" t="s">
        <v>830</v>
      </c>
      <c r="C55" s="19" t="s">
        <v>84</v>
      </c>
      <c r="D55" s="11">
        <v>7727.237</v>
      </c>
      <c r="E55" s="123">
        <v>89</v>
      </c>
      <c r="F55" s="127">
        <v>7816.237</v>
      </c>
      <c r="G55" s="128">
        <v>1824</v>
      </c>
      <c r="H55" s="128">
        <v>7639</v>
      </c>
      <c r="I55" s="128">
        <v>43</v>
      </c>
      <c r="J55" s="128">
        <v>0</v>
      </c>
      <c r="K55" s="128">
        <v>193</v>
      </c>
      <c r="L55" s="17">
        <v>1</v>
      </c>
      <c r="M55" s="17">
        <v>0</v>
      </c>
      <c r="N55" s="17">
        <v>89</v>
      </c>
      <c r="O55" s="17">
        <v>28</v>
      </c>
      <c r="P55" s="17">
        <v>2525.5104</v>
      </c>
      <c r="Q55" s="17">
        <v>6693.75</v>
      </c>
      <c r="R55" s="17">
        <v>-24.65</v>
      </c>
      <c r="S55" s="17">
        <v>75.65</v>
      </c>
      <c r="T55" s="17">
        <v>9270.2604</v>
      </c>
      <c r="U55" s="17">
        <v>7816.237</v>
      </c>
      <c r="V55" s="17">
        <v>6643.80145</v>
      </c>
      <c r="W55" s="17">
        <v>2626.4589499999993</v>
      </c>
      <c r="X55" s="17">
        <v>1838.5212649999994</v>
      </c>
      <c r="Y55" s="129">
        <v>1.235</v>
      </c>
      <c r="Z55" s="130">
        <v>3739</v>
      </c>
      <c r="AA55" s="226">
        <v>9653.052695</v>
      </c>
      <c r="AB55" s="226">
        <v>9791.088071550252</v>
      </c>
      <c r="AC55" s="226">
        <v>2618.6381576759163</v>
      </c>
      <c r="AD55" s="226">
        <v>-2218.7243702812298</v>
      </c>
      <c r="AE55" s="226">
        <v>0</v>
      </c>
      <c r="AF55" s="226">
        <v>8295810</v>
      </c>
      <c r="AG55" s="19"/>
    </row>
    <row r="56" spans="1:33" ht="12.75">
      <c r="A56" s="135" t="s">
        <v>875</v>
      </c>
      <c r="B56" s="12" t="s">
        <v>664</v>
      </c>
      <c r="C56" s="19" t="s">
        <v>76</v>
      </c>
      <c r="D56" s="11">
        <v>50989.269</v>
      </c>
      <c r="E56" s="123">
        <v>3583</v>
      </c>
      <c r="F56" s="127">
        <v>54572.269</v>
      </c>
      <c r="G56" s="128">
        <v>25901</v>
      </c>
      <c r="H56" s="128">
        <v>5953</v>
      </c>
      <c r="I56" s="128">
        <v>284</v>
      </c>
      <c r="J56" s="128">
        <v>0</v>
      </c>
      <c r="K56" s="128">
        <v>2540</v>
      </c>
      <c r="L56" s="17">
        <v>356</v>
      </c>
      <c r="M56" s="17">
        <v>7196</v>
      </c>
      <c r="N56" s="17">
        <v>3583</v>
      </c>
      <c r="O56" s="17">
        <v>642</v>
      </c>
      <c r="P56" s="17">
        <v>35862.524600000004</v>
      </c>
      <c r="Q56" s="17">
        <v>7460.45</v>
      </c>
      <c r="R56" s="17">
        <v>-6964.9</v>
      </c>
      <c r="S56" s="17">
        <v>1822.23</v>
      </c>
      <c r="T56" s="17">
        <v>38180.30460000001</v>
      </c>
      <c r="U56" s="17">
        <v>54572.269</v>
      </c>
      <c r="V56" s="17">
        <v>46386.42865</v>
      </c>
      <c r="W56" s="17">
        <v>-8206.124049999991</v>
      </c>
      <c r="X56" s="17">
        <v>-5744.2868349999935</v>
      </c>
      <c r="Y56" s="129">
        <v>0.895</v>
      </c>
      <c r="Z56" s="130">
        <v>9874</v>
      </c>
      <c r="AA56" s="226">
        <v>48842.180755</v>
      </c>
      <c r="AB56" s="226">
        <v>49540.60735900518</v>
      </c>
      <c r="AC56" s="226">
        <v>5017.278444298681</v>
      </c>
      <c r="AD56" s="226">
        <v>179.9159163415352</v>
      </c>
      <c r="AE56" s="226">
        <v>1776490</v>
      </c>
      <c r="AF56" s="226">
        <v>0</v>
      </c>
      <c r="AG56" s="19"/>
    </row>
    <row r="57" spans="1:33" ht="12.75">
      <c r="A57" s="135" t="s">
        <v>875</v>
      </c>
      <c r="B57" s="12" t="s">
        <v>579</v>
      </c>
      <c r="C57" s="19" t="s">
        <v>580</v>
      </c>
      <c r="D57" s="11">
        <v>26680.594</v>
      </c>
      <c r="E57" s="123">
        <v>2706</v>
      </c>
      <c r="F57" s="127">
        <v>29386.594</v>
      </c>
      <c r="G57" s="128">
        <v>20532</v>
      </c>
      <c r="H57" s="128">
        <v>813</v>
      </c>
      <c r="I57" s="128">
        <v>617</v>
      </c>
      <c r="J57" s="128">
        <v>0</v>
      </c>
      <c r="K57" s="128">
        <v>1566</v>
      </c>
      <c r="L57" s="17">
        <v>450</v>
      </c>
      <c r="M57" s="17">
        <v>6697</v>
      </c>
      <c r="N57" s="17">
        <v>2706</v>
      </c>
      <c r="O57" s="17">
        <v>706</v>
      </c>
      <c r="P57" s="17">
        <v>28428.607200000002</v>
      </c>
      <c r="Q57" s="17">
        <v>2546.6</v>
      </c>
      <c r="R57" s="17">
        <v>-6675.05</v>
      </c>
      <c r="S57" s="17">
        <v>1161.6100000000001</v>
      </c>
      <c r="T57" s="17">
        <v>25461.767200000002</v>
      </c>
      <c r="U57" s="17">
        <v>29386.594</v>
      </c>
      <c r="V57" s="17">
        <v>24978.6049</v>
      </c>
      <c r="W57" s="17">
        <v>483.1623000000036</v>
      </c>
      <c r="X57" s="17">
        <v>338.2136100000025</v>
      </c>
      <c r="Y57" s="129">
        <v>1.012</v>
      </c>
      <c r="Z57" s="130">
        <v>5449</v>
      </c>
      <c r="AA57" s="226">
        <v>29739.233128</v>
      </c>
      <c r="AB57" s="226">
        <v>30164.494065948213</v>
      </c>
      <c r="AC57" s="226">
        <v>5535.785293805875</v>
      </c>
      <c r="AD57" s="226">
        <v>698.4227658487289</v>
      </c>
      <c r="AE57" s="226">
        <v>3805706</v>
      </c>
      <c r="AF57" s="226">
        <v>0</v>
      </c>
      <c r="AG57" s="19"/>
    </row>
    <row r="58" spans="1:33" ht="12.75">
      <c r="A58" s="135" t="s">
        <v>875</v>
      </c>
      <c r="B58" s="12" t="s">
        <v>838</v>
      </c>
      <c r="C58" s="19" t="s">
        <v>85</v>
      </c>
      <c r="D58" s="11">
        <v>44914.263</v>
      </c>
      <c r="E58" s="123">
        <v>4599</v>
      </c>
      <c r="F58" s="127">
        <v>49513.263</v>
      </c>
      <c r="G58" s="128">
        <v>31830</v>
      </c>
      <c r="H58" s="128">
        <v>8155</v>
      </c>
      <c r="I58" s="128">
        <v>948</v>
      </c>
      <c r="J58" s="128">
        <v>0</v>
      </c>
      <c r="K58" s="128">
        <v>2558</v>
      </c>
      <c r="L58" s="17">
        <v>24</v>
      </c>
      <c r="M58" s="17">
        <v>11153</v>
      </c>
      <c r="N58" s="17">
        <v>4599</v>
      </c>
      <c r="O58" s="17">
        <v>0</v>
      </c>
      <c r="P58" s="17">
        <v>44071.818</v>
      </c>
      <c r="Q58" s="17">
        <v>9911.85</v>
      </c>
      <c r="R58" s="17">
        <v>-9500.449999999999</v>
      </c>
      <c r="S58" s="17">
        <v>2013.14</v>
      </c>
      <c r="T58" s="17">
        <v>46496.358</v>
      </c>
      <c r="U58" s="17">
        <v>49513.263</v>
      </c>
      <c r="V58" s="17">
        <v>42086.27355</v>
      </c>
      <c r="W58" s="17">
        <v>4410.084450000002</v>
      </c>
      <c r="X58" s="17">
        <v>3087.0591150000014</v>
      </c>
      <c r="Y58" s="129">
        <v>1.062</v>
      </c>
      <c r="Z58" s="130">
        <v>11611</v>
      </c>
      <c r="AA58" s="226">
        <v>52583.085306</v>
      </c>
      <c r="AB58" s="226">
        <v>53335.00557513386</v>
      </c>
      <c r="AC58" s="226">
        <v>4593.489413068113</v>
      </c>
      <c r="AD58" s="226">
        <v>-243.87311488903288</v>
      </c>
      <c r="AE58" s="226">
        <v>0</v>
      </c>
      <c r="AF58" s="226">
        <v>2831611</v>
      </c>
      <c r="AG58" s="19"/>
    </row>
    <row r="59" spans="1:33" ht="12.75">
      <c r="A59" s="135" t="s">
        <v>875</v>
      </c>
      <c r="B59" s="12" t="s">
        <v>605</v>
      </c>
      <c r="C59" s="19" t="s">
        <v>75</v>
      </c>
      <c r="D59" s="11">
        <v>103998.676</v>
      </c>
      <c r="E59" s="123">
        <v>12644</v>
      </c>
      <c r="F59" s="127">
        <v>116642.676</v>
      </c>
      <c r="G59" s="128">
        <v>63105</v>
      </c>
      <c r="H59" s="128">
        <v>11426</v>
      </c>
      <c r="I59" s="128">
        <v>5254</v>
      </c>
      <c r="J59" s="128">
        <v>0</v>
      </c>
      <c r="K59" s="128">
        <v>4902</v>
      </c>
      <c r="L59" s="17">
        <v>855</v>
      </c>
      <c r="M59" s="17">
        <v>30047</v>
      </c>
      <c r="N59" s="17">
        <v>12644</v>
      </c>
      <c r="O59" s="17">
        <v>0</v>
      </c>
      <c r="P59" s="17">
        <v>87375.183</v>
      </c>
      <c r="Q59" s="17">
        <v>18344.7</v>
      </c>
      <c r="R59" s="17">
        <v>-26266.7</v>
      </c>
      <c r="S59" s="17">
        <v>5639.410000000001</v>
      </c>
      <c r="T59" s="17">
        <v>85092.59300000001</v>
      </c>
      <c r="U59" s="17">
        <v>116642.676</v>
      </c>
      <c r="V59" s="17">
        <v>99146.2746</v>
      </c>
      <c r="W59" s="17">
        <v>-14053.681599999996</v>
      </c>
      <c r="X59" s="17">
        <v>-9837.577119999996</v>
      </c>
      <c r="Y59" s="129">
        <v>0.916</v>
      </c>
      <c r="Z59" s="130">
        <v>21515</v>
      </c>
      <c r="AA59" s="226">
        <v>106844.691216</v>
      </c>
      <c r="AB59" s="226">
        <v>108372.53402908599</v>
      </c>
      <c r="AC59" s="226">
        <v>5037.068744089519</v>
      </c>
      <c r="AD59" s="226">
        <v>199.7062161323729</v>
      </c>
      <c r="AE59" s="226">
        <v>4296679</v>
      </c>
      <c r="AF59" s="226">
        <v>0</v>
      </c>
      <c r="AG59" s="19"/>
    </row>
    <row r="60" spans="1:33" ht="12.75">
      <c r="A60" s="135" t="s">
        <v>875</v>
      </c>
      <c r="B60" s="12" t="s">
        <v>810</v>
      </c>
      <c r="C60" s="132" t="s">
        <v>83</v>
      </c>
      <c r="D60" s="11">
        <v>48416.979</v>
      </c>
      <c r="E60" s="123">
        <v>3516</v>
      </c>
      <c r="F60" s="127">
        <v>51932.979</v>
      </c>
      <c r="G60" s="128">
        <v>29974</v>
      </c>
      <c r="H60" s="128">
        <v>4450</v>
      </c>
      <c r="I60" s="128">
        <v>1346</v>
      </c>
      <c r="J60" s="128">
        <v>0</v>
      </c>
      <c r="K60" s="128">
        <v>2826</v>
      </c>
      <c r="L60" s="17">
        <v>4</v>
      </c>
      <c r="M60" s="17">
        <v>6581</v>
      </c>
      <c r="N60" s="17">
        <v>3516</v>
      </c>
      <c r="O60" s="17">
        <v>62</v>
      </c>
      <c r="P60" s="17">
        <v>41502.000400000004</v>
      </c>
      <c r="Q60" s="17">
        <v>7328.7</v>
      </c>
      <c r="R60" s="17">
        <v>-5649.95</v>
      </c>
      <c r="S60" s="17">
        <v>1869.8300000000002</v>
      </c>
      <c r="T60" s="17">
        <v>45050.580400000006</v>
      </c>
      <c r="U60" s="17">
        <v>51932.979</v>
      </c>
      <c r="V60" s="17">
        <v>44143.03215</v>
      </c>
      <c r="W60" s="17">
        <v>907.5482500000071</v>
      </c>
      <c r="X60" s="17">
        <v>635.2837750000049</v>
      </c>
      <c r="Y60" s="129">
        <v>1.012</v>
      </c>
      <c r="Z60" s="130">
        <v>7900</v>
      </c>
      <c r="AA60" s="226">
        <v>52556.174748</v>
      </c>
      <c r="AB60" s="226">
        <v>53307.71020528997</v>
      </c>
      <c r="AC60" s="226">
        <v>6747.811418391136</v>
      </c>
      <c r="AD60" s="226">
        <v>1910.4488904339896</v>
      </c>
      <c r="AE60" s="226">
        <v>15092546</v>
      </c>
      <c r="AF60" s="226">
        <v>0</v>
      </c>
      <c r="AG60" s="19"/>
    </row>
    <row r="61" spans="1:33" ht="12.75">
      <c r="A61" s="135" t="s">
        <v>875</v>
      </c>
      <c r="B61" s="12" t="s">
        <v>689</v>
      </c>
      <c r="C61" s="19" t="s">
        <v>77</v>
      </c>
      <c r="D61" s="11">
        <v>736151.286</v>
      </c>
      <c r="E61" s="123">
        <v>67588</v>
      </c>
      <c r="F61" s="127">
        <v>803739.286</v>
      </c>
      <c r="G61" s="128">
        <v>256360</v>
      </c>
      <c r="H61" s="128">
        <v>256851</v>
      </c>
      <c r="I61" s="128">
        <v>0</v>
      </c>
      <c r="J61" s="128">
        <v>4792</v>
      </c>
      <c r="K61" s="128">
        <v>12213</v>
      </c>
      <c r="L61" s="17">
        <v>0</v>
      </c>
      <c r="M61" s="17">
        <v>53967</v>
      </c>
      <c r="N61" s="17">
        <v>67588</v>
      </c>
      <c r="O61" s="17">
        <v>3177</v>
      </c>
      <c r="P61" s="17">
        <v>354956.05600000004</v>
      </c>
      <c r="Q61" s="17">
        <v>232777.6</v>
      </c>
      <c r="R61" s="17">
        <v>-48572.4</v>
      </c>
      <c r="S61" s="17">
        <v>48275.41</v>
      </c>
      <c r="T61" s="17">
        <v>587436.6660000001</v>
      </c>
      <c r="U61" s="17">
        <v>803739.286</v>
      </c>
      <c r="V61" s="17">
        <v>683178.3931</v>
      </c>
      <c r="W61" s="17">
        <v>-95741.7270999999</v>
      </c>
      <c r="X61" s="17">
        <v>-67019.20896999993</v>
      </c>
      <c r="Y61" s="129">
        <v>0.917</v>
      </c>
      <c r="Z61" s="130">
        <v>158245</v>
      </c>
      <c r="AA61" s="226">
        <v>737028.925262</v>
      </c>
      <c r="AB61" s="226">
        <v>747568.1886889638</v>
      </c>
      <c r="AC61" s="226">
        <v>4724.11885803004</v>
      </c>
      <c r="AD61" s="226">
        <v>-113.24366992710566</v>
      </c>
      <c r="AE61" s="226">
        <v>0</v>
      </c>
      <c r="AF61" s="226">
        <v>17920245</v>
      </c>
      <c r="AG61" s="19"/>
    </row>
    <row r="62" spans="1:33" ht="12.75">
      <c r="A62" s="135" t="s">
        <v>875</v>
      </c>
      <c r="B62" s="12" t="s">
        <v>720</v>
      </c>
      <c r="C62" s="19" t="s">
        <v>80</v>
      </c>
      <c r="D62" s="11">
        <v>766517.305</v>
      </c>
      <c r="E62" s="123">
        <v>65542</v>
      </c>
      <c r="F62" s="127">
        <v>832059.305</v>
      </c>
      <c r="G62" s="128">
        <v>380169</v>
      </c>
      <c r="H62" s="128">
        <v>117933</v>
      </c>
      <c r="I62" s="128">
        <v>35605</v>
      </c>
      <c r="J62" s="128">
        <v>0</v>
      </c>
      <c r="K62" s="128">
        <v>7647</v>
      </c>
      <c r="L62" s="17">
        <v>19784</v>
      </c>
      <c r="M62" s="17">
        <v>51986</v>
      </c>
      <c r="N62" s="17">
        <v>65542</v>
      </c>
      <c r="O62" s="17">
        <v>300</v>
      </c>
      <c r="P62" s="17">
        <v>526381.9974</v>
      </c>
      <c r="Q62" s="17">
        <v>137007.25</v>
      </c>
      <c r="R62" s="17">
        <v>-61259.5</v>
      </c>
      <c r="S62" s="17">
        <v>46873.08</v>
      </c>
      <c r="T62" s="17">
        <v>649002.8274</v>
      </c>
      <c r="U62" s="17">
        <v>832059.305</v>
      </c>
      <c r="V62" s="17">
        <v>707250.40925</v>
      </c>
      <c r="W62" s="17">
        <v>-58247.581850000075</v>
      </c>
      <c r="X62" s="17">
        <v>-40773.30729500005</v>
      </c>
      <c r="Y62" s="129">
        <v>0.951</v>
      </c>
      <c r="Z62" s="130">
        <v>140851</v>
      </c>
      <c r="AA62" s="226">
        <v>791288.399055</v>
      </c>
      <c r="AB62" s="226">
        <v>802603.5545373667</v>
      </c>
      <c r="AC62" s="226">
        <v>5698.245341086445</v>
      </c>
      <c r="AD62" s="226">
        <v>860.8828131292985</v>
      </c>
      <c r="AE62" s="226">
        <v>121256205</v>
      </c>
      <c r="AF62" s="226">
        <v>0</v>
      </c>
      <c r="AG62" s="19"/>
    </row>
    <row r="63" spans="1:33" ht="12.75">
      <c r="A63" s="135" t="s">
        <v>875</v>
      </c>
      <c r="B63" s="12" t="s">
        <v>780</v>
      </c>
      <c r="C63" s="19" t="s">
        <v>81</v>
      </c>
      <c r="D63" s="11">
        <v>74770.081</v>
      </c>
      <c r="E63" s="123">
        <v>8037</v>
      </c>
      <c r="F63" s="127">
        <v>82807.081</v>
      </c>
      <c r="G63" s="128">
        <v>35897</v>
      </c>
      <c r="H63" s="128">
        <v>22846</v>
      </c>
      <c r="I63" s="128">
        <v>630</v>
      </c>
      <c r="J63" s="128">
        <v>0</v>
      </c>
      <c r="K63" s="128">
        <v>3222</v>
      </c>
      <c r="L63" s="17">
        <v>4457</v>
      </c>
      <c r="M63" s="17">
        <v>4024</v>
      </c>
      <c r="N63" s="17">
        <v>8037</v>
      </c>
      <c r="O63" s="17">
        <v>1031</v>
      </c>
      <c r="P63" s="17">
        <v>49702.9862</v>
      </c>
      <c r="Q63" s="17">
        <v>22693.3</v>
      </c>
      <c r="R63" s="17">
        <v>-8085.2</v>
      </c>
      <c r="S63" s="17">
        <v>6147.370000000001</v>
      </c>
      <c r="T63" s="17">
        <v>70458.4562</v>
      </c>
      <c r="U63" s="17">
        <v>82807.081</v>
      </c>
      <c r="V63" s="17">
        <v>70386.01885000001</v>
      </c>
      <c r="W63" s="17">
        <v>72.43734999999288</v>
      </c>
      <c r="X63" s="17">
        <v>50.70614499999501</v>
      </c>
      <c r="Y63" s="129">
        <v>1.001</v>
      </c>
      <c r="Z63" s="130">
        <v>14544</v>
      </c>
      <c r="AA63" s="226">
        <v>82889.888081</v>
      </c>
      <c r="AB63" s="226">
        <v>84075.1853413574</v>
      </c>
      <c r="AC63" s="226">
        <v>5780.747066925013</v>
      </c>
      <c r="AD63" s="226">
        <v>943.3845389678672</v>
      </c>
      <c r="AE63" s="226">
        <v>13720585</v>
      </c>
      <c r="AF63" s="226">
        <v>0</v>
      </c>
      <c r="AG63" s="19"/>
    </row>
    <row r="64" spans="1:33" ht="12.75">
      <c r="A64" s="135" t="s">
        <v>875</v>
      </c>
      <c r="B64" s="12" t="s">
        <v>708</v>
      </c>
      <c r="C64" s="19" t="s">
        <v>79</v>
      </c>
      <c r="D64" s="11">
        <v>183077.689</v>
      </c>
      <c r="E64" s="123">
        <v>28464</v>
      </c>
      <c r="F64" s="127">
        <v>211541.689</v>
      </c>
      <c r="G64" s="128">
        <v>115400</v>
      </c>
      <c r="H64" s="128">
        <v>18189</v>
      </c>
      <c r="I64" s="128">
        <v>4476</v>
      </c>
      <c r="J64" s="128">
        <v>9963</v>
      </c>
      <c r="K64" s="128">
        <v>4429</v>
      </c>
      <c r="L64" s="17">
        <v>883</v>
      </c>
      <c r="M64" s="17">
        <v>29781</v>
      </c>
      <c r="N64" s="17">
        <v>28464</v>
      </c>
      <c r="O64" s="17">
        <v>193</v>
      </c>
      <c r="P64" s="17">
        <v>159782.84</v>
      </c>
      <c r="Q64" s="17">
        <v>31498.45</v>
      </c>
      <c r="R64" s="17">
        <v>-26228.45</v>
      </c>
      <c r="S64" s="17">
        <v>19131.63</v>
      </c>
      <c r="T64" s="17">
        <v>184184.47</v>
      </c>
      <c r="U64" s="17">
        <v>211541.689</v>
      </c>
      <c r="V64" s="17">
        <v>179810.43565</v>
      </c>
      <c r="W64" s="17">
        <v>4374.034350000002</v>
      </c>
      <c r="X64" s="17">
        <v>3061.824045000001</v>
      </c>
      <c r="Y64" s="129">
        <v>1.014</v>
      </c>
      <c r="Z64" s="130">
        <v>43498</v>
      </c>
      <c r="AA64" s="226">
        <v>214503.27264600003</v>
      </c>
      <c r="AB64" s="226">
        <v>217570.59662593526</v>
      </c>
      <c r="AC64" s="226">
        <v>5001.852881188452</v>
      </c>
      <c r="AD64" s="226">
        <v>164.49035323130556</v>
      </c>
      <c r="AE64" s="226">
        <v>7155001</v>
      </c>
      <c r="AF64" s="226">
        <v>0</v>
      </c>
      <c r="AG64" s="19"/>
    </row>
    <row r="65" spans="1:33" ht="12.75">
      <c r="A65" s="135" t="s">
        <v>875</v>
      </c>
      <c r="B65" s="12" t="s">
        <v>808</v>
      </c>
      <c r="C65" s="19" t="s">
        <v>82</v>
      </c>
      <c r="D65" s="11">
        <v>27916.801999999996</v>
      </c>
      <c r="E65" s="123">
        <v>6617</v>
      </c>
      <c r="F65" s="127">
        <v>34533.801999999996</v>
      </c>
      <c r="G65" s="128">
        <v>30966</v>
      </c>
      <c r="H65" s="128">
        <v>13486</v>
      </c>
      <c r="I65" s="128">
        <v>2259</v>
      </c>
      <c r="J65" s="128">
        <v>0</v>
      </c>
      <c r="K65" s="128">
        <v>4540</v>
      </c>
      <c r="L65" s="17">
        <v>1804</v>
      </c>
      <c r="M65" s="17">
        <v>24299</v>
      </c>
      <c r="N65" s="17">
        <v>6617</v>
      </c>
      <c r="O65" s="17">
        <v>6446</v>
      </c>
      <c r="P65" s="17">
        <v>42875.5236</v>
      </c>
      <c r="Q65" s="17">
        <v>17242.25</v>
      </c>
      <c r="R65" s="17">
        <v>-27666.649999999998</v>
      </c>
      <c r="S65" s="17">
        <v>1493.6200000000001</v>
      </c>
      <c r="T65" s="17">
        <v>33944.7436</v>
      </c>
      <c r="U65" s="17">
        <v>34533.801999999996</v>
      </c>
      <c r="V65" s="17">
        <v>29353.731699999997</v>
      </c>
      <c r="W65" s="17">
        <v>4591.011900000005</v>
      </c>
      <c r="X65" s="17">
        <v>3213.708330000003</v>
      </c>
      <c r="Y65" s="129">
        <v>1.093</v>
      </c>
      <c r="Z65" s="130">
        <v>7413</v>
      </c>
      <c r="AA65" s="226">
        <v>37745.445585999994</v>
      </c>
      <c r="AB65" s="226">
        <v>38285.19264417355</v>
      </c>
      <c r="AC65" s="226">
        <v>5164.601732655275</v>
      </c>
      <c r="AD65" s="226">
        <v>327.23920469812856</v>
      </c>
      <c r="AE65" s="226">
        <v>2425824</v>
      </c>
      <c r="AF65" s="226">
        <v>0</v>
      </c>
      <c r="AG65" s="19"/>
    </row>
    <row r="66" spans="1:33" ht="12.75">
      <c r="A66" s="135" t="s">
        <v>875</v>
      </c>
      <c r="B66" s="12" t="s">
        <v>706</v>
      </c>
      <c r="C66" s="19" t="s">
        <v>78</v>
      </c>
      <c r="D66" s="11">
        <v>118676.447</v>
      </c>
      <c r="E66" s="123">
        <v>11985</v>
      </c>
      <c r="F66" s="127">
        <v>130661.447</v>
      </c>
      <c r="G66" s="128">
        <v>55684</v>
      </c>
      <c r="H66" s="128">
        <v>21555</v>
      </c>
      <c r="I66" s="128">
        <v>3254</v>
      </c>
      <c r="J66" s="128">
        <v>0</v>
      </c>
      <c r="K66" s="128">
        <v>2855</v>
      </c>
      <c r="L66" s="17">
        <v>105</v>
      </c>
      <c r="M66" s="17">
        <v>113</v>
      </c>
      <c r="N66" s="17">
        <v>11985</v>
      </c>
      <c r="O66" s="17">
        <v>276</v>
      </c>
      <c r="P66" s="17">
        <v>77100.0664</v>
      </c>
      <c r="Q66" s="17">
        <v>23514.399999999998</v>
      </c>
      <c r="R66" s="17">
        <v>-419.9</v>
      </c>
      <c r="S66" s="17">
        <v>10168.04</v>
      </c>
      <c r="T66" s="17">
        <v>110362.60639999999</v>
      </c>
      <c r="U66" s="17">
        <v>130661.447</v>
      </c>
      <c r="V66" s="17">
        <v>111062.22995</v>
      </c>
      <c r="W66" s="17">
        <v>-699.6235500000039</v>
      </c>
      <c r="X66" s="17">
        <v>-489.7364850000027</v>
      </c>
      <c r="Y66" s="129">
        <v>0.996</v>
      </c>
      <c r="Z66" s="130">
        <v>27015</v>
      </c>
      <c r="AA66" s="226">
        <v>130138.801212</v>
      </c>
      <c r="AB66" s="226">
        <v>131999.74189021692</v>
      </c>
      <c r="AC66" s="226">
        <v>4886.164793271031</v>
      </c>
      <c r="AD66" s="226">
        <v>48.80226531388507</v>
      </c>
      <c r="AE66" s="226">
        <v>1318393</v>
      </c>
      <c r="AF66" s="226">
        <v>0</v>
      </c>
      <c r="AG66" s="19"/>
    </row>
    <row r="67" spans="1:33" ht="12.75">
      <c r="A67" s="135" t="s">
        <v>863</v>
      </c>
      <c r="B67" s="12" t="s">
        <v>549</v>
      </c>
      <c r="C67" s="19" t="s">
        <v>550</v>
      </c>
      <c r="D67" s="11">
        <v>33703.245</v>
      </c>
      <c r="E67" s="123">
        <v>2405</v>
      </c>
      <c r="F67" s="127">
        <v>36108.245</v>
      </c>
      <c r="G67" s="128">
        <v>14066</v>
      </c>
      <c r="H67" s="128">
        <v>2451</v>
      </c>
      <c r="I67" s="128">
        <v>130</v>
      </c>
      <c r="J67" s="128">
        <v>0</v>
      </c>
      <c r="K67" s="128">
        <v>2248</v>
      </c>
      <c r="L67" s="17">
        <v>0</v>
      </c>
      <c r="M67" s="17">
        <v>2844</v>
      </c>
      <c r="N67" s="17">
        <v>2405</v>
      </c>
      <c r="O67" s="17">
        <v>178</v>
      </c>
      <c r="P67" s="17">
        <v>19475.783600000002</v>
      </c>
      <c r="Q67" s="17">
        <v>4104.65</v>
      </c>
      <c r="R67" s="17">
        <v>-2568.7</v>
      </c>
      <c r="S67" s="17">
        <v>1560.7700000000002</v>
      </c>
      <c r="T67" s="17">
        <v>22572.503600000004</v>
      </c>
      <c r="U67" s="17">
        <v>36108.245</v>
      </c>
      <c r="V67" s="17">
        <v>30692.008250000003</v>
      </c>
      <c r="W67" s="17">
        <v>-8119.504649999999</v>
      </c>
      <c r="X67" s="17">
        <v>-5683.653254999999</v>
      </c>
      <c r="Y67" s="129">
        <v>0.843</v>
      </c>
      <c r="Z67" s="130">
        <v>6774</v>
      </c>
      <c r="AA67" s="226">
        <v>30439.250535000003</v>
      </c>
      <c r="AB67" s="226">
        <v>30874.521484228586</v>
      </c>
      <c r="AC67" s="226">
        <v>4557.797679986505</v>
      </c>
      <c r="AD67" s="226">
        <v>-279.5648479706415</v>
      </c>
      <c r="AE67" s="226">
        <v>0</v>
      </c>
      <c r="AF67" s="226">
        <v>1893772</v>
      </c>
      <c r="AG67" s="19"/>
    </row>
    <row r="68" spans="1:33" ht="12.75">
      <c r="A68" s="135" t="s">
        <v>863</v>
      </c>
      <c r="B68" s="12" t="s">
        <v>612</v>
      </c>
      <c r="C68" s="19" t="s">
        <v>89</v>
      </c>
      <c r="D68" s="11">
        <v>38275.511</v>
      </c>
      <c r="E68" s="123">
        <v>3812</v>
      </c>
      <c r="F68" s="127">
        <v>42087.511</v>
      </c>
      <c r="G68" s="128">
        <v>37289</v>
      </c>
      <c r="H68" s="128">
        <v>10503</v>
      </c>
      <c r="I68" s="128">
        <v>4312</v>
      </c>
      <c r="J68" s="128">
        <v>0</v>
      </c>
      <c r="K68" s="128">
        <v>386</v>
      </c>
      <c r="L68" s="17">
        <v>37</v>
      </c>
      <c r="M68" s="17">
        <v>26961</v>
      </c>
      <c r="N68" s="17">
        <v>3812</v>
      </c>
      <c r="O68" s="17">
        <v>0</v>
      </c>
      <c r="P68" s="17">
        <v>51630.3494</v>
      </c>
      <c r="Q68" s="17">
        <v>12920.85</v>
      </c>
      <c r="R68" s="17">
        <v>-22948.3</v>
      </c>
      <c r="S68" s="17">
        <v>-1343.17</v>
      </c>
      <c r="T68" s="17">
        <v>40259.729400000004</v>
      </c>
      <c r="U68" s="17">
        <v>42087.511</v>
      </c>
      <c r="V68" s="17">
        <v>35774.38435</v>
      </c>
      <c r="W68" s="17">
        <v>4485.3450500000035</v>
      </c>
      <c r="X68" s="17">
        <v>3139.7415350000024</v>
      </c>
      <c r="Y68" s="129">
        <v>1.075</v>
      </c>
      <c r="Z68" s="130">
        <v>9701</v>
      </c>
      <c r="AA68" s="226">
        <v>45244.074324999994</v>
      </c>
      <c r="AB68" s="226">
        <v>45891.04922853013</v>
      </c>
      <c r="AC68" s="226">
        <v>4730.548317547689</v>
      </c>
      <c r="AD68" s="226">
        <v>-106.81421040945679</v>
      </c>
      <c r="AE68" s="226">
        <v>0</v>
      </c>
      <c r="AF68" s="226">
        <v>1036205</v>
      </c>
      <c r="AG68" s="19"/>
    </row>
    <row r="69" spans="1:33" ht="12.75">
      <c r="A69" s="135" t="s">
        <v>863</v>
      </c>
      <c r="B69" s="12" t="s">
        <v>709</v>
      </c>
      <c r="C69" s="19" t="s">
        <v>92</v>
      </c>
      <c r="D69" s="11">
        <v>26041.374</v>
      </c>
      <c r="E69" s="123">
        <v>3235</v>
      </c>
      <c r="F69" s="127">
        <v>29276.374</v>
      </c>
      <c r="G69" s="128">
        <v>19049</v>
      </c>
      <c r="H69" s="128">
        <v>5480</v>
      </c>
      <c r="I69" s="128">
        <v>276</v>
      </c>
      <c r="J69" s="128">
        <v>0</v>
      </c>
      <c r="K69" s="128">
        <v>2162</v>
      </c>
      <c r="L69" s="17">
        <v>538</v>
      </c>
      <c r="M69" s="17">
        <v>9242</v>
      </c>
      <c r="N69" s="17">
        <v>3235</v>
      </c>
      <c r="O69" s="17">
        <v>6</v>
      </c>
      <c r="P69" s="17">
        <v>26375.2454</v>
      </c>
      <c r="Q69" s="17">
        <v>6730.3</v>
      </c>
      <c r="R69" s="17">
        <v>-8318.1</v>
      </c>
      <c r="S69" s="17">
        <v>1178.6100000000001</v>
      </c>
      <c r="T69" s="17">
        <v>25966.0554</v>
      </c>
      <c r="U69" s="17">
        <v>29276.374</v>
      </c>
      <c r="V69" s="17">
        <v>24884.9179</v>
      </c>
      <c r="W69" s="17">
        <v>1081.1375000000007</v>
      </c>
      <c r="X69" s="17">
        <v>756.7962500000004</v>
      </c>
      <c r="Y69" s="129">
        <v>1.026</v>
      </c>
      <c r="Z69" s="130">
        <v>7310</v>
      </c>
      <c r="AA69" s="226">
        <v>30037.559724</v>
      </c>
      <c r="AB69" s="226">
        <v>30467.08663099603</v>
      </c>
      <c r="AC69" s="226">
        <v>4167.864108207391</v>
      </c>
      <c r="AD69" s="226">
        <v>-669.4984197497552</v>
      </c>
      <c r="AE69" s="226">
        <v>0</v>
      </c>
      <c r="AF69" s="226">
        <v>4894033</v>
      </c>
      <c r="AG69" s="19"/>
    </row>
    <row r="70" spans="1:33" ht="12.75">
      <c r="A70" s="135" t="s">
        <v>863</v>
      </c>
      <c r="B70" s="12" t="s">
        <v>622</v>
      </c>
      <c r="C70" s="19" t="s">
        <v>90</v>
      </c>
      <c r="D70" s="11">
        <v>17328.425</v>
      </c>
      <c r="E70" s="123">
        <v>3945</v>
      </c>
      <c r="F70" s="127">
        <v>21273.425</v>
      </c>
      <c r="G70" s="128">
        <v>15768</v>
      </c>
      <c r="H70" s="128">
        <v>3502</v>
      </c>
      <c r="I70" s="128">
        <v>664</v>
      </c>
      <c r="J70" s="128">
        <v>0</v>
      </c>
      <c r="K70" s="128">
        <v>1659</v>
      </c>
      <c r="L70" s="17">
        <v>27</v>
      </c>
      <c r="M70" s="17">
        <v>8047</v>
      </c>
      <c r="N70" s="17">
        <v>3945</v>
      </c>
      <c r="O70" s="17">
        <v>135</v>
      </c>
      <c r="P70" s="17">
        <v>21832.3728</v>
      </c>
      <c r="Q70" s="17">
        <v>4951.25</v>
      </c>
      <c r="R70" s="17">
        <v>-6977.65</v>
      </c>
      <c r="S70" s="17">
        <v>1985.2600000000002</v>
      </c>
      <c r="T70" s="17">
        <v>21791.232799999998</v>
      </c>
      <c r="U70" s="17">
        <v>21273.425</v>
      </c>
      <c r="V70" s="17">
        <v>18082.411249999997</v>
      </c>
      <c r="W70" s="17">
        <v>3708.8215500000006</v>
      </c>
      <c r="X70" s="17">
        <v>2596.1750850000003</v>
      </c>
      <c r="Y70" s="129">
        <v>1.122</v>
      </c>
      <c r="Z70" s="130">
        <v>11803</v>
      </c>
      <c r="AA70" s="226">
        <v>23868.782850000003</v>
      </c>
      <c r="AB70" s="226">
        <v>24210.098341854984</v>
      </c>
      <c r="AC70" s="226">
        <v>2051.1817624209934</v>
      </c>
      <c r="AD70" s="226">
        <v>-2786.1807655361526</v>
      </c>
      <c r="AE70" s="226">
        <v>0</v>
      </c>
      <c r="AF70" s="226">
        <v>32885292</v>
      </c>
      <c r="AG70" s="19"/>
    </row>
    <row r="71" spans="1:33" ht="12.75">
      <c r="A71" s="135" t="s">
        <v>863</v>
      </c>
      <c r="B71" s="12" t="s">
        <v>610</v>
      </c>
      <c r="C71" s="19" t="s">
        <v>88</v>
      </c>
      <c r="D71" s="11">
        <v>122897.88</v>
      </c>
      <c r="E71" s="123">
        <v>8427</v>
      </c>
      <c r="F71" s="127">
        <v>131324.88</v>
      </c>
      <c r="G71" s="128">
        <v>64235</v>
      </c>
      <c r="H71" s="128">
        <v>48772</v>
      </c>
      <c r="I71" s="128">
        <v>5596</v>
      </c>
      <c r="J71" s="128">
        <v>0</v>
      </c>
      <c r="K71" s="128">
        <v>2353</v>
      </c>
      <c r="L71" s="17">
        <v>69</v>
      </c>
      <c r="M71" s="17">
        <v>18940</v>
      </c>
      <c r="N71" s="17">
        <v>8427</v>
      </c>
      <c r="O71" s="17">
        <v>161</v>
      </c>
      <c r="P71" s="17">
        <v>88939.781</v>
      </c>
      <c r="Q71" s="17">
        <v>48212.85</v>
      </c>
      <c r="R71" s="17">
        <v>-16294.5</v>
      </c>
      <c r="S71" s="17">
        <v>3943.15</v>
      </c>
      <c r="T71" s="17">
        <v>124801.28099999999</v>
      </c>
      <c r="U71" s="17">
        <v>131324.88</v>
      </c>
      <c r="V71" s="17">
        <v>111626.148</v>
      </c>
      <c r="W71" s="17">
        <v>13175.132999999987</v>
      </c>
      <c r="X71" s="17">
        <v>9222.593099999991</v>
      </c>
      <c r="Y71" s="129">
        <v>1.07</v>
      </c>
      <c r="Z71" s="130">
        <v>29620</v>
      </c>
      <c r="AA71" s="226">
        <v>140517.6216</v>
      </c>
      <c r="AB71" s="226">
        <v>142526.9758863957</v>
      </c>
      <c r="AC71" s="226">
        <v>4811.849287184189</v>
      </c>
      <c r="AD71" s="226">
        <v>-25.513240772957033</v>
      </c>
      <c r="AE71" s="226">
        <v>0</v>
      </c>
      <c r="AF71" s="226">
        <v>755702</v>
      </c>
      <c r="AG71" s="19"/>
    </row>
    <row r="72" spans="1:33" ht="12.75">
      <c r="A72" s="135" t="s">
        <v>863</v>
      </c>
      <c r="B72" s="12" t="s">
        <v>809</v>
      </c>
      <c r="C72" s="19" t="s">
        <v>96</v>
      </c>
      <c r="D72" s="11">
        <v>61929.962</v>
      </c>
      <c r="E72" s="123">
        <v>6966</v>
      </c>
      <c r="F72" s="127">
        <v>68895.962</v>
      </c>
      <c r="G72" s="128">
        <v>23765</v>
      </c>
      <c r="H72" s="128">
        <v>11421</v>
      </c>
      <c r="I72" s="128">
        <v>1925</v>
      </c>
      <c r="J72" s="128">
        <v>0</v>
      </c>
      <c r="K72" s="128">
        <v>1810</v>
      </c>
      <c r="L72" s="17">
        <v>258</v>
      </c>
      <c r="M72" s="17">
        <v>65</v>
      </c>
      <c r="N72" s="17">
        <v>6966</v>
      </c>
      <c r="O72" s="17">
        <v>0</v>
      </c>
      <c r="P72" s="17">
        <v>32905.019</v>
      </c>
      <c r="Q72" s="17">
        <v>12882.6</v>
      </c>
      <c r="R72" s="17">
        <v>-274.55</v>
      </c>
      <c r="S72" s="17">
        <v>5910.05</v>
      </c>
      <c r="T72" s="17">
        <v>51423.119000000006</v>
      </c>
      <c r="U72" s="17">
        <v>68895.962</v>
      </c>
      <c r="V72" s="17">
        <v>58561.5677</v>
      </c>
      <c r="W72" s="17">
        <v>-7138.448699999994</v>
      </c>
      <c r="X72" s="17">
        <v>-4996.914089999995</v>
      </c>
      <c r="Y72" s="129">
        <v>0.927</v>
      </c>
      <c r="Z72" s="130">
        <v>13834</v>
      </c>
      <c r="AA72" s="226">
        <v>63866.556774000004</v>
      </c>
      <c r="AB72" s="226">
        <v>64779.826854648534</v>
      </c>
      <c r="AC72" s="226">
        <v>4682.653379691234</v>
      </c>
      <c r="AD72" s="226">
        <v>-154.70914826591252</v>
      </c>
      <c r="AE72" s="226">
        <v>0</v>
      </c>
      <c r="AF72" s="226">
        <v>2140246</v>
      </c>
      <c r="AG72" s="19"/>
    </row>
    <row r="73" spans="1:33" ht="12.75">
      <c r="A73" s="135" t="s">
        <v>863</v>
      </c>
      <c r="B73" s="12" t="s">
        <v>653</v>
      </c>
      <c r="C73" s="19" t="s">
        <v>91</v>
      </c>
      <c r="D73" s="11">
        <v>572762.531</v>
      </c>
      <c r="E73" s="123">
        <v>61609</v>
      </c>
      <c r="F73" s="127">
        <v>634371.531</v>
      </c>
      <c r="G73" s="128">
        <v>424728</v>
      </c>
      <c r="H73" s="128">
        <v>78825</v>
      </c>
      <c r="I73" s="128">
        <v>41293</v>
      </c>
      <c r="J73" s="128">
        <v>0</v>
      </c>
      <c r="K73" s="128">
        <v>16778</v>
      </c>
      <c r="L73" s="17">
        <v>24490</v>
      </c>
      <c r="M73" s="17">
        <v>111549</v>
      </c>
      <c r="N73" s="17">
        <v>61609</v>
      </c>
      <c r="O73" s="17">
        <v>19</v>
      </c>
      <c r="P73" s="17">
        <v>588078.3888000001</v>
      </c>
      <c r="Q73" s="17">
        <v>116361.59999999999</v>
      </c>
      <c r="R73" s="17">
        <v>-115649.3</v>
      </c>
      <c r="S73" s="17">
        <v>33404.32</v>
      </c>
      <c r="T73" s="17">
        <v>622195.0088000001</v>
      </c>
      <c r="U73" s="17">
        <v>634371.531</v>
      </c>
      <c r="V73" s="17">
        <v>539215.80135</v>
      </c>
      <c r="W73" s="17">
        <v>82979.2074500001</v>
      </c>
      <c r="X73" s="17">
        <v>58085.445215000065</v>
      </c>
      <c r="Y73" s="129">
        <v>1.092</v>
      </c>
      <c r="Z73" s="130">
        <v>137171</v>
      </c>
      <c r="AA73" s="226">
        <v>692733.711852</v>
      </c>
      <c r="AB73" s="226">
        <v>702639.5687644017</v>
      </c>
      <c r="AC73" s="226">
        <v>5122.3623707955885</v>
      </c>
      <c r="AD73" s="226">
        <v>284.9998428384424</v>
      </c>
      <c r="AE73" s="226">
        <v>39093713</v>
      </c>
      <c r="AF73" s="226">
        <v>0</v>
      </c>
      <c r="AG73" s="19"/>
    </row>
    <row r="74" spans="1:33" ht="12.75">
      <c r="A74" s="135" t="s">
        <v>863</v>
      </c>
      <c r="B74" s="12" t="s">
        <v>727</v>
      </c>
      <c r="C74" s="19" t="s">
        <v>93</v>
      </c>
      <c r="D74" s="11">
        <v>145030.042</v>
      </c>
      <c r="E74" s="123">
        <v>23471</v>
      </c>
      <c r="F74" s="127">
        <v>168501.042</v>
      </c>
      <c r="G74" s="128">
        <v>128288</v>
      </c>
      <c r="H74" s="128">
        <v>18299</v>
      </c>
      <c r="I74" s="128">
        <v>2697</v>
      </c>
      <c r="J74" s="128">
        <v>-1</v>
      </c>
      <c r="K74" s="128">
        <v>5167</v>
      </c>
      <c r="L74" s="17">
        <v>1592</v>
      </c>
      <c r="M74" s="17">
        <v>67927</v>
      </c>
      <c r="N74" s="17">
        <v>23471</v>
      </c>
      <c r="O74" s="17">
        <v>52</v>
      </c>
      <c r="P74" s="17">
        <v>177627.5648</v>
      </c>
      <c r="Q74" s="17">
        <v>22237.7</v>
      </c>
      <c r="R74" s="17">
        <v>-59135.35</v>
      </c>
      <c r="S74" s="17">
        <v>8402.76</v>
      </c>
      <c r="T74" s="17">
        <v>149132.6748</v>
      </c>
      <c r="U74" s="17">
        <v>168501.042</v>
      </c>
      <c r="V74" s="17">
        <v>143225.88569999998</v>
      </c>
      <c r="W74" s="17">
        <v>5906.789100000024</v>
      </c>
      <c r="X74" s="17">
        <v>4134.7523700000165</v>
      </c>
      <c r="Y74" s="129">
        <v>1.025</v>
      </c>
      <c r="Z74" s="130">
        <v>31131</v>
      </c>
      <c r="AA74" s="226">
        <v>172713.56804999997</v>
      </c>
      <c r="AB74" s="226">
        <v>175183.3134408511</v>
      </c>
      <c r="AC74" s="226">
        <v>5627.294768586012</v>
      </c>
      <c r="AD74" s="226">
        <v>789.9322406288657</v>
      </c>
      <c r="AE74" s="226">
        <v>24591381</v>
      </c>
      <c r="AF74" s="226">
        <v>0</v>
      </c>
      <c r="AG74" s="19"/>
    </row>
    <row r="75" spans="1:33" ht="12.75">
      <c r="A75" s="135" t="s">
        <v>863</v>
      </c>
      <c r="B75" s="12" t="s">
        <v>826</v>
      </c>
      <c r="C75" s="19" t="s">
        <v>98</v>
      </c>
      <c r="D75" s="11">
        <v>171533.826</v>
      </c>
      <c r="E75" s="123">
        <v>7630</v>
      </c>
      <c r="F75" s="127">
        <v>179163.826</v>
      </c>
      <c r="G75" s="128">
        <v>95057</v>
      </c>
      <c r="H75" s="128">
        <v>25231</v>
      </c>
      <c r="I75" s="128">
        <v>35252</v>
      </c>
      <c r="J75" s="128">
        <v>0</v>
      </c>
      <c r="K75" s="128">
        <v>6724</v>
      </c>
      <c r="L75" s="17">
        <v>29116</v>
      </c>
      <c r="M75" s="17">
        <v>17599</v>
      </c>
      <c r="N75" s="17">
        <v>7630</v>
      </c>
      <c r="O75" s="17">
        <v>303</v>
      </c>
      <c r="P75" s="17">
        <v>131615.9222</v>
      </c>
      <c r="Q75" s="17">
        <v>57125.95</v>
      </c>
      <c r="R75" s="17">
        <v>-39965.299999999996</v>
      </c>
      <c r="S75" s="17">
        <v>3493.67</v>
      </c>
      <c r="T75" s="17">
        <v>152270.2422</v>
      </c>
      <c r="U75" s="17">
        <v>179163.826</v>
      </c>
      <c r="V75" s="17">
        <v>152289.25209999998</v>
      </c>
      <c r="W75" s="17">
        <v>-19.00989999997546</v>
      </c>
      <c r="X75" s="17">
        <v>-13.30692999998282</v>
      </c>
      <c r="Y75" s="129">
        <v>1</v>
      </c>
      <c r="Z75" s="130">
        <v>34123</v>
      </c>
      <c r="AA75" s="226">
        <v>179163.826</v>
      </c>
      <c r="AB75" s="226">
        <v>181725.80788982267</v>
      </c>
      <c r="AC75" s="226">
        <v>5325.610523395442</v>
      </c>
      <c r="AD75" s="226">
        <v>488.24799543829613</v>
      </c>
      <c r="AE75" s="226">
        <v>16660486</v>
      </c>
      <c r="AF75" s="226">
        <v>0</v>
      </c>
      <c r="AG75" s="19"/>
    </row>
    <row r="76" spans="1:33" ht="12.75">
      <c r="A76" s="135" t="s">
        <v>863</v>
      </c>
      <c r="B76" s="12" t="s">
        <v>778</v>
      </c>
      <c r="C76" s="19" t="s">
        <v>94</v>
      </c>
      <c r="D76" s="11">
        <v>56852.962</v>
      </c>
      <c r="E76" s="123">
        <v>9250</v>
      </c>
      <c r="F76" s="127">
        <v>66102.962</v>
      </c>
      <c r="G76" s="128">
        <v>55784</v>
      </c>
      <c r="H76" s="128">
        <v>6630</v>
      </c>
      <c r="I76" s="128">
        <v>1434</v>
      </c>
      <c r="J76" s="128">
        <v>0</v>
      </c>
      <c r="K76" s="128">
        <v>3608</v>
      </c>
      <c r="L76" s="17">
        <v>145</v>
      </c>
      <c r="M76" s="17">
        <v>28389</v>
      </c>
      <c r="N76" s="17">
        <v>9250</v>
      </c>
      <c r="O76" s="17">
        <v>129</v>
      </c>
      <c r="P76" s="17">
        <v>77238.5264</v>
      </c>
      <c r="Q76" s="17">
        <v>9921.199999999999</v>
      </c>
      <c r="R76" s="17">
        <v>-24363.55</v>
      </c>
      <c r="S76" s="17">
        <v>3036.3700000000003</v>
      </c>
      <c r="T76" s="17">
        <v>65832.5464</v>
      </c>
      <c r="U76" s="17">
        <v>66102.962</v>
      </c>
      <c r="V76" s="17">
        <v>56187.5177</v>
      </c>
      <c r="W76" s="17">
        <v>9645.02870000001</v>
      </c>
      <c r="X76" s="17">
        <v>6751.520090000006</v>
      </c>
      <c r="Y76" s="129">
        <v>1.102</v>
      </c>
      <c r="Z76" s="130">
        <v>11462</v>
      </c>
      <c r="AA76" s="226">
        <v>72845.464124</v>
      </c>
      <c r="AB76" s="226">
        <v>73887.12953162205</v>
      </c>
      <c r="AC76" s="226">
        <v>6446.268498658354</v>
      </c>
      <c r="AD76" s="226">
        <v>1608.9059707012075</v>
      </c>
      <c r="AE76" s="226">
        <v>18441280</v>
      </c>
      <c r="AF76" s="226">
        <v>0</v>
      </c>
      <c r="AG76" s="19"/>
    </row>
    <row r="77" spans="1:33" ht="12.75">
      <c r="A77" s="135" t="s">
        <v>863</v>
      </c>
      <c r="B77" s="12" t="s">
        <v>817</v>
      </c>
      <c r="C77" s="19" t="s">
        <v>97</v>
      </c>
      <c r="D77" s="11">
        <v>112890.605</v>
      </c>
      <c r="E77" s="123">
        <v>14657</v>
      </c>
      <c r="F77" s="127">
        <v>127547.605</v>
      </c>
      <c r="G77" s="128">
        <v>85260</v>
      </c>
      <c r="H77" s="128">
        <v>22846</v>
      </c>
      <c r="I77" s="128">
        <v>2552</v>
      </c>
      <c r="J77" s="128">
        <v>0</v>
      </c>
      <c r="K77" s="128">
        <v>5108</v>
      </c>
      <c r="L77" s="17">
        <v>1161</v>
      </c>
      <c r="M77" s="17">
        <v>42463</v>
      </c>
      <c r="N77" s="17">
        <v>14657</v>
      </c>
      <c r="O77" s="17">
        <v>0</v>
      </c>
      <c r="P77" s="17">
        <v>118050.996</v>
      </c>
      <c r="Q77" s="17">
        <v>25930.1</v>
      </c>
      <c r="R77" s="17">
        <v>-37080.4</v>
      </c>
      <c r="S77" s="17">
        <v>5239.740000000001</v>
      </c>
      <c r="T77" s="17">
        <v>112140.436</v>
      </c>
      <c r="U77" s="17">
        <v>127547.605</v>
      </c>
      <c r="V77" s="17">
        <v>108415.46424999999</v>
      </c>
      <c r="W77" s="17">
        <v>3724.9717500000115</v>
      </c>
      <c r="X77" s="17">
        <v>2607.480225000008</v>
      </c>
      <c r="Y77" s="129">
        <v>1.02</v>
      </c>
      <c r="Z77" s="130">
        <v>27381</v>
      </c>
      <c r="AA77" s="226">
        <v>130098.55709999999</v>
      </c>
      <c r="AB77" s="226">
        <v>131958.92230107725</v>
      </c>
      <c r="AC77" s="226">
        <v>4819.360954715944</v>
      </c>
      <c r="AD77" s="226">
        <v>-18.001573241202095</v>
      </c>
      <c r="AE77" s="226">
        <v>0</v>
      </c>
      <c r="AF77" s="226">
        <v>492901</v>
      </c>
      <c r="AG77" s="19"/>
    </row>
    <row r="78" spans="1:33" ht="12.75">
      <c r="A78" s="135" t="s">
        <v>863</v>
      </c>
      <c r="B78" s="12" t="s">
        <v>591</v>
      </c>
      <c r="C78" s="19" t="s">
        <v>87</v>
      </c>
      <c r="D78" s="11">
        <v>83018.351</v>
      </c>
      <c r="E78" s="123">
        <v>18642</v>
      </c>
      <c r="F78" s="127">
        <v>101660.351</v>
      </c>
      <c r="G78" s="128">
        <v>102330</v>
      </c>
      <c r="H78" s="128">
        <v>5594</v>
      </c>
      <c r="I78" s="128">
        <v>1056</v>
      </c>
      <c r="J78" s="128">
        <v>0</v>
      </c>
      <c r="K78" s="128">
        <v>4545</v>
      </c>
      <c r="L78" s="17">
        <v>2469</v>
      </c>
      <c r="M78" s="17">
        <v>90322</v>
      </c>
      <c r="N78" s="17">
        <v>18642</v>
      </c>
      <c r="O78" s="17">
        <v>173</v>
      </c>
      <c r="P78" s="17">
        <v>141686.11800000002</v>
      </c>
      <c r="Q78" s="17">
        <v>9515.75</v>
      </c>
      <c r="R78" s="17">
        <v>-79019.4</v>
      </c>
      <c r="S78" s="17">
        <v>490.96000000000004</v>
      </c>
      <c r="T78" s="17">
        <v>72673.42800000003</v>
      </c>
      <c r="U78" s="17">
        <v>101660.351</v>
      </c>
      <c r="V78" s="17">
        <v>86411.29835</v>
      </c>
      <c r="W78" s="17">
        <v>-13737.870349999968</v>
      </c>
      <c r="X78" s="17">
        <v>-9616.509244999977</v>
      </c>
      <c r="Y78" s="129">
        <v>0.905</v>
      </c>
      <c r="Z78" s="130">
        <v>17434</v>
      </c>
      <c r="AA78" s="226">
        <v>92002.617655</v>
      </c>
      <c r="AB78" s="226">
        <v>93318.22385470456</v>
      </c>
      <c r="AC78" s="226">
        <v>5352.657098468771</v>
      </c>
      <c r="AD78" s="226">
        <v>515.2945705116254</v>
      </c>
      <c r="AE78" s="226">
        <v>8983646</v>
      </c>
      <c r="AF78" s="226">
        <v>0</v>
      </c>
      <c r="AG78" s="19"/>
    </row>
    <row r="79" spans="1:33" ht="12.75">
      <c r="A79" s="135" t="s">
        <v>863</v>
      </c>
      <c r="B79" s="12" t="s">
        <v>794</v>
      </c>
      <c r="C79" s="19" t="s">
        <v>95</v>
      </c>
      <c r="D79" s="11">
        <v>100333.914</v>
      </c>
      <c r="E79" s="123">
        <v>9925</v>
      </c>
      <c r="F79" s="127">
        <v>110258.914</v>
      </c>
      <c r="G79" s="128">
        <v>62415</v>
      </c>
      <c r="H79" s="128">
        <v>13254</v>
      </c>
      <c r="I79" s="128">
        <v>1586</v>
      </c>
      <c r="J79" s="128">
        <v>0</v>
      </c>
      <c r="K79" s="128">
        <v>3750</v>
      </c>
      <c r="L79" s="17">
        <v>403</v>
      </c>
      <c r="M79" s="17">
        <v>32514</v>
      </c>
      <c r="N79" s="17">
        <v>9925</v>
      </c>
      <c r="O79" s="17">
        <v>493</v>
      </c>
      <c r="P79" s="17">
        <v>86419.80900000001</v>
      </c>
      <c r="Q79" s="17">
        <v>15801.5</v>
      </c>
      <c r="R79" s="17">
        <v>-28398.5</v>
      </c>
      <c r="S79" s="17">
        <v>2908.8700000000003</v>
      </c>
      <c r="T79" s="17">
        <v>76731.679</v>
      </c>
      <c r="U79" s="17">
        <v>110258.914</v>
      </c>
      <c r="V79" s="17">
        <v>93720.0769</v>
      </c>
      <c r="W79" s="17">
        <v>-16988.397899999996</v>
      </c>
      <c r="X79" s="17">
        <v>-11891.878529999996</v>
      </c>
      <c r="Y79" s="129">
        <v>0.892</v>
      </c>
      <c r="Z79" s="130">
        <v>18896</v>
      </c>
      <c r="AA79" s="226">
        <v>98350.95128800001</v>
      </c>
      <c r="AB79" s="226">
        <v>99757.33650354396</v>
      </c>
      <c r="AC79" s="226">
        <v>5279.283261195172</v>
      </c>
      <c r="AD79" s="226">
        <v>441.9207332380256</v>
      </c>
      <c r="AE79" s="226">
        <v>8350534</v>
      </c>
      <c r="AF79" s="226">
        <v>0</v>
      </c>
      <c r="AG79" s="19"/>
    </row>
    <row r="80" spans="1:33" ht="12.75">
      <c r="A80" s="135" t="s">
        <v>862</v>
      </c>
      <c r="B80" s="12" t="s">
        <v>807</v>
      </c>
      <c r="C80" s="19" t="s">
        <v>103</v>
      </c>
      <c r="D80" s="11">
        <v>33773.521</v>
      </c>
      <c r="E80" s="123">
        <v>3368</v>
      </c>
      <c r="F80" s="127">
        <v>37141.521</v>
      </c>
      <c r="G80" s="128">
        <v>21434</v>
      </c>
      <c r="H80" s="128">
        <v>3266</v>
      </c>
      <c r="I80" s="128">
        <v>595</v>
      </c>
      <c r="J80" s="128">
        <v>1627</v>
      </c>
      <c r="K80" s="128">
        <v>1689</v>
      </c>
      <c r="L80" s="17">
        <v>23</v>
      </c>
      <c r="M80" s="17">
        <v>3918</v>
      </c>
      <c r="N80" s="17">
        <v>3368</v>
      </c>
      <c r="O80" s="17">
        <v>290</v>
      </c>
      <c r="P80" s="17">
        <v>29677.5164</v>
      </c>
      <c r="Q80" s="17">
        <v>6100.45</v>
      </c>
      <c r="R80" s="17">
        <v>-3596.35</v>
      </c>
      <c r="S80" s="17">
        <v>2196.7400000000002</v>
      </c>
      <c r="T80" s="17">
        <v>34378.3564</v>
      </c>
      <c r="U80" s="17">
        <v>37141.521</v>
      </c>
      <c r="V80" s="17">
        <v>31570.292849999998</v>
      </c>
      <c r="W80" s="17">
        <v>2808.063549999999</v>
      </c>
      <c r="X80" s="17">
        <v>1965.6444849999991</v>
      </c>
      <c r="Y80" s="129">
        <v>1.053</v>
      </c>
      <c r="Z80" s="130">
        <v>9559</v>
      </c>
      <c r="AA80" s="226">
        <v>39110.021613</v>
      </c>
      <c r="AB80" s="226">
        <v>39669.28164511763</v>
      </c>
      <c r="AC80" s="226">
        <v>4149.940542433062</v>
      </c>
      <c r="AD80" s="226">
        <v>-687.4219855240844</v>
      </c>
      <c r="AE80" s="226">
        <v>0</v>
      </c>
      <c r="AF80" s="226">
        <v>6571067</v>
      </c>
      <c r="AG80" s="19"/>
    </row>
    <row r="81" spans="1:33" ht="12.75">
      <c r="A81" s="135" t="s">
        <v>862</v>
      </c>
      <c r="B81" s="12" t="s">
        <v>684</v>
      </c>
      <c r="C81" s="19" t="s">
        <v>99</v>
      </c>
      <c r="D81" s="11">
        <v>24734.355</v>
      </c>
      <c r="E81" s="123">
        <v>1705</v>
      </c>
      <c r="F81" s="127">
        <v>26439.355</v>
      </c>
      <c r="G81" s="128">
        <v>13742</v>
      </c>
      <c r="H81" s="128">
        <v>5598</v>
      </c>
      <c r="I81" s="128">
        <v>103</v>
      </c>
      <c r="J81" s="128">
        <v>2487</v>
      </c>
      <c r="K81" s="128">
        <v>1043</v>
      </c>
      <c r="L81" s="17">
        <v>3</v>
      </c>
      <c r="M81" s="17">
        <v>4255</v>
      </c>
      <c r="N81" s="17">
        <v>1705</v>
      </c>
      <c r="O81" s="17">
        <v>0</v>
      </c>
      <c r="P81" s="17">
        <v>19027.1732</v>
      </c>
      <c r="Q81" s="17">
        <v>7846.349999999999</v>
      </c>
      <c r="R81" s="17">
        <v>-3619.2999999999997</v>
      </c>
      <c r="S81" s="17">
        <v>725.9000000000001</v>
      </c>
      <c r="T81" s="17">
        <v>23980.1232</v>
      </c>
      <c r="U81" s="17">
        <v>26439.355</v>
      </c>
      <c r="V81" s="17">
        <v>22473.45175</v>
      </c>
      <c r="W81" s="17">
        <v>1506.6714500000016</v>
      </c>
      <c r="X81" s="17">
        <v>1054.670015000001</v>
      </c>
      <c r="Y81" s="129">
        <v>1.04</v>
      </c>
      <c r="Z81" s="130">
        <v>8791</v>
      </c>
      <c r="AA81" s="226">
        <v>27496.9292</v>
      </c>
      <c r="AB81" s="226">
        <v>27890.125952988157</v>
      </c>
      <c r="AC81" s="226">
        <v>3172.5771758603296</v>
      </c>
      <c r="AD81" s="226">
        <v>-1664.7853520968165</v>
      </c>
      <c r="AE81" s="226">
        <v>0</v>
      </c>
      <c r="AF81" s="226">
        <v>14635128</v>
      </c>
      <c r="AG81" s="19"/>
    </row>
    <row r="82" spans="1:33" ht="12.75">
      <c r="A82" s="135" t="s">
        <v>862</v>
      </c>
      <c r="B82" s="12" t="s">
        <v>788</v>
      </c>
      <c r="C82" s="19" t="s">
        <v>102</v>
      </c>
      <c r="D82" s="11">
        <v>59597.302</v>
      </c>
      <c r="E82" s="123">
        <v>5766</v>
      </c>
      <c r="F82" s="127">
        <v>65363.302</v>
      </c>
      <c r="G82" s="128">
        <v>43559</v>
      </c>
      <c r="H82" s="128">
        <v>5363</v>
      </c>
      <c r="I82" s="128">
        <v>2161</v>
      </c>
      <c r="J82" s="128">
        <v>0</v>
      </c>
      <c r="K82" s="128">
        <v>2410</v>
      </c>
      <c r="L82" s="17">
        <v>3</v>
      </c>
      <c r="M82" s="17">
        <v>11779</v>
      </c>
      <c r="N82" s="17">
        <v>5766</v>
      </c>
      <c r="O82" s="17">
        <v>256</v>
      </c>
      <c r="P82" s="17">
        <v>60311.7914</v>
      </c>
      <c r="Q82" s="17">
        <v>8443.9</v>
      </c>
      <c r="R82" s="17">
        <v>-10232.3</v>
      </c>
      <c r="S82" s="17">
        <v>2898.67</v>
      </c>
      <c r="T82" s="17">
        <v>61422.0614</v>
      </c>
      <c r="U82" s="17">
        <v>65363.302</v>
      </c>
      <c r="V82" s="17">
        <v>55558.8067</v>
      </c>
      <c r="W82" s="17">
        <v>5863.254699999998</v>
      </c>
      <c r="X82" s="17">
        <v>4104.278289999998</v>
      </c>
      <c r="Y82" s="129">
        <v>1.063</v>
      </c>
      <c r="Z82" s="130">
        <v>12413</v>
      </c>
      <c r="AA82" s="226">
        <v>69481.190026</v>
      </c>
      <c r="AB82" s="226">
        <v>70474.74745611392</v>
      </c>
      <c r="AC82" s="226">
        <v>5677.495162822357</v>
      </c>
      <c r="AD82" s="226">
        <v>840.132634865211</v>
      </c>
      <c r="AE82" s="226">
        <v>10428566</v>
      </c>
      <c r="AF82" s="226">
        <v>0</v>
      </c>
      <c r="AG82" s="19"/>
    </row>
    <row r="83" spans="1:33" ht="12.75">
      <c r="A83" s="135" t="s">
        <v>862</v>
      </c>
      <c r="B83" s="12" t="s">
        <v>547</v>
      </c>
      <c r="C83" s="19" t="s">
        <v>548</v>
      </c>
      <c r="D83" s="11">
        <v>75466.182</v>
      </c>
      <c r="E83" s="123">
        <v>10008</v>
      </c>
      <c r="F83" s="127">
        <v>85474.182</v>
      </c>
      <c r="G83" s="128">
        <v>63335</v>
      </c>
      <c r="H83" s="128">
        <v>6431</v>
      </c>
      <c r="I83" s="128">
        <v>2196</v>
      </c>
      <c r="J83" s="128">
        <v>0</v>
      </c>
      <c r="K83" s="128">
        <v>3284</v>
      </c>
      <c r="L83" s="17">
        <v>1562</v>
      </c>
      <c r="M83" s="17">
        <v>20463</v>
      </c>
      <c r="N83" s="17">
        <v>10008</v>
      </c>
      <c r="O83" s="17">
        <v>477</v>
      </c>
      <c r="P83" s="17">
        <v>87693.641</v>
      </c>
      <c r="Q83" s="17">
        <v>10124.35</v>
      </c>
      <c r="R83" s="17">
        <v>-19126.7</v>
      </c>
      <c r="S83" s="17">
        <v>5028.09</v>
      </c>
      <c r="T83" s="17">
        <v>83719.381</v>
      </c>
      <c r="U83" s="17">
        <v>85474.182</v>
      </c>
      <c r="V83" s="17">
        <v>72653.0547</v>
      </c>
      <c r="W83" s="17">
        <v>11066.3263</v>
      </c>
      <c r="X83" s="17">
        <v>7746.4284099999995</v>
      </c>
      <c r="Y83" s="129">
        <v>1.091</v>
      </c>
      <c r="Z83" s="130">
        <v>19982</v>
      </c>
      <c r="AA83" s="226">
        <v>93252.332562</v>
      </c>
      <c r="AB83" s="226">
        <v>94585.80926062533</v>
      </c>
      <c r="AC83" s="226">
        <v>4733.550658624028</v>
      </c>
      <c r="AD83" s="226">
        <v>-103.81186933311801</v>
      </c>
      <c r="AE83" s="226">
        <v>0</v>
      </c>
      <c r="AF83" s="226">
        <v>2074369</v>
      </c>
      <c r="AG83" s="19"/>
    </row>
    <row r="84" spans="1:33" ht="12.75">
      <c r="A84" s="135" t="s">
        <v>862</v>
      </c>
      <c r="B84" s="12" t="s">
        <v>839</v>
      </c>
      <c r="C84" s="19" t="s">
        <v>105</v>
      </c>
      <c r="D84" s="11">
        <v>56540.432</v>
      </c>
      <c r="E84" s="123">
        <v>5562</v>
      </c>
      <c r="F84" s="127">
        <v>62102.432</v>
      </c>
      <c r="G84" s="128">
        <v>37099</v>
      </c>
      <c r="H84" s="128">
        <v>5556</v>
      </c>
      <c r="I84" s="128">
        <v>680</v>
      </c>
      <c r="J84" s="128">
        <v>0</v>
      </c>
      <c r="K84" s="128">
        <v>1088</v>
      </c>
      <c r="L84" s="17">
        <v>114</v>
      </c>
      <c r="M84" s="17">
        <v>13231</v>
      </c>
      <c r="N84" s="17">
        <v>5562</v>
      </c>
      <c r="O84" s="17">
        <v>0</v>
      </c>
      <c r="P84" s="17">
        <v>51367.2754</v>
      </c>
      <c r="Q84" s="17">
        <v>6225.4</v>
      </c>
      <c r="R84" s="17">
        <v>-11343.25</v>
      </c>
      <c r="S84" s="17">
        <v>2478.4300000000003</v>
      </c>
      <c r="T84" s="17">
        <v>48727.8554</v>
      </c>
      <c r="U84" s="17">
        <v>62102.432</v>
      </c>
      <c r="V84" s="17">
        <v>52787.0672</v>
      </c>
      <c r="W84" s="17">
        <v>-4059.2117999999973</v>
      </c>
      <c r="X84" s="17">
        <v>-2841.448259999998</v>
      </c>
      <c r="Y84" s="129">
        <v>0.954</v>
      </c>
      <c r="Z84" s="130">
        <v>17084</v>
      </c>
      <c r="AA84" s="226">
        <v>59245.720128</v>
      </c>
      <c r="AB84" s="226">
        <v>60092.913813277955</v>
      </c>
      <c r="AC84" s="226">
        <v>3517.496711149494</v>
      </c>
      <c r="AD84" s="226">
        <v>-1319.8658168076522</v>
      </c>
      <c r="AE84" s="226">
        <v>0</v>
      </c>
      <c r="AF84" s="226">
        <v>22548588</v>
      </c>
      <c r="AG84" s="19"/>
    </row>
    <row r="85" spans="1:33" ht="12.75">
      <c r="A85" s="135" t="s">
        <v>862</v>
      </c>
      <c r="B85" s="12" t="s">
        <v>704</v>
      </c>
      <c r="C85" s="19" t="s">
        <v>101</v>
      </c>
      <c r="D85" s="11">
        <v>43379.552</v>
      </c>
      <c r="E85" s="123">
        <v>1899</v>
      </c>
      <c r="F85" s="127">
        <v>45278.552</v>
      </c>
      <c r="G85" s="128">
        <v>27938</v>
      </c>
      <c r="H85" s="128">
        <v>3860</v>
      </c>
      <c r="I85" s="128">
        <v>471</v>
      </c>
      <c r="J85" s="128">
        <v>3050</v>
      </c>
      <c r="K85" s="128">
        <v>0</v>
      </c>
      <c r="L85" s="17">
        <v>216</v>
      </c>
      <c r="M85" s="17">
        <v>4625</v>
      </c>
      <c r="N85" s="17">
        <v>1899</v>
      </c>
      <c r="O85" s="17">
        <v>0</v>
      </c>
      <c r="P85" s="17">
        <v>38682.9548</v>
      </c>
      <c r="Q85" s="17">
        <v>6273.849999999999</v>
      </c>
      <c r="R85" s="17">
        <v>-4114.849999999999</v>
      </c>
      <c r="S85" s="17">
        <v>827.9000000000001</v>
      </c>
      <c r="T85" s="17">
        <v>41669.8548</v>
      </c>
      <c r="U85" s="17">
        <v>45278.552</v>
      </c>
      <c r="V85" s="17">
        <v>38486.7692</v>
      </c>
      <c r="W85" s="17">
        <v>3183.0855999999985</v>
      </c>
      <c r="X85" s="17">
        <v>2228.1599199999987</v>
      </c>
      <c r="Y85" s="129">
        <v>1.049</v>
      </c>
      <c r="Z85" s="130">
        <v>10155</v>
      </c>
      <c r="AA85" s="226">
        <v>47497.201048</v>
      </c>
      <c r="AB85" s="226">
        <v>48176.3948987846</v>
      </c>
      <c r="AC85" s="226">
        <v>4744.105849215618</v>
      </c>
      <c r="AD85" s="226">
        <v>-93.25667874152805</v>
      </c>
      <c r="AE85" s="226">
        <v>0</v>
      </c>
      <c r="AF85" s="226">
        <v>947022</v>
      </c>
      <c r="AG85" s="19"/>
    </row>
    <row r="86" spans="1:33" ht="12.75">
      <c r="A86" s="135" t="s">
        <v>862</v>
      </c>
      <c r="B86" s="12" t="s">
        <v>829</v>
      </c>
      <c r="C86" s="19" t="s">
        <v>104</v>
      </c>
      <c r="D86" s="11">
        <v>414591.954</v>
      </c>
      <c r="E86" s="123">
        <v>37386</v>
      </c>
      <c r="F86" s="127">
        <v>451977.954</v>
      </c>
      <c r="G86" s="128">
        <v>262882</v>
      </c>
      <c r="H86" s="128">
        <v>75462</v>
      </c>
      <c r="I86" s="128">
        <v>9681</v>
      </c>
      <c r="J86" s="128">
        <v>0</v>
      </c>
      <c r="K86" s="128">
        <v>9343</v>
      </c>
      <c r="L86" s="17">
        <v>3502</v>
      </c>
      <c r="M86" s="17">
        <v>68236</v>
      </c>
      <c r="N86" s="17">
        <v>37386</v>
      </c>
      <c r="O86" s="17">
        <v>2502</v>
      </c>
      <c r="P86" s="17">
        <v>363986.4172</v>
      </c>
      <c r="Q86" s="17">
        <v>80313.09999999999</v>
      </c>
      <c r="R86" s="17">
        <v>-63104</v>
      </c>
      <c r="S86" s="17">
        <v>20177.980000000003</v>
      </c>
      <c r="T86" s="17">
        <v>401373.4972</v>
      </c>
      <c r="U86" s="17">
        <v>451977.954</v>
      </c>
      <c r="V86" s="17">
        <v>384181.2609</v>
      </c>
      <c r="W86" s="17">
        <v>17192.23629999999</v>
      </c>
      <c r="X86" s="17">
        <v>12034.565409999992</v>
      </c>
      <c r="Y86" s="129">
        <v>1.027</v>
      </c>
      <c r="Z86" s="130">
        <v>91056</v>
      </c>
      <c r="AA86" s="226">
        <v>464181.358758</v>
      </c>
      <c r="AB86" s="226">
        <v>470818.99460939824</v>
      </c>
      <c r="AC86" s="226">
        <v>5170.653165188436</v>
      </c>
      <c r="AD86" s="226">
        <v>333.29063723129</v>
      </c>
      <c r="AE86" s="226">
        <v>30348112</v>
      </c>
      <c r="AF86" s="226">
        <v>0</v>
      </c>
      <c r="AG86" s="19"/>
    </row>
    <row r="87" spans="1:33" ht="12.75">
      <c r="A87" s="135" t="s">
        <v>862</v>
      </c>
      <c r="B87" s="12" t="s">
        <v>690</v>
      </c>
      <c r="C87" s="19" t="s">
        <v>100</v>
      </c>
      <c r="D87" s="11">
        <v>142819.641</v>
      </c>
      <c r="E87" s="123">
        <v>16059</v>
      </c>
      <c r="F87" s="127">
        <v>158878.641</v>
      </c>
      <c r="G87" s="128">
        <v>102687</v>
      </c>
      <c r="H87" s="128">
        <v>32921</v>
      </c>
      <c r="I87" s="128">
        <v>3776</v>
      </c>
      <c r="J87" s="128">
        <v>0</v>
      </c>
      <c r="K87" s="128">
        <v>4644</v>
      </c>
      <c r="L87" s="17">
        <v>949</v>
      </c>
      <c r="M87" s="17">
        <v>57115</v>
      </c>
      <c r="N87" s="17">
        <v>16059</v>
      </c>
      <c r="O87" s="17">
        <v>710</v>
      </c>
      <c r="P87" s="17">
        <v>142180.4202</v>
      </c>
      <c r="Q87" s="17">
        <v>35139.85</v>
      </c>
      <c r="R87" s="17">
        <v>-49957.9</v>
      </c>
      <c r="S87" s="17">
        <v>3940.6000000000004</v>
      </c>
      <c r="T87" s="17">
        <v>131302.97019999998</v>
      </c>
      <c r="U87" s="17">
        <v>158878.641</v>
      </c>
      <c r="V87" s="17">
        <v>135046.84485</v>
      </c>
      <c r="W87" s="17">
        <v>-3743.8746500000125</v>
      </c>
      <c r="X87" s="17">
        <v>-2620.7122550000086</v>
      </c>
      <c r="Y87" s="129">
        <v>0.984</v>
      </c>
      <c r="Z87" s="130">
        <v>28243</v>
      </c>
      <c r="AA87" s="226">
        <v>156336.582744</v>
      </c>
      <c r="AB87" s="226">
        <v>158572.14280458327</v>
      </c>
      <c r="AC87" s="226">
        <v>5614.564416123758</v>
      </c>
      <c r="AD87" s="226">
        <v>777.2018881666118</v>
      </c>
      <c r="AE87" s="226">
        <v>21950513</v>
      </c>
      <c r="AF87" s="226">
        <v>0</v>
      </c>
      <c r="AG87" s="36"/>
    </row>
    <row r="88" spans="1:33" ht="12.75">
      <c r="A88" s="135" t="s">
        <v>873</v>
      </c>
      <c r="B88" s="12" t="s">
        <v>648</v>
      </c>
      <c r="C88" s="19" t="s">
        <v>108</v>
      </c>
      <c r="D88" s="11">
        <v>24974.79</v>
      </c>
      <c r="E88" s="123">
        <v>2611</v>
      </c>
      <c r="F88" s="127">
        <v>27585.79</v>
      </c>
      <c r="G88" s="128">
        <v>21806</v>
      </c>
      <c r="H88" s="128">
        <v>1118</v>
      </c>
      <c r="I88" s="128">
        <v>427</v>
      </c>
      <c r="J88" s="128">
        <v>269</v>
      </c>
      <c r="K88" s="128">
        <v>1885</v>
      </c>
      <c r="L88" s="17">
        <v>0</v>
      </c>
      <c r="M88" s="17">
        <v>8754</v>
      </c>
      <c r="N88" s="17">
        <v>2611</v>
      </c>
      <c r="O88" s="17">
        <v>0</v>
      </c>
      <c r="P88" s="17">
        <v>30192.587600000003</v>
      </c>
      <c r="Q88" s="17">
        <v>3144.15</v>
      </c>
      <c r="R88" s="17">
        <v>-7440.9</v>
      </c>
      <c r="S88" s="17">
        <v>731.1700000000001</v>
      </c>
      <c r="T88" s="17">
        <v>26627.007600000004</v>
      </c>
      <c r="U88" s="17">
        <v>27585.79</v>
      </c>
      <c r="V88" s="17">
        <v>23447.9215</v>
      </c>
      <c r="W88" s="17">
        <v>3179.086100000004</v>
      </c>
      <c r="X88" s="17">
        <v>2225.360270000003</v>
      </c>
      <c r="Y88" s="129">
        <v>1.081</v>
      </c>
      <c r="Z88" s="130">
        <v>6135</v>
      </c>
      <c r="AA88" s="226">
        <v>29820.23899</v>
      </c>
      <c r="AB88" s="226">
        <v>30246.658284275196</v>
      </c>
      <c r="AC88" s="226">
        <v>4930.18064943361</v>
      </c>
      <c r="AD88" s="226">
        <v>92.8181214764636</v>
      </c>
      <c r="AE88" s="226">
        <v>569439</v>
      </c>
      <c r="AF88" s="226">
        <v>0</v>
      </c>
      <c r="AG88" s="19"/>
    </row>
    <row r="89" spans="1:33" ht="12.75">
      <c r="A89" s="135" t="s">
        <v>873</v>
      </c>
      <c r="B89" s="12" t="s">
        <v>792</v>
      </c>
      <c r="C89" s="19" t="s">
        <v>114</v>
      </c>
      <c r="D89" s="11">
        <v>26294.552</v>
      </c>
      <c r="E89" s="123">
        <v>2457</v>
      </c>
      <c r="F89" s="127">
        <v>28751.552</v>
      </c>
      <c r="G89" s="128">
        <v>17913</v>
      </c>
      <c r="H89" s="128">
        <v>1437</v>
      </c>
      <c r="I89" s="128">
        <v>797</v>
      </c>
      <c r="J89" s="128">
        <v>1373</v>
      </c>
      <c r="K89" s="128">
        <v>216</v>
      </c>
      <c r="L89" s="17">
        <v>677</v>
      </c>
      <c r="M89" s="17">
        <v>4091</v>
      </c>
      <c r="N89" s="17">
        <v>2457</v>
      </c>
      <c r="O89" s="17">
        <v>0</v>
      </c>
      <c r="P89" s="17">
        <v>24802.3398</v>
      </c>
      <c r="Q89" s="17">
        <v>3249.5499999999997</v>
      </c>
      <c r="R89" s="17">
        <v>-4052.7999999999997</v>
      </c>
      <c r="S89" s="17">
        <v>1392.98</v>
      </c>
      <c r="T89" s="17">
        <v>25392.0698</v>
      </c>
      <c r="U89" s="17">
        <v>28751.552</v>
      </c>
      <c r="V89" s="17">
        <v>24438.819199999998</v>
      </c>
      <c r="W89" s="17">
        <v>953.250600000003</v>
      </c>
      <c r="X89" s="17">
        <v>667.2754200000021</v>
      </c>
      <c r="Y89" s="129">
        <v>1.023</v>
      </c>
      <c r="Z89" s="130">
        <v>7090</v>
      </c>
      <c r="AA89" s="226">
        <v>29412.837696</v>
      </c>
      <c r="AB89" s="226">
        <v>29833.431290074313</v>
      </c>
      <c r="AC89" s="226">
        <v>4207.8182355535</v>
      </c>
      <c r="AD89" s="226">
        <v>-629.5442924036461</v>
      </c>
      <c r="AE89" s="226">
        <v>0</v>
      </c>
      <c r="AF89" s="226">
        <v>4463469</v>
      </c>
      <c r="AG89" s="19"/>
    </row>
    <row r="90" spans="1:33" ht="12.75">
      <c r="A90" s="135" t="s">
        <v>873</v>
      </c>
      <c r="B90" s="12" t="s">
        <v>714</v>
      </c>
      <c r="C90" s="19" t="s">
        <v>111</v>
      </c>
      <c r="D90" s="11">
        <v>75450.124</v>
      </c>
      <c r="E90" s="123">
        <v>10401</v>
      </c>
      <c r="F90" s="127">
        <v>85851.124</v>
      </c>
      <c r="G90" s="128">
        <v>39710</v>
      </c>
      <c r="H90" s="128">
        <v>9331</v>
      </c>
      <c r="I90" s="128">
        <v>767</v>
      </c>
      <c r="J90" s="128">
        <v>0</v>
      </c>
      <c r="K90" s="128">
        <v>1797</v>
      </c>
      <c r="L90" s="17">
        <v>0</v>
      </c>
      <c r="M90" s="17">
        <v>7070</v>
      </c>
      <c r="N90" s="17">
        <v>10401</v>
      </c>
      <c r="O90" s="17">
        <v>384</v>
      </c>
      <c r="P90" s="17">
        <v>54982.466</v>
      </c>
      <c r="Q90" s="17">
        <v>10110.75</v>
      </c>
      <c r="R90" s="17">
        <v>-6335.9</v>
      </c>
      <c r="S90" s="17">
        <v>7638.950000000001</v>
      </c>
      <c r="T90" s="17">
        <v>66396.266</v>
      </c>
      <c r="U90" s="17">
        <v>85851.124</v>
      </c>
      <c r="V90" s="17">
        <v>72973.45539999999</v>
      </c>
      <c r="W90" s="17">
        <v>-6577.189399999988</v>
      </c>
      <c r="X90" s="17">
        <v>-4604.032579999992</v>
      </c>
      <c r="Y90" s="129">
        <v>0.946</v>
      </c>
      <c r="Z90" s="130">
        <v>14975</v>
      </c>
      <c r="AA90" s="226">
        <v>81215.16330399999</v>
      </c>
      <c r="AB90" s="226">
        <v>82376.51256857664</v>
      </c>
      <c r="AC90" s="226">
        <v>5500.935730789759</v>
      </c>
      <c r="AD90" s="226">
        <v>663.5732028326129</v>
      </c>
      <c r="AE90" s="226">
        <v>9937009</v>
      </c>
      <c r="AF90" s="226">
        <v>0</v>
      </c>
      <c r="AG90" s="19"/>
    </row>
    <row r="91" spans="1:33" ht="12.75">
      <c r="A91" s="135" t="s">
        <v>873</v>
      </c>
      <c r="B91" s="12" t="s">
        <v>638</v>
      </c>
      <c r="C91" s="19" t="s">
        <v>107</v>
      </c>
      <c r="D91" s="11">
        <v>90332.641</v>
      </c>
      <c r="E91" s="123">
        <v>7363</v>
      </c>
      <c r="F91" s="127">
        <v>97695.641</v>
      </c>
      <c r="G91" s="128">
        <v>50521</v>
      </c>
      <c r="H91" s="128">
        <v>14503</v>
      </c>
      <c r="I91" s="128">
        <v>448</v>
      </c>
      <c r="J91" s="128">
        <v>128</v>
      </c>
      <c r="K91" s="128">
        <v>4146</v>
      </c>
      <c r="L91" s="17">
        <v>653</v>
      </c>
      <c r="M91" s="17">
        <v>10488</v>
      </c>
      <c r="N91" s="17">
        <v>7363</v>
      </c>
      <c r="O91" s="17">
        <v>0</v>
      </c>
      <c r="P91" s="17">
        <v>69951.3766</v>
      </c>
      <c r="Q91" s="17">
        <v>16341.25</v>
      </c>
      <c r="R91" s="17">
        <v>-9469.85</v>
      </c>
      <c r="S91" s="17">
        <v>4475.59</v>
      </c>
      <c r="T91" s="17">
        <v>81298.3666</v>
      </c>
      <c r="U91" s="17">
        <v>97695.641</v>
      </c>
      <c r="V91" s="17">
        <v>83041.29485</v>
      </c>
      <c r="W91" s="17">
        <v>-1742.9282500000118</v>
      </c>
      <c r="X91" s="17">
        <v>-1220.0497750000081</v>
      </c>
      <c r="Y91" s="129">
        <v>0.988</v>
      </c>
      <c r="Z91" s="130">
        <v>14563</v>
      </c>
      <c r="AA91" s="226">
        <v>96523.29330800001</v>
      </c>
      <c r="AB91" s="226">
        <v>97903.54363487758</v>
      </c>
      <c r="AC91" s="226">
        <v>6722.759296496434</v>
      </c>
      <c r="AD91" s="226">
        <v>1885.3967685392881</v>
      </c>
      <c r="AE91" s="226">
        <v>27457033</v>
      </c>
      <c r="AF91" s="226">
        <v>0</v>
      </c>
      <c r="AG91" s="19"/>
    </row>
    <row r="92" spans="1:33" ht="12.75">
      <c r="A92" s="135" t="s">
        <v>873</v>
      </c>
      <c r="B92" s="12" t="s">
        <v>713</v>
      </c>
      <c r="C92" s="19" t="s">
        <v>110</v>
      </c>
      <c r="D92" s="11">
        <v>67841.064</v>
      </c>
      <c r="E92" s="123">
        <v>8484</v>
      </c>
      <c r="F92" s="127">
        <v>76325.064</v>
      </c>
      <c r="G92" s="128">
        <v>54897</v>
      </c>
      <c r="H92" s="128">
        <v>8232</v>
      </c>
      <c r="I92" s="128">
        <v>692</v>
      </c>
      <c r="J92" s="128">
        <v>0</v>
      </c>
      <c r="K92" s="128">
        <v>1937</v>
      </c>
      <c r="L92" s="17">
        <v>0</v>
      </c>
      <c r="M92" s="17">
        <v>23651</v>
      </c>
      <c r="N92" s="17">
        <v>8484</v>
      </c>
      <c r="O92" s="17">
        <v>0</v>
      </c>
      <c r="P92" s="17">
        <v>76010.38620000001</v>
      </c>
      <c r="Q92" s="17">
        <v>9231.85</v>
      </c>
      <c r="R92" s="17">
        <v>-20103.35</v>
      </c>
      <c r="S92" s="17">
        <v>3190.73</v>
      </c>
      <c r="T92" s="17">
        <v>68329.6162</v>
      </c>
      <c r="U92" s="17">
        <v>76325.064</v>
      </c>
      <c r="V92" s="17">
        <v>64876.30439999999</v>
      </c>
      <c r="W92" s="17">
        <v>3453.3118000000104</v>
      </c>
      <c r="X92" s="17">
        <v>2417.3182600000073</v>
      </c>
      <c r="Y92" s="129">
        <v>1.032</v>
      </c>
      <c r="Z92" s="130">
        <v>13487</v>
      </c>
      <c r="AA92" s="226">
        <v>78767.466048</v>
      </c>
      <c r="AB92" s="226">
        <v>79893.81407275247</v>
      </c>
      <c r="AC92" s="226">
        <v>5923.764667661635</v>
      </c>
      <c r="AD92" s="226">
        <v>1086.402139704489</v>
      </c>
      <c r="AE92" s="226">
        <v>14652306</v>
      </c>
      <c r="AF92" s="226">
        <v>0</v>
      </c>
      <c r="AG92" s="19"/>
    </row>
    <row r="93" spans="1:33" ht="12.75">
      <c r="A93" s="135" t="s">
        <v>873</v>
      </c>
      <c r="B93" s="12" t="s">
        <v>592</v>
      </c>
      <c r="C93" s="19" t="s">
        <v>106</v>
      </c>
      <c r="D93" s="11">
        <v>49244.106</v>
      </c>
      <c r="E93" s="123">
        <v>4260</v>
      </c>
      <c r="F93" s="127">
        <v>53504.106</v>
      </c>
      <c r="G93" s="128">
        <v>39378</v>
      </c>
      <c r="H93" s="128">
        <v>241</v>
      </c>
      <c r="I93" s="128">
        <v>528</v>
      </c>
      <c r="J93" s="128">
        <v>0</v>
      </c>
      <c r="K93" s="128">
        <v>3792</v>
      </c>
      <c r="L93" s="17">
        <v>155</v>
      </c>
      <c r="M93" s="17">
        <v>12905</v>
      </c>
      <c r="N93" s="17">
        <v>4260</v>
      </c>
      <c r="O93" s="17">
        <v>2679</v>
      </c>
      <c r="P93" s="17">
        <v>54522.7788</v>
      </c>
      <c r="Q93" s="17">
        <v>3876.85</v>
      </c>
      <c r="R93" s="17">
        <v>-13378.15</v>
      </c>
      <c r="S93" s="17">
        <v>1427.15</v>
      </c>
      <c r="T93" s="17">
        <v>46448.6288</v>
      </c>
      <c r="U93" s="17">
        <v>53504.106</v>
      </c>
      <c r="V93" s="17">
        <v>45478.490099999995</v>
      </c>
      <c r="W93" s="17">
        <v>970.1387000000032</v>
      </c>
      <c r="X93" s="17">
        <v>679.0970900000021</v>
      </c>
      <c r="Y93" s="129">
        <v>1.013</v>
      </c>
      <c r="Z93" s="130">
        <v>9349</v>
      </c>
      <c r="AA93" s="226">
        <v>54199.659378</v>
      </c>
      <c r="AB93" s="226">
        <v>54974.69610757393</v>
      </c>
      <c r="AC93" s="226">
        <v>5880.275548997105</v>
      </c>
      <c r="AD93" s="226">
        <v>1042.913021039959</v>
      </c>
      <c r="AE93" s="226">
        <v>9750194</v>
      </c>
      <c r="AF93" s="226">
        <v>0</v>
      </c>
      <c r="AG93" s="19"/>
    </row>
    <row r="94" spans="1:33" ht="12.75">
      <c r="A94" s="135" t="s">
        <v>873</v>
      </c>
      <c r="B94" s="12" t="s">
        <v>655</v>
      </c>
      <c r="C94" s="19" t="s">
        <v>109</v>
      </c>
      <c r="D94" s="11">
        <v>425072.816</v>
      </c>
      <c r="E94" s="123">
        <v>36789</v>
      </c>
      <c r="F94" s="127">
        <v>461861.816</v>
      </c>
      <c r="G94" s="128">
        <v>272122</v>
      </c>
      <c r="H94" s="128">
        <v>43817</v>
      </c>
      <c r="I94" s="128">
        <v>20682</v>
      </c>
      <c r="J94" s="128">
        <v>0</v>
      </c>
      <c r="K94" s="128">
        <v>4375</v>
      </c>
      <c r="L94" s="17">
        <v>6186</v>
      </c>
      <c r="M94" s="17">
        <v>68492</v>
      </c>
      <c r="N94" s="17">
        <v>36789</v>
      </c>
      <c r="O94" s="17">
        <v>0</v>
      </c>
      <c r="P94" s="17">
        <v>376780.1212</v>
      </c>
      <c r="Q94" s="17">
        <v>58542.9</v>
      </c>
      <c r="R94" s="17">
        <v>-63476.299999999996</v>
      </c>
      <c r="S94" s="17">
        <v>19627.010000000002</v>
      </c>
      <c r="T94" s="17">
        <v>391473.7312</v>
      </c>
      <c r="U94" s="17">
        <v>461861.816</v>
      </c>
      <c r="V94" s="17">
        <v>392582.5436</v>
      </c>
      <c r="W94" s="17">
        <v>-1108.8123999999953</v>
      </c>
      <c r="X94" s="17">
        <v>-776.1686799999966</v>
      </c>
      <c r="Y94" s="129">
        <v>0.998</v>
      </c>
      <c r="Z94" s="130">
        <v>67295</v>
      </c>
      <c r="AA94" s="226">
        <v>460938.092368</v>
      </c>
      <c r="AB94" s="226">
        <v>467529.3506110352</v>
      </c>
      <c r="AC94" s="226">
        <v>6947.460444476338</v>
      </c>
      <c r="AD94" s="226">
        <v>2110.097916519192</v>
      </c>
      <c r="AE94" s="226">
        <v>141999039</v>
      </c>
      <c r="AF94" s="226">
        <v>0</v>
      </c>
      <c r="AG94" s="19"/>
    </row>
    <row r="95" spans="1:33" ht="12.75">
      <c r="A95" s="135" t="s">
        <v>873</v>
      </c>
      <c r="B95" s="12" t="s">
        <v>723</v>
      </c>
      <c r="C95" s="19" t="s">
        <v>112</v>
      </c>
      <c r="D95" s="11">
        <v>111250.905</v>
      </c>
      <c r="E95" s="123">
        <v>12384</v>
      </c>
      <c r="F95" s="127">
        <v>123634.905</v>
      </c>
      <c r="G95" s="128">
        <v>88884</v>
      </c>
      <c r="H95" s="128">
        <v>12871</v>
      </c>
      <c r="I95" s="128">
        <v>6822</v>
      </c>
      <c r="J95" s="128">
        <v>0</v>
      </c>
      <c r="K95" s="128">
        <v>4029</v>
      </c>
      <c r="L95" s="17">
        <v>1536</v>
      </c>
      <c r="M95" s="17">
        <v>34212</v>
      </c>
      <c r="N95" s="17">
        <v>12384</v>
      </c>
      <c r="O95" s="17">
        <v>199</v>
      </c>
      <c r="P95" s="17">
        <v>123068.78640000001</v>
      </c>
      <c r="Q95" s="17">
        <v>20163.7</v>
      </c>
      <c r="R95" s="17">
        <v>-30554.95</v>
      </c>
      <c r="S95" s="17">
        <v>4710.360000000001</v>
      </c>
      <c r="T95" s="17">
        <v>117387.89640000001</v>
      </c>
      <c r="U95" s="17">
        <v>123634.905</v>
      </c>
      <c r="V95" s="17">
        <v>105089.66924999999</v>
      </c>
      <c r="W95" s="17">
        <v>12298.22715000002</v>
      </c>
      <c r="X95" s="17">
        <v>8608.759005000014</v>
      </c>
      <c r="Y95" s="129">
        <v>1.07</v>
      </c>
      <c r="Z95" s="130">
        <v>20355</v>
      </c>
      <c r="AA95" s="226">
        <v>132289.34835000001</v>
      </c>
      <c r="AB95" s="226">
        <v>134181.04112222928</v>
      </c>
      <c r="AC95" s="226">
        <v>6592.043287753833</v>
      </c>
      <c r="AD95" s="226">
        <v>1754.6807597966872</v>
      </c>
      <c r="AE95" s="226">
        <v>35716527</v>
      </c>
      <c r="AF95" s="226">
        <v>0</v>
      </c>
      <c r="AG95" s="19"/>
    </row>
    <row r="96" spans="1:33" ht="12.75">
      <c r="A96" s="135" t="s">
        <v>873</v>
      </c>
      <c r="B96" s="12" t="s">
        <v>733</v>
      </c>
      <c r="C96" s="19" t="s">
        <v>113</v>
      </c>
      <c r="D96" s="11">
        <v>111672.941</v>
      </c>
      <c r="E96" s="123">
        <v>12477</v>
      </c>
      <c r="F96" s="127">
        <v>124149.941</v>
      </c>
      <c r="G96" s="128">
        <v>65950</v>
      </c>
      <c r="H96" s="128">
        <v>17281</v>
      </c>
      <c r="I96" s="128">
        <v>2641</v>
      </c>
      <c r="J96" s="128">
        <v>0</v>
      </c>
      <c r="K96" s="128">
        <v>2056</v>
      </c>
      <c r="L96" s="17">
        <v>77</v>
      </c>
      <c r="M96" s="17">
        <v>19457</v>
      </c>
      <c r="N96" s="17">
        <v>12477</v>
      </c>
      <c r="O96" s="17">
        <v>30</v>
      </c>
      <c r="P96" s="17">
        <v>91314.37000000001</v>
      </c>
      <c r="Q96" s="17">
        <v>18681.3</v>
      </c>
      <c r="R96" s="17">
        <v>-16629.399999999998</v>
      </c>
      <c r="S96" s="17">
        <v>7297.76</v>
      </c>
      <c r="T96" s="17">
        <v>100664.03</v>
      </c>
      <c r="U96" s="17">
        <v>124149.941</v>
      </c>
      <c r="V96" s="17">
        <v>105527.44985</v>
      </c>
      <c r="W96" s="17">
        <v>-4863.419850000006</v>
      </c>
      <c r="X96" s="17">
        <v>-3404.393895000004</v>
      </c>
      <c r="Y96" s="129">
        <v>0.973</v>
      </c>
      <c r="Z96" s="130">
        <v>26913</v>
      </c>
      <c r="AA96" s="226">
        <v>120797.892593</v>
      </c>
      <c r="AB96" s="226">
        <v>122525.26144898776</v>
      </c>
      <c r="AC96" s="226">
        <v>4552.642271355396</v>
      </c>
      <c r="AD96" s="226">
        <v>-284.7202566017504</v>
      </c>
      <c r="AE96" s="226">
        <v>0</v>
      </c>
      <c r="AF96" s="226">
        <v>7662676</v>
      </c>
      <c r="AG96" s="19"/>
    </row>
    <row r="97" spans="1:33" ht="12.75">
      <c r="A97" s="135" t="s">
        <v>873</v>
      </c>
      <c r="B97" s="12" t="s">
        <v>827</v>
      </c>
      <c r="C97" s="19" t="s">
        <v>116</v>
      </c>
      <c r="D97" s="11">
        <v>224322.555</v>
      </c>
      <c r="E97" s="123">
        <v>11522</v>
      </c>
      <c r="F97" s="127">
        <v>235844.555</v>
      </c>
      <c r="G97" s="128">
        <v>106457</v>
      </c>
      <c r="H97" s="128">
        <v>30294</v>
      </c>
      <c r="I97" s="128">
        <v>9321</v>
      </c>
      <c r="J97" s="128">
        <v>0</v>
      </c>
      <c r="K97" s="128">
        <v>6499</v>
      </c>
      <c r="L97" s="17">
        <v>1480</v>
      </c>
      <c r="M97" s="17">
        <v>17352</v>
      </c>
      <c r="N97" s="17">
        <v>11522</v>
      </c>
      <c r="O97" s="17">
        <v>106</v>
      </c>
      <c r="P97" s="17">
        <v>147400.3622</v>
      </c>
      <c r="Q97" s="17">
        <v>39196.9</v>
      </c>
      <c r="R97" s="17">
        <v>-16097.3</v>
      </c>
      <c r="S97" s="17">
        <v>6843.860000000001</v>
      </c>
      <c r="T97" s="17">
        <v>177343.8222</v>
      </c>
      <c r="U97" s="17">
        <v>235844.555</v>
      </c>
      <c r="V97" s="17">
        <v>200467.87175</v>
      </c>
      <c r="W97" s="17">
        <v>-23124.049549999996</v>
      </c>
      <c r="X97" s="17">
        <v>-16186.834684999996</v>
      </c>
      <c r="Y97" s="129">
        <v>0.931</v>
      </c>
      <c r="Z97" s="130">
        <v>36547</v>
      </c>
      <c r="AA97" s="226">
        <v>219571.280705</v>
      </c>
      <c r="AB97" s="226">
        <v>222711.07547970736</v>
      </c>
      <c r="AC97" s="226">
        <v>6093.826455788638</v>
      </c>
      <c r="AD97" s="226">
        <v>1256.4639278314917</v>
      </c>
      <c r="AE97" s="226">
        <v>45919987</v>
      </c>
      <c r="AF97" s="226">
        <v>0</v>
      </c>
      <c r="AG97" s="19"/>
    </row>
    <row r="98" spans="1:33" ht="12.75">
      <c r="A98" s="135" t="s">
        <v>873</v>
      </c>
      <c r="B98" s="12" t="s">
        <v>819</v>
      </c>
      <c r="C98" s="19" t="s">
        <v>115</v>
      </c>
      <c r="D98" s="11">
        <v>77800.481</v>
      </c>
      <c r="E98" s="123">
        <v>5858</v>
      </c>
      <c r="F98" s="127">
        <v>83658.481</v>
      </c>
      <c r="G98" s="128">
        <v>52401</v>
      </c>
      <c r="H98" s="128">
        <v>7236</v>
      </c>
      <c r="I98" s="128">
        <v>970</v>
      </c>
      <c r="J98" s="128">
        <v>0</v>
      </c>
      <c r="K98" s="128">
        <v>3141</v>
      </c>
      <c r="L98" s="17">
        <v>300</v>
      </c>
      <c r="M98" s="17">
        <v>8568</v>
      </c>
      <c r="N98" s="17">
        <v>5858</v>
      </c>
      <c r="O98" s="17">
        <v>971</v>
      </c>
      <c r="P98" s="17">
        <v>72554.4246</v>
      </c>
      <c r="Q98" s="17">
        <v>9644.949999999999</v>
      </c>
      <c r="R98" s="17">
        <v>-8363.15</v>
      </c>
      <c r="S98" s="17">
        <v>3522.7400000000002</v>
      </c>
      <c r="T98" s="17">
        <v>77358.9646</v>
      </c>
      <c r="U98" s="17">
        <v>83658.481</v>
      </c>
      <c r="V98" s="17">
        <v>71109.70885</v>
      </c>
      <c r="W98" s="17">
        <v>6249.255750000011</v>
      </c>
      <c r="X98" s="17">
        <v>4374.479025000008</v>
      </c>
      <c r="Y98" s="129">
        <v>1.052</v>
      </c>
      <c r="Z98" s="130">
        <v>15722</v>
      </c>
      <c r="AA98" s="226">
        <v>88008.722012</v>
      </c>
      <c r="AB98" s="226">
        <v>89267.2168598449</v>
      </c>
      <c r="AC98" s="226">
        <v>5677.853762870176</v>
      </c>
      <c r="AD98" s="226">
        <v>840.49123491303</v>
      </c>
      <c r="AE98" s="226">
        <v>13214203</v>
      </c>
      <c r="AF98" s="226">
        <v>0</v>
      </c>
      <c r="AG98" s="131"/>
    </row>
    <row r="99" spans="1:33" ht="12.75">
      <c r="A99" s="135" t="s">
        <v>873</v>
      </c>
      <c r="B99" s="12" t="s">
        <v>573</v>
      </c>
      <c r="C99" s="19" t="s">
        <v>574</v>
      </c>
      <c r="D99" s="11">
        <v>58167.603</v>
      </c>
      <c r="E99" s="123">
        <v>6467</v>
      </c>
      <c r="F99" s="127">
        <v>64634.603</v>
      </c>
      <c r="G99" s="128">
        <v>39407</v>
      </c>
      <c r="H99" s="128">
        <v>8470</v>
      </c>
      <c r="I99" s="128">
        <v>509</v>
      </c>
      <c r="J99" s="128">
        <v>0</v>
      </c>
      <c r="K99" s="128">
        <v>1830</v>
      </c>
      <c r="L99" s="17">
        <v>0</v>
      </c>
      <c r="M99" s="17">
        <v>9464</v>
      </c>
      <c r="N99" s="17">
        <v>6467</v>
      </c>
      <c r="O99" s="17">
        <v>0</v>
      </c>
      <c r="P99" s="17">
        <v>54562.9322</v>
      </c>
      <c r="Q99" s="17">
        <v>9187.65</v>
      </c>
      <c r="R99" s="17">
        <v>-8044.4</v>
      </c>
      <c r="S99" s="17">
        <v>3888.07</v>
      </c>
      <c r="T99" s="17">
        <v>59594.2522</v>
      </c>
      <c r="U99" s="17">
        <v>64634.603</v>
      </c>
      <c r="V99" s="17">
        <v>54939.41255</v>
      </c>
      <c r="W99" s="17">
        <v>4654.839650000002</v>
      </c>
      <c r="X99" s="17">
        <v>3258.387755000001</v>
      </c>
      <c r="Y99" s="129">
        <v>1.05</v>
      </c>
      <c r="Z99" s="130">
        <v>10859</v>
      </c>
      <c r="AA99" s="226">
        <v>67866.33315</v>
      </c>
      <c r="AB99" s="226">
        <v>68836.79867499371</v>
      </c>
      <c r="AC99" s="226">
        <v>6339.147129108915</v>
      </c>
      <c r="AD99" s="226">
        <v>1501.7846011517686</v>
      </c>
      <c r="AE99" s="226">
        <v>16307879</v>
      </c>
      <c r="AF99" s="226">
        <v>0</v>
      </c>
      <c r="AG99" s="19"/>
    </row>
    <row r="100" spans="1:33" ht="12.75">
      <c r="A100" s="135" t="s">
        <v>879</v>
      </c>
      <c r="B100" s="12" t="s">
        <v>613</v>
      </c>
      <c r="C100" s="19" t="s">
        <v>614</v>
      </c>
      <c r="D100" s="11">
        <v>274034.344</v>
      </c>
      <c r="E100" s="123">
        <v>33884</v>
      </c>
      <c r="F100" s="127">
        <v>307918.344</v>
      </c>
      <c r="G100" s="128">
        <v>135988</v>
      </c>
      <c r="H100" s="128">
        <v>36744</v>
      </c>
      <c r="I100" s="128">
        <v>33091</v>
      </c>
      <c r="J100" s="128">
        <v>0</v>
      </c>
      <c r="K100" s="128">
        <v>8829</v>
      </c>
      <c r="L100" s="17">
        <v>31576</v>
      </c>
      <c r="M100" s="17">
        <v>38873</v>
      </c>
      <c r="N100" s="17">
        <v>33884</v>
      </c>
      <c r="O100" s="17">
        <v>0</v>
      </c>
      <c r="P100" s="17">
        <v>188288.9848</v>
      </c>
      <c r="Q100" s="17">
        <v>66864.4</v>
      </c>
      <c r="R100" s="17">
        <v>-59881.65</v>
      </c>
      <c r="S100" s="17">
        <v>22192.99</v>
      </c>
      <c r="T100" s="17">
        <v>217464.7248</v>
      </c>
      <c r="U100" s="17">
        <v>307918.344</v>
      </c>
      <c r="V100" s="17">
        <v>261730.59239999996</v>
      </c>
      <c r="W100" s="17">
        <v>-44265.86759999997</v>
      </c>
      <c r="X100" s="17">
        <v>-30986.107319999977</v>
      </c>
      <c r="Y100" s="129">
        <v>0.899</v>
      </c>
      <c r="Z100" s="130">
        <v>58492</v>
      </c>
      <c r="AA100" s="226">
        <v>276818.591256</v>
      </c>
      <c r="AB100" s="226">
        <v>280777.00313744805</v>
      </c>
      <c r="AC100" s="226">
        <v>4800.263337506805</v>
      </c>
      <c r="AD100" s="226">
        <v>-37.09919045034076</v>
      </c>
      <c r="AE100" s="226">
        <v>0</v>
      </c>
      <c r="AF100" s="226">
        <v>2170006</v>
      </c>
      <c r="AG100" s="19"/>
    </row>
    <row r="101" spans="1:33" ht="12.75">
      <c r="A101" s="135" t="s">
        <v>881</v>
      </c>
      <c r="B101" s="12" t="s">
        <v>729</v>
      </c>
      <c r="C101" s="19" t="s">
        <v>118</v>
      </c>
      <c r="D101" s="11">
        <v>57769.706000000006</v>
      </c>
      <c r="E101" s="123">
        <v>8068</v>
      </c>
      <c r="F101" s="127">
        <v>65837.706</v>
      </c>
      <c r="G101" s="128">
        <v>50719</v>
      </c>
      <c r="H101" s="128">
        <v>8395</v>
      </c>
      <c r="I101" s="128">
        <v>1928</v>
      </c>
      <c r="J101" s="128">
        <v>0</v>
      </c>
      <c r="K101" s="128">
        <v>2826</v>
      </c>
      <c r="L101" s="17">
        <v>2979</v>
      </c>
      <c r="M101" s="17">
        <v>23983</v>
      </c>
      <c r="N101" s="17">
        <v>8068</v>
      </c>
      <c r="O101" s="17">
        <v>8</v>
      </c>
      <c r="P101" s="17">
        <v>70225.5274</v>
      </c>
      <c r="Q101" s="17">
        <v>11176.65</v>
      </c>
      <c r="R101" s="17">
        <v>-22924.5</v>
      </c>
      <c r="S101" s="17">
        <v>2780.69</v>
      </c>
      <c r="T101" s="17">
        <v>61258.36740000001</v>
      </c>
      <c r="U101" s="17">
        <v>65837.706</v>
      </c>
      <c r="V101" s="17">
        <v>55962.0501</v>
      </c>
      <c r="W101" s="17">
        <v>5296.31730000001</v>
      </c>
      <c r="X101" s="17">
        <v>3707.4221100000063</v>
      </c>
      <c r="Y101" s="129">
        <v>1.056</v>
      </c>
      <c r="Z101" s="130">
        <v>13476</v>
      </c>
      <c r="AA101" s="226">
        <v>69524.617536</v>
      </c>
      <c r="AB101" s="226">
        <v>70518.7959647643</v>
      </c>
      <c r="AC101" s="226">
        <v>5232.91748031792</v>
      </c>
      <c r="AD101" s="226">
        <v>395.5549523607742</v>
      </c>
      <c r="AE101" s="226">
        <v>5330499</v>
      </c>
      <c r="AF101" s="226">
        <v>0</v>
      </c>
      <c r="AG101" s="19"/>
    </row>
    <row r="102" spans="1:33" ht="12.75">
      <c r="A102" s="135" t="s">
        <v>881</v>
      </c>
      <c r="B102" s="12" t="s">
        <v>660</v>
      </c>
      <c r="C102" s="19" t="s">
        <v>117</v>
      </c>
      <c r="D102" s="11">
        <v>303556.411</v>
      </c>
      <c r="E102" s="123">
        <v>26483</v>
      </c>
      <c r="F102" s="127">
        <v>330039.411</v>
      </c>
      <c r="G102" s="128">
        <v>204188</v>
      </c>
      <c r="H102" s="128">
        <v>38339</v>
      </c>
      <c r="I102" s="128">
        <v>11343</v>
      </c>
      <c r="J102" s="128">
        <v>0</v>
      </c>
      <c r="K102" s="128">
        <v>13954</v>
      </c>
      <c r="L102" s="17">
        <v>4735</v>
      </c>
      <c r="M102" s="17">
        <v>38651</v>
      </c>
      <c r="N102" s="17">
        <v>26483</v>
      </c>
      <c r="O102" s="17">
        <v>1221</v>
      </c>
      <c r="P102" s="17">
        <v>282718.7048</v>
      </c>
      <c r="Q102" s="17">
        <v>54090.6</v>
      </c>
      <c r="R102" s="17">
        <v>-37915.95</v>
      </c>
      <c r="S102" s="17">
        <v>15939.880000000001</v>
      </c>
      <c r="T102" s="17">
        <v>314833.23480000003</v>
      </c>
      <c r="U102" s="17">
        <v>330039.411</v>
      </c>
      <c r="V102" s="17">
        <v>280533.49935</v>
      </c>
      <c r="W102" s="17">
        <v>34299.73545000004</v>
      </c>
      <c r="X102" s="17">
        <v>24009.814815000023</v>
      </c>
      <c r="Y102" s="129">
        <v>1.073</v>
      </c>
      <c r="Z102" s="130">
        <v>66611</v>
      </c>
      <c r="AA102" s="226">
        <v>354132.288003</v>
      </c>
      <c r="AB102" s="226">
        <v>359196.25950171734</v>
      </c>
      <c r="AC102" s="226">
        <v>5392.446585424589</v>
      </c>
      <c r="AD102" s="226">
        <v>555.084057467443</v>
      </c>
      <c r="AE102" s="226">
        <v>36974704</v>
      </c>
      <c r="AF102" s="226">
        <v>0</v>
      </c>
      <c r="AG102" s="19"/>
    </row>
    <row r="103" spans="1:33" ht="12.75">
      <c r="A103" s="135" t="s">
        <v>881</v>
      </c>
      <c r="B103" s="12" t="s">
        <v>742</v>
      </c>
      <c r="C103" s="19" t="s">
        <v>119</v>
      </c>
      <c r="D103" s="11">
        <v>127542.90899999999</v>
      </c>
      <c r="E103" s="123">
        <v>11530</v>
      </c>
      <c r="F103" s="127">
        <v>139072.90899999999</v>
      </c>
      <c r="G103" s="128">
        <v>82038</v>
      </c>
      <c r="H103" s="128">
        <v>28126</v>
      </c>
      <c r="I103" s="128">
        <v>1278</v>
      </c>
      <c r="J103" s="128">
        <v>0</v>
      </c>
      <c r="K103" s="128">
        <v>5988</v>
      </c>
      <c r="L103" s="17">
        <v>58</v>
      </c>
      <c r="M103" s="17">
        <v>30412</v>
      </c>
      <c r="N103" s="17">
        <v>11530</v>
      </c>
      <c r="O103" s="17">
        <v>197</v>
      </c>
      <c r="P103" s="17">
        <v>113589.81480000001</v>
      </c>
      <c r="Q103" s="17">
        <v>30083.2</v>
      </c>
      <c r="R103" s="17">
        <v>-26066.95</v>
      </c>
      <c r="S103" s="17">
        <v>4630.46</v>
      </c>
      <c r="T103" s="17">
        <v>122236.52480000001</v>
      </c>
      <c r="U103" s="17">
        <v>139072.90899999999</v>
      </c>
      <c r="V103" s="17">
        <v>118211.97264999998</v>
      </c>
      <c r="W103" s="17">
        <v>4024.5521500000323</v>
      </c>
      <c r="X103" s="17">
        <v>2817.1865050000224</v>
      </c>
      <c r="Y103" s="129">
        <v>1.02</v>
      </c>
      <c r="Z103" s="130">
        <v>29564</v>
      </c>
      <c r="AA103" s="226">
        <v>141854.36718</v>
      </c>
      <c r="AB103" s="226">
        <v>143882.83647439547</v>
      </c>
      <c r="AC103" s="226">
        <v>4866.825750047202</v>
      </c>
      <c r="AD103" s="226">
        <v>29.46322209005575</v>
      </c>
      <c r="AE103" s="226">
        <v>871051</v>
      </c>
      <c r="AF103" s="226">
        <v>0</v>
      </c>
      <c r="AG103" s="19"/>
    </row>
    <row r="104" spans="1:33" ht="12.75">
      <c r="A104" s="135" t="s">
        <v>881</v>
      </c>
      <c r="B104" s="12" t="s">
        <v>657</v>
      </c>
      <c r="C104" s="19" t="s">
        <v>658</v>
      </c>
      <c r="D104" s="11">
        <v>166843.087</v>
      </c>
      <c r="E104" s="123">
        <v>14075</v>
      </c>
      <c r="F104" s="127">
        <v>180918.087</v>
      </c>
      <c r="G104" s="128">
        <v>133347</v>
      </c>
      <c r="H104" s="128">
        <v>23412</v>
      </c>
      <c r="I104" s="128">
        <v>4176</v>
      </c>
      <c r="J104" s="128">
        <v>0</v>
      </c>
      <c r="K104" s="128">
        <v>8395</v>
      </c>
      <c r="L104" s="17">
        <v>184</v>
      </c>
      <c r="M104" s="17">
        <v>29034</v>
      </c>
      <c r="N104" s="17">
        <v>14075</v>
      </c>
      <c r="O104" s="17">
        <v>841</v>
      </c>
      <c r="P104" s="17">
        <v>184632.2562</v>
      </c>
      <c r="Q104" s="17">
        <v>30585.55</v>
      </c>
      <c r="R104" s="17">
        <v>-25550.149999999998</v>
      </c>
      <c r="S104" s="17">
        <v>7027.97</v>
      </c>
      <c r="T104" s="17">
        <v>196695.6262</v>
      </c>
      <c r="U104" s="17">
        <v>180918.087</v>
      </c>
      <c r="V104" s="17">
        <v>153780.37395</v>
      </c>
      <c r="W104" s="17">
        <v>42915.25224999999</v>
      </c>
      <c r="X104" s="17">
        <v>30040.67657499999</v>
      </c>
      <c r="Y104" s="129">
        <v>1.166</v>
      </c>
      <c r="Z104" s="130">
        <v>32215</v>
      </c>
      <c r="AA104" s="226">
        <v>210950.489442</v>
      </c>
      <c r="AB104" s="226">
        <v>213967.00982820583</v>
      </c>
      <c r="AC104" s="226">
        <v>6641.844166636841</v>
      </c>
      <c r="AD104" s="226">
        <v>1804.4816386796947</v>
      </c>
      <c r="AE104" s="226">
        <v>58131376</v>
      </c>
      <c r="AF104" s="226">
        <v>0</v>
      </c>
      <c r="AG104" s="19"/>
    </row>
    <row r="105" spans="1:33" ht="12.75">
      <c r="A105" s="135" t="s">
        <v>881</v>
      </c>
      <c r="B105" s="12" t="s">
        <v>782</v>
      </c>
      <c r="C105" s="19" t="s">
        <v>120</v>
      </c>
      <c r="D105" s="11">
        <v>85180.348</v>
      </c>
      <c r="E105" s="123">
        <v>8017</v>
      </c>
      <c r="F105" s="127">
        <v>93197.348</v>
      </c>
      <c r="G105" s="128">
        <v>56596</v>
      </c>
      <c r="H105" s="128">
        <v>6859</v>
      </c>
      <c r="I105" s="128">
        <v>433</v>
      </c>
      <c r="J105" s="128">
        <v>0</v>
      </c>
      <c r="K105" s="128">
        <v>3642</v>
      </c>
      <c r="L105" s="17">
        <v>89</v>
      </c>
      <c r="M105" s="17">
        <v>22811</v>
      </c>
      <c r="N105" s="17">
        <v>8017</v>
      </c>
      <c r="O105" s="17">
        <v>768</v>
      </c>
      <c r="P105" s="17">
        <v>78362.82160000001</v>
      </c>
      <c r="Q105" s="17">
        <v>9293.9</v>
      </c>
      <c r="R105" s="17">
        <v>-20117.8</v>
      </c>
      <c r="S105" s="17">
        <v>2936.5800000000004</v>
      </c>
      <c r="T105" s="17">
        <v>70475.50160000002</v>
      </c>
      <c r="U105" s="17">
        <v>93197.348</v>
      </c>
      <c r="V105" s="17">
        <v>79217.74579999999</v>
      </c>
      <c r="W105" s="17">
        <v>-8742.244199999972</v>
      </c>
      <c r="X105" s="17">
        <v>-6119.57093999998</v>
      </c>
      <c r="Y105" s="129">
        <v>0.934</v>
      </c>
      <c r="Z105" s="130">
        <v>17486</v>
      </c>
      <c r="AA105" s="226">
        <v>87046.323032</v>
      </c>
      <c r="AB105" s="226">
        <v>88291.0559011431</v>
      </c>
      <c r="AC105" s="226">
        <v>5049.242588421772</v>
      </c>
      <c r="AD105" s="226">
        <v>211.88006046462579</v>
      </c>
      <c r="AE105" s="226">
        <v>3704935</v>
      </c>
      <c r="AF105" s="226">
        <v>0</v>
      </c>
      <c r="AG105" s="19"/>
    </row>
    <row r="106" spans="1:33" ht="12.75">
      <c r="A106" s="135" t="s">
        <v>871</v>
      </c>
      <c r="B106" s="12" t="s">
        <v>773</v>
      </c>
      <c r="C106" s="19" t="s">
        <v>144</v>
      </c>
      <c r="D106" s="11">
        <v>53515.214</v>
      </c>
      <c r="E106" s="123">
        <v>4379</v>
      </c>
      <c r="F106" s="127">
        <v>57894.214</v>
      </c>
      <c r="G106" s="128">
        <v>46606</v>
      </c>
      <c r="H106" s="128">
        <v>11840</v>
      </c>
      <c r="I106" s="128">
        <v>1060</v>
      </c>
      <c r="J106" s="128">
        <v>0</v>
      </c>
      <c r="K106" s="128">
        <v>2397</v>
      </c>
      <c r="L106" s="17">
        <v>1</v>
      </c>
      <c r="M106" s="17">
        <v>15786</v>
      </c>
      <c r="N106" s="17">
        <v>4379</v>
      </c>
      <c r="O106" s="17">
        <v>0</v>
      </c>
      <c r="P106" s="17">
        <v>64530.6676</v>
      </c>
      <c r="Q106" s="17">
        <v>13002.449999999999</v>
      </c>
      <c r="R106" s="17">
        <v>-13418.949999999999</v>
      </c>
      <c r="S106" s="17">
        <v>1038.53</v>
      </c>
      <c r="T106" s="17">
        <v>65152.6976</v>
      </c>
      <c r="U106" s="17">
        <v>57894.214</v>
      </c>
      <c r="V106" s="17">
        <v>49210.0819</v>
      </c>
      <c r="W106" s="17">
        <v>15942.615700000002</v>
      </c>
      <c r="X106" s="17">
        <v>11159.83099</v>
      </c>
      <c r="Y106" s="129">
        <v>1.193</v>
      </c>
      <c r="Z106" s="130">
        <v>14010</v>
      </c>
      <c r="AA106" s="226">
        <v>69067.797302</v>
      </c>
      <c r="AB106" s="226">
        <v>70055.44335649801</v>
      </c>
      <c r="AC106" s="226">
        <v>5000.388533654391</v>
      </c>
      <c r="AD106" s="226">
        <v>163.02600569724473</v>
      </c>
      <c r="AE106" s="226">
        <v>2283994</v>
      </c>
      <c r="AF106" s="226">
        <v>0</v>
      </c>
      <c r="AG106" s="19"/>
    </row>
    <row r="107" spans="1:33" ht="12.75">
      <c r="A107" s="135" t="s">
        <v>871</v>
      </c>
      <c r="B107" s="12" t="s">
        <v>761</v>
      </c>
      <c r="C107" s="19" t="s">
        <v>143</v>
      </c>
      <c r="D107" s="11">
        <v>62373.531</v>
      </c>
      <c r="E107" s="123">
        <v>9855</v>
      </c>
      <c r="F107" s="127">
        <v>72228.531</v>
      </c>
      <c r="G107" s="128">
        <v>12345</v>
      </c>
      <c r="H107" s="128">
        <v>43806</v>
      </c>
      <c r="I107" s="128">
        <v>1257</v>
      </c>
      <c r="J107" s="128">
        <v>2409</v>
      </c>
      <c r="K107" s="128">
        <v>0</v>
      </c>
      <c r="L107" s="17">
        <v>0</v>
      </c>
      <c r="M107" s="17">
        <v>2500</v>
      </c>
      <c r="N107" s="17">
        <v>9855</v>
      </c>
      <c r="O107" s="17">
        <v>0</v>
      </c>
      <c r="P107" s="17">
        <v>17092.887000000002</v>
      </c>
      <c r="Q107" s="17">
        <v>40351.2</v>
      </c>
      <c r="R107" s="17">
        <v>-2125</v>
      </c>
      <c r="S107" s="17">
        <v>7951.750000000001</v>
      </c>
      <c r="T107" s="17">
        <v>63270.837</v>
      </c>
      <c r="U107" s="17">
        <v>72228.531</v>
      </c>
      <c r="V107" s="17">
        <v>61394.25135</v>
      </c>
      <c r="W107" s="17">
        <v>1876.585650000001</v>
      </c>
      <c r="X107" s="17">
        <v>1313.6099550000006</v>
      </c>
      <c r="Y107" s="129">
        <v>1.018</v>
      </c>
      <c r="Z107" s="130">
        <v>24168</v>
      </c>
      <c r="AA107" s="226">
        <v>73528.644558</v>
      </c>
      <c r="AB107" s="226">
        <v>74580.07921390428</v>
      </c>
      <c r="AC107" s="226">
        <v>3085.901986672636</v>
      </c>
      <c r="AD107" s="226">
        <v>-1751.4605412845099</v>
      </c>
      <c r="AE107" s="226">
        <v>0</v>
      </c>
      <c r="AF107" s="226">
        <v>42329298</v>
      </c>
      <c r="AG107" s="19"/>
    </row>
    <row r="108" spans="1:33" ht="12.75">
      <c r="A108" s="135" t="s">
        <v>871</v>
      </c>
      <c r="B108" s="12" t="s">
        <v>583</v>
      </c>
      <c r="C108" s="19" t="s">
        <v>123</v>
      </c>
      <c r="D108" s="11">
        <v>52323.017</v>
      </c>
      <c r="E108" s="123">
        <v>8093</v>
      </c>
      <c r="F108" s="127">
        <v>60416.017</v>
      </c>
      <c r="G108" s="128">
        <v>20217</v>
      </c>
      <c r="H108" s="128">
        <v>11560</v>
      </c>
      <c r="I108" s="128">
        <v>451</v>
      </c>
      <c r="J108" s="128">
        <v>930</v>
      </c>
      <c r="K108" s="128">
        <v>1722</v>
      </c>
      <c r="L108" s="17">
        <v>21</v>
      </c>
      <c r="M108" s="17">
        <v>2310</v>
      </c>
      <c r="N108" s="17">
        <v>8093</v>
      </c>
      <c r="O108" s="17">
        <v>0</v>
      </c>
      <c r="P108" s="17">
        <v>27992.4582</v>
      </c>
      <c r="Q108" s="17">
        <v>12463.55</v>
      </c>
      <c r="R108" s="17">
        <v>-1981.35</v>
      </c>
      <c r="S108" s="17">
        <v>6486.35</v>
      </c>
      <c r="T108" s="17">
        <v>44961.0082</v>
      </c>
      <c r="U108" s="17">
        <v>60416.017</v>
      </c>
      <c r="V108" s="17">
        <v>51353.61445</v>
      </c>
      <c r="W108" s="17">
        <v>-6392.606250000004</v>
      </c>
      <c r="X108" s="17">
        <v>-4474.824375000003</v>
      </c>
      <c r="Y108" s="129">
        <v>0.926</v>
      </c>
      <c r="Z108" s="130">
        <v>17968</v>
      </c>
      <c r="AA108" s="226">
        <v>55945.231742</v>
      </c>
      <c r="AB108" s="226">
        <v>56745.229563797664</v>
      </c>
      <c r="AC108" s="226">
        <v>3158.127201903254</v>
      </c>
      <c r="AD108" s="226">
        <v>-1679.235326053892</v>
      </c>
      <c r="AE108" s="226">
        <v>0</v>
      </c>
      <c r="AF108" s="226">
        <v>30172500</v>
      </c>
      <c r="AG108" s="19"/>
    </row>
    <row r="109" spans="1:33" ht="12.75">
      <c r="A109" s="135" t="s">
        <v>871</v>
      </c>
      <c r="B109" s="12" t="s">
        <v>816</v>
      </c>
      <c r="C109" s="19" t="s">
        <v>148</v>
      </c>
      <c r="D109" s="11">
        <v>71975.309</v>
      </c>
      <c r="E109" s="123">
        <v>15964</v>
      </c>
      <c r="F109" s="127">
        <v>87939.309</v>
      </c>
      <c r="G109" s="128">
        <v>15330</v>
      </c>
      <c r="H109" s="128">
        <v>35842</v>
      </c>
      <c r="I109" s="128">
        <v>29316</v>
      </c>
      <c r="J109" s="128">
        <v>0</v>
      </c>
      <c r="K109" s="128">
        <v>2753</v>
      </c>
      <c r="L109" s="17">
        <v>27366</v>
      </c>
      <c r="M109" s="17">
        <v>0</v>
      </c>
      <c r="N109" s="17">
        <v>15964</v>
      </c>
      <c r="O109" s="17">
        <v>716</v>
      </c>
      <c r="P109" s="17">
        <v>21225.918</v>
      </c>
      <c r="Q109" s="17">
        <v>57724.35</v>
      </c>
      <c r="R109" s="17">
        <v>-23869.7</v>
      </c>
      <c r="S109" s="17">
        <v>13569.400000000001</v>
      </c>
      <c r="T109" s="17">
        <v>68649.968</v>
      </c>
      <c r="U109" s="17">
        <v>87939.309</v>
      </c>
      <c r="V109" s="17">
        <v>74748.41265</v>
      </c>
      <c r="W109" s="17">
        <v>-6098.444650000005</v>
      </c>
      <c r="X109" s="17">
        <v>-4268.911255000004</v>
      </c>
      <c r="Y109" s="129">
        <v>0.951</v>
      </c>
      <c r="Z109" s="130">
        <v>35688</v>
      </c>
      <c r="AA109" s="226">
        <v>83630.28285899998</v>
      </c>
      <c r="AB109" s="226">
        <v>84826.16751333587</v>
      </c>
      <c r="AC109" s="226">
        <v>2376.882075581032</v>
      </c>
      <c r="AD109" s="226">
        <v>-2460.480452376114</v>
      </c>
      <c r="AE109" s="226">
        <v>0</v>
      </c>
      <c r="AF109" s="226">
        <v>87809626</v>
      </c>
      <c r="AG109" s="19"/>
    </row>
    <row r="110" spans="1:33" ht="12.75">
      <c r="A110" s="135" t="s">
        <v>871</v>
      </c>
      <c r="B110" s="12" t="s">
        <v>852</v>
      </c>
      <c r="C110" s="19" t="s">
        <v>153</v>
      </c>
      <c r="D110" s="11">
        <v>69301.616</v>
      </c>
      <c r="E110" s="123">
        <v>9257</v>
      </c>
      <c r="F110" s="127">
        <v>78558.616</v>
      </c>
      <c r="G110" s="128">
        <v>34158</v>
      </c>
      <c r="H110" s="128">
        <v>19855</v>
      </c>
      <c r="I110" s="128">
        <v>791</v>
      </c>
      <c r="J110" s="128">
        <v>0</v>
      </c>
      <c r="K110" s="128">
        <v>3098</v>
      </c>
      <c r="L110" s="17">
        <v>419</v>
      </c>
      <c r="M110" s="17">
        <v>8129</v>
      </c>
      <c r="N110" s="17">
        <v>9257</v>
      </c>
      <c r="O110" s="17">
        <v>118</v>
      </c>
      <c r="P110" s="17">
        <v>47295.1668</v>
      </c>
      <c r="Q110" s="17">
        <v>20182.399999999998</v>
      </c>
      <c r="R110" s="17">
        <v>-7366.099999999999</v>
      </c>
      <c r="S110" s="17">
        <v>6486.52</v>
      </c>
      <c r="T110" s="17">
        <v>66597.9868</v>
      </c>
      <c r="U110" s="17">
        <v>78558.616</v>
      </c>
      <c r="V110" s="17">
        <v>66774.82359999999</v>
      </c>
      <c r="W110" s="17">
        <v>-176.83679999999003</v>
      </c>
      <c r="X110" s="17">
        <v>-123.78575999999302</v>
      </c>
      <c r="Y110" s="129">
        <v>0.998</v>
      </c>
      <c r="Z110" s="130">
        <v>14647</v>
      </c>
      <c r="AA110" s="226">
        <v>78401.49876799999</v>
      </c>
      <c r="AB110" s="226">
        <v>79522.6135848859</v>
      </c>
      <c r="AC110" s="226">
        <v>5429.276547066696</v>
      </c>
      <c r="AD110" s="226">
        <v>591.9140191095503</v>
      </c>
      <c r="AE110" s="226">
        <v>8669765</v>
      </c>
      <c r="AF110" s="226">
        <v>0</v>
      </c>
      <c r="AG110" s="19"/>
    </row>
    <row r="111" spans="1:33" ht="12.75">
      <c r="A111" s="135" t="s">
        <v>871</v>
      </c>
      <c r="B111" s="12" t="s">
        <v>847</v>
      </c>
      <c r="C111" s="19" t="s">
        <v>152</v>
      </c>
      <c r="D111" s="11">
        <v>33978.798</v>
      </c>
      <c r="E111" s="123">
        <v>6963</v>
      </c>
      <c r="F111" s="127">
        <v>40941.798</v>
      </c>
      <c r="G111" s="128">
        <v>30912</v>
      </c>
      <c r="H111" s="128">
        <v>0</v>
      </c>
      <c r="I111" s="128">
        <v>1173</v>
      </c>
      <c r="J111" s="128">
        <v>0</v>
      </c>
      <c r="K111" s="128">
        <v>2509</v>
      </c>
      <c r="L111" s="17">
        <v>924</v>
      </c>
      <c r="M111" s="17">
        <v>16047</v>
      </c>
      <c r="N111" s="17">
        <v>6963</v>
      </c>
      <c r="O111" s="17">
        <v>100</v>
      </c>
      <c r="P111" s="17">
        <v>42800.7552</v>
      </c>
      <c r="Q111" s="17">
        <v>3129.7</v>
      </c>
      <c r="R111" s="17">
        <v>-14510.35</v>
      </c>
      <c r="S111" s="17">
        <v>3190.5600000000004</v>
      </c>
      <c r="T111" s="17">
        <v>34610.665199999996</v>
      </c>
      <c r="U111" s="17">
        <v>40941.798</v>
      </c>
      <c r="V111" s="17">
        <v>34800.5283</v>
      </c>
      <c r="W111" s="17">
        <v>-189.8631000000023</v>
      </c>
      <c r="X111" s="17">
        <v>-132.9041700000016</v>
      </c>
      <c r="Y111" s="129">
        <v>0.997</v>
      </c>
      <c r="Z111" s="130">
        <v>10024</v>
      </c>
      <c r="AA111" s="226">
        <v>40818.972606</v>
      </c>
      <c r="AB111" s="226">
        <v>41402.67005716819</v>
      </c>
      <c r="AC111" s="226">
        <v>4130.354155743035</v>
      </c>
      <c r="AD111" s="226">
        <v>-707.0083722141108</v>
      </c>
      <c r="AE111" s="226">
        <v>0</v>
      </c>
      <c r="AF111" s="226">
        <v>7087052</v>
      </c>
      <c r="AG111" s="19"/>
    </row>
    <row r="112" spans="1:33" ht="12.75">
      <c r="A112" s="135" t="s">
        <v>871</v>
      </c>
      <c r="B112" s="12" t="s">
        <v>567</v>
      </c>
      <c r="C112" s="19" t="s">
        <v>568</v>
      </c>
      <c r="D112" s="11">
        <v>39058.689</v>
      </c>
      <c r="E112" s="123">
        <v>9802</v>
      </c>
      <c r="F112" s="127">
        <v>48860.689</v>
      </c>
      <c r="G112" s="128">
        <v>42172</v>
      </c>
      <c r="H112" s="128">
        <v>4864</v>
      </c>
      <c r="I112" s="128">
        <v>140</v>
      </c>
      <c r="J112" s="128">
        <v>3244</v>
      </c>
      <c r="K112" s="128">
        <v>0</v>
      </c>
      <c r="L112" s="17">
        <v>335</v>
      </c>
      <c r="M112" s="17">
        <v>27690</v>
      </c>
      <c r="N112" s="17">
        <v>9802</v>
      </c>
      <c r="O112" s="17">
        <v>1383</v>
      </c>
      <c r="P112" s="17">
        <v>58391.351200000005</v>
      </c>
      <c r="Q112" s="17">
        <v>7010.8</v>
      </c>
      <c r="R112" s="17">
        <v>-24996.8</v>
      </c>
      <c r="S112" s="17">
        <v>3624.4</v>
      </c>
      <c r="T112" s="17">
        <v>44029.751200000006</v>
      </c>
      <c r="U112" s="17">
        <v>48860.689</v>
      </c>
      <c r="V112" s="17">
        <v>41531.58565</v>
      </c>
      <c r="W112" s="17">
        <v>2498.165550000005</v>
      </c>
      <c r="X112" s="17">
        <v>1748.7158850000035</v>
      </c>
      <c r="Y112" s="129">
        <v>1.036</v>
      </c>
      <c r="Z112" s="130">
        <v>15376</v>
      </c>
      <c r="AA112" s="226">
        <v>50619.673804</v>
      </c>
      <c r="AB112" s="226">
        <v>51343.51795518807</v>
      </c>
      <c r="AC112" s="226">
        <v>3339.1986183134804</v>
      </c>
      <c r="AD112" s="226">
        <v>-1498.1639096436656</v>
      </c>
      <c r="AE112" s="226">
        <v>0</v>
      </c>
      <c r="AF112" s="226">
        <v>23035768</v>
      </c>
      <c r="AG112" s="19"/>
    </row>
    <row r="113" spans="1:33" ht="12.75">
      <c r="A113" s="135" t="s">
        <v>871</v>
      </c>
      <c r="B113" s="12" t="s">
        <v>676</v>
      </c>
      <c r="C113" s="19" t="s">
        <v>133</v>
      </c>
      <c r="D113" s="11">
        <v>91946.413</v>
      </c>
      <c r="E113" s="123">
        <v>11716</v>
      </c>
      <c r="F113" s="127">
        <v>103662.413</v>
      </c>
      <c r="G113" s="128">
        <v>45338</v>
      </c>
      <c r="H113" s="128">
        <v>14426</v>
      </c>
      <c r="I113" s="128">
        <v>74577</v>
      </c>
      <c r="J113" s="128">
        <v>3538</v>
      </c>
      <c r="K113" s="128">
        <v>0</v>
      </c>
      <c r="L113" s="17">
        <v>73400</v>
      </c>
      <c r="M113" s="17">
        <v>914</v>
      </c>
      <c r="N113" s="17">
        <v>11716</v>
      </c>
      <c r="O113" s="17">
        <v>0</v>
      </c>
      <c r="P113" s="17">
        <v>62774.9948</v>
      </c>
      <c r="Q113" s="17">
        <v>78659.84999999999</v>
      </c>
      <c r="R113" s="17">
        <v>-63166.9</v>
      </c>
      <c r="S113" s="17">
        <v>9803.220000000001</v>
      </c>
      <c r="T113" s="17">
        <v>88071.1648</v>
      </c>
      <c r="U113" s="17">
        <v>103662.413</v>
      </c>
      <c r="V113" s="17">
        <v>88113.05105</v>
      </c>
      <c r="W113" s="17">
        <v>-41.886249999995925</v>
      </c>
      <c r="X113" s="17">
        <v>-29.320374999997146</v>
      </c>
      <c r="Y113" s="129">
        <v>1</v>
      </c>
      <c r="Z113" s="130">
        <v>30854</v>
      </c>
      <c r="AA113" s="226">
        <v>103662.413</v>
      </c>
      <c r="AB113" s="226">
        <v>105144.75031490707</v>
      </c>
      <c r="AC113" s="226">
        <v>3407.8158525606755</v>
      </c>
      <c r="AD113" s="226">
        <v>-1429.5466753964706</v>
      </c>
      <c r="AE113" s="226">
        <v>0</v>
      </c>
      <c r="AF113" s="226">
        <v>44107233</v>
      </c>
      <c r="AG113" s="19"/>
    </row>
    <row r="114" spans="1:33" ht="12.75">
      <c r="A114" s="135" t="s">
        <v>871</v>
      </c>
      <c r="B114" s="12" t="s">
        <v>693</v>
      </c>
      <c r="C114" s="19" t="s">
        <v>135</v>
      </c>
      <c r="D114" s="11">
        <v>57621.820999999996</v>
      </c>
      <c r="E114" s="123">
        <v>8629</v>
      </c>
      <c r="F114" s="127">
        <v>66250.821</v>
      </c>
      <c r="G114" s="128">
        <v>12454</v>
      </c>
      <c r="H114" s="128">
        <v>17907</v>
      </c>
      <c r="I114" s="128">
        <v>3561</v>
      </c>
      <c r="J114" s="128">
        <v>1309</v>
      </c>
      <c r="K114" s="128">
        <v>0</v>
      </c>
      <c r="L114" s="17">
        <v>391</v>
      </c>
      <c r="M114" s="17">
        <v>0</v>
      </c>
      <c r="N114" s="17">
        <v>8629</v>
      </c>
      <c r="O114" s="17">
        <v>0</v>
      </c>
      <c r="P114" s="17">
        <v>17243.8084</v>
      </c>
      <c r="Q114" s="17">
        <v>19360.45</v>
      </c>
      <c r="R114" s="17">
        <v>-332.34999999999997</v>
      </c>
      <c r="S114" s="17">
        <v>7334.650000000001</v>
      </c>
      <c r="T114" s="17">
        <v>43606.5584</v>
      </c>
      <c r="U114" s="17">
        <v>66250.821</v>
      </c>
      <c r="V114" s="17">
        <v>56313.19785</v>
      </c>
      <c r="W114" s="17">
        <v>-12706.639449999995</v>
      </c>
      <c r="X114" s="17">
        <v>-8894.647614999996</v>
      </c>
      <c r="Y114" s="129">
        <v>0.866</v>
      </c>
      <c r="Z114" s="130">
        <v>24213</v>
      </c>
      <c r="AA114" s="226">
        <v>57373.210986</v>
      </c>
      <c r="AB114" s="226">
        <v>58193.628426220916</v>
      </c>
      <c r="AC114" s="226">
        <v>2403.404304556268</v>
      </c>
      <c r="AD114" s="226">
        <v>-2433.958223400878</v>
      </c>
      <c r="AE114" s="226">
        <v>0</v>
      </c>
      <c r="AF114" s="226">
        <v>58933430</v>
      </c>
      <c r="AG114" s="19"/>
    </row>
    <row r="115" spans="1:33" ht="12.75">
      <c r="A115" s="135" t="s">
        <v>871</v>
      </c>
      <c r="B115" s="12" t="s">
        <v>774</v>
      </c>
      <c r="C115" s="19" t="s">
        <v>145</v>
      </c>
      <c r="D115" s="11">
        <v>58162.397</v>
      </c>
      <c r="E115" s="123">
        <v>7188</v>
      </c>
      <c r="F115" s="127">
        <v>65350.397</v>
      </c>
      <c r="G115" s="128">
        <v>22324</v>
      </c>
      <c r="H115" s="128">
        <v>17324</v>
      </c>
      <c r="I115" s="128">
        <v>327</v>
      </c>
      <c r="J115" s="128">
        <v>0</v>
      </c>
      <c r="K115" s="128">
        <v>2312</v>
      </c>
      <c r="L115" s="17">
        <v>77</v>
      </c>
      <c r="M115" s="17">
        <v>1640</v>
      </c>
      <c r="N115" s="17">
        <v>7188</v>
      </c>
      <c r="O115" s="17">
        <v>4</v>
      </c>
      <c r="P115" s="17">
        <v>30909.810400000002</v>
      </c>
      <c r="Q115" s="17">
        <v>16968.55</v>
      </c>
      <c r="R115" s="17">
        <v>-1462.85</v>
      </c>
      <c r="S115" s="17">
        <v>5831</v>
      </c>
      <c r="T115" s="17">
        <v>52246.5104</v>
      </c>
      <c r="U115" s="17">
        <v>65350.397</v>
      </c>
      <c r="V115" s="17">
        <v>55547.83745</v>
      </c>
      <c r="W115" s="17">
        <v>-3301.32705</v>
      </c>
      <c r="X115" s="17">
        <v>-2310.928935</v>
      </c>
      <c r="Y115" s="129">
        <v>0.965</v>
      </c>
      <c r="Z115" s="130">
        <v>21048</v>
      </c>
      <c r="AA115" s="226">
        <v>63063.13310499999</v>
      </c>
      <c r="AB115" s="226">
        <v>63964.91449992559</v>
      </c>
      <c r="AC115" s="226">
        <v>3039.0020191906874</v>
      </c>
      <c r="AD115" s="226">
        <v>-1798.3605087664587</v>
      </c>
      <c r="AE115" s="226">
        <v>0</v>
      </c>
      <c r="AF115" s="226">
        <v>37851892</v>
      </c>
      <c r="AG115" s="19"/>
    </row>
    <row r="116" spans="1:33" ht="12.75">
      <c r="A116" s="135" t="s">
        <v>871</v>
      </c>
      <c r="B116" s="12" t="s">
        <v>753</v>
      </c>
      <c r="C116" s="19" t="s">
        <v>142</v>
      </c>
      <c r="D116" s="11">
        <v>40978.91</v>
      </c>
      <c r="E116" s="123">
        <v>7647</v>
      </c>
      <c r="F116" s="127">
        <v>48625.91</v>
      </c>
      <c r="G116" s="128">
        <v>22039</v>
      </c>
      <c r="H116" s="128">
        <v>1922</v>
      </c>
      <c r="I116" s="128">
        <v>2355</v>
      </c>
      <c r="J116" s="128">
        <v>3399</v>
      </c>
      <c r="K116" s="128">
        <v>0</v>
      </c>
      <c r="L116" s="17">
        <v>69</v>
      </c>
      <c r="M116" s="17">
        <v>4942</v>
      </c>
      <c r="N116" s="17">
        <v>7647</v>
      </c>
      <c r="O116" s="17">
        <v>145</v>
      </c>
      <c r="P116" s="17">
        <v>30515.1994</v>
      </c>
      <c r="Q116" s="17">
        <v>6524.599999999999</v>
      </c>
      <c r="R116" s="17">
        <v>-4382.599999999999</v>
      </c>
      <c r="S116" s="17">
        <v>5659.81</v>
      </c>
      <c r="T116" s="17">
        <v>38317.0094</v>
      </c>
      <c r="U116" s="17">
        <v>48625.91</v>
      </c>
      <c r="V116" s="17">
        <v>41332.0235</v>
      </c>
      <c r="W116" s="17">
        <v>-3015.0141000000003</v>
      </c>
      <c r="X116" s="17">
        <v>-2110.5098700000003</v>
      </c>
      <c r="Y116" s="129">
        <v>0.957</v>
      </c>
      <c r="Z116" s="130">
        <v>15587</v>
      </c>
      <c r="AA116" s="226">
        <v>46534.99587</v>
      </c>
      <c r="AB116" s="226">
        <v>47200.43051338562</v>
      </c>
      <c r="AC116" s="226">
        <v>3028.1921160829934</v>
      </c>
      <c r="AD116" s="226">
        <v>-1809.1704118741527</v>
      </c>
      <c r="AE116" s="226">
        <v>0</v>
      </c>
      <c r="AF116" s="226">
        <v>28199539</v>
      </c>
      <c r="AG116" s="19"/>
    </row>
    <row r="117" spans="1:33" ht="12.75">
      <c r="A117" s="135" t="s">
        <v>871</v>
      </c>
      <c r="B117" s="12" t="s">
        <v>749</v>
      </c>
      <c r="C117" s="19" t="s">
        <v>141</v>
      </c>
      <c r="D117" s="11">
        <v>73266.125</v>
      </c>
      <c r="E117" s="123">
        <v>6174</v>
      </c>
      <c r="F117" s="127">
        <v>79440.125</v>
      </c>
      <c r="G117" s="128">
        <v>39444</v>
      </c>
      <c r="H117" s="128">
        <v>16643</v>
      </c>
      <c r="I117" s="128">
        <v>2337</v>
      </c>
      <c r="J117" s="128">
        <v>1698</v>
      </c>
      <c r="K117" s="128">
        <v>0</v>
      </c>
      <c r="L117" s="17">
        <v>2193</v>
      </c>
      <c r="M117" s="17">
        <v>4864</v>
      </c>
      <c r="N117" s="17">
        <v>6174</v>
      </c>
      <c r="O117" s="17">
        <v>699</v>
      </c>
      <c r="P117" s="17">
        <v>54614.1624</v>
      </c>
      <c r="Q117" s="17">
        <v>17576.3</v>
      </c>
      <c r="R117" s="17">
        <v>-6592.599999999999</v>
      </c>
      <c r="S117" s="17">
        <v>4421.02</v>
      </c>
      <c r="T117" s="17">
        <v>70018.8824</v>
      </c>
      <c r="U117" s="17">
        <v>79440.125</v>
      </c>
      <c r="V117" s="17">
        <v>67524.10625</v>
      </c>
      <c r="W117" s="17">
        <v>2494.776150000005</v>
      </c>
      <c r="X117" s="17">
        <v>1746.3433050000035</v>
      </c>
      <c r="Y117" s="129">
        <v>1.022</v>
      </c>
      <c r="Z117" s="130">
        <v>19019</v>
      </c>
      <c r="AA117" s="226">
        <v>81187.80775</v>
      </c>
      <c r="AB117" s="226">
        <v>82348.76583944102</v>
      </c>
      <c r="AC117" s="226">
        <v>4329.815754742154</v>
      </c>
      <c r="AD117" s="226">
        <v>-507.54677321499184</v>
      </c>
      <c r="AE117" s="226">
        <v>0</v>
      </c>
      <c r="AF117" s="226">
        <v>9653032</v>
      </c>
      <c r="AG117" s="19"/>
    </row>
    <row r="118" spans="1:33" ht="12.75">
      <c r="A118" s="135" t="s">
        <v>871</v>
      </c>
      <c r="B118" s="12" t="s">
        <v>649</v>
      </c>
      <c r="C118" s="19" t="s">
        <v>129</v>
      </c>
      <c r="D118" s="11">
        <v>53546.089</v>
      </c>
      <c r="E118" s="123">
        <v>7647</v>
      </c>
      <c r="F118" s="127">
        <v>61193.089</v>
      </c>
      <c r="G118" s="128">
        <v>36178</v>
      </c>
      <c r="H118" s="128">
        <v>2569</v>
      </c>
      <c r="I118" s="128">
        <v>920</v>
      </c>
      <c r="J118" s="128">
        <v>0</v>
      </c>
      <c r="K118" s="128">
        <v>6089</v>
      </c>
      <c r="L118" s="17">
        <v>0</v>
      </c>
      <c r="M118" s="17">
        <v>10873</v>
      </c>
      <c r="N118" s="17">
        <v>7647</v>
      </c>
      <c r="O118" s="17">
        <v>0</v>
      </c>
      <c r="P118" s="17">
        <v>50092.0588</v>
      </c>
      <c r="Q118" s="17">
        <v>8141.3</v>
      </c>
      <c r="R118" s="17">
        <v>-9242.05</v>
      </c>
      <c r="S118" s="17">
        <v>4651.54</v>
      </c>
      <c r="T118" s="17">
        <v>53642.8488</v>
      </c>
      <c r="U118" s="17">
        <v>61193.089</v>
      </c>
      <c r="V118" s="17">
        <v>52014.12565</v>
      </c>
      <c r="W118" s="17">
        <v>1628.723149999998</v>
      </c>
      <c r="X118" s="17">
        <v>1140.1062049999985</v>
      </c>
      <c r="Y118" s="129">
        <v>1.019</v>
      </c>
      <c r="Z118" s="130">
        <v>15538</v>
      </c>
      <c r="AA118" s="226">
        <v>62355.75769099999</v>
      </c>
      <c r="AB118" s="226">
        <v>63247.423857642985</v>
      </c>
      <c r="AC118" s="226">
        <v>4070.4996690464013</v>
      </c>
      <c r="AD118" s="226">
        <v>-766.8628589107448</v>
      </c>
      <c r="AE118" s="226">
        <v>0</v>
      </c>
      <c r="AF118" s="226">
        <v>11915515</v>
      </c>
      <c r="AG118" s="19"/>
    </row>
    <row r="119" spans="1:33" ht="12.75">
      <c r="A119" s="135" t="s">
        <v>871</v>
      </c>
      <c r="B119" s="12" t="s">
        <v>650</v>
      </c>
      <c r="C119" s="19" t="s">
        <v>130</v>
      </c>
      <c r="D119" s="11">
        <v>44100.401</v>
      </c>
      <c r="E119" s="123">
        <v>9065</v>
      </c>
      <c r="F119" s="127">
        <v>53165.401</v>
      </c>
      <c r="G119" s="128">
        <v>27713</v>
      </c>
      <c r="H119" s="128">
        <v>19922</v>
      </c>
      <c r="I119" s="128">
        <v>564</v>
      </c>
      <c r="J119" s="128">
        <v>2206</v>
      </c>
      <c r="K119" s="128">
        <v>601</v>
      </c>
      <c r="L119" s="17">
        <v>0</v>
      </c>
      <c r="M119" s="17">
        <v>13075</v>
      </c>
      <c r="N119" s="17">
        <v>9065</v>
      </c>
      <c r="O119" s="17">
        <v>263</v>
      </c>
      <c r="P119" s="17">
        <v>38371.4198</v>
      </c>
      <c r="Q119" s="17">
        <v>19799.05</v>
      </c>
      <c r="R119" s="17">
        <v>-11337.3</v>
      </c>
      <c r="S119" s="17">
        <v>5482.5</v>
      </c>
      <c r="T119" s="17">
        <v>52315.6698</v>
      </c>
      <c r="U119" s="17">
        <v>53165.401</v>
      </c>
      <c r="V119" s="17">
        <v>45190.59085</v>
      </c>
      <c r="W119" s="17">
        <v>7125.078950000003</v>
      </c>
      <c r="X119" s="17">
        <v>4987.555265000002</v>
      </c>
      <c r="Y119" s="129">
        <v>1.094</v>
      </c>
      <c r="Z119" s="130">
        <v>16460</v>
      </c>
      <c r="AA119" s="226">
        <v>58162.948694</v>
      </c>
      <c r="AB119" s="226">
        <v>58994.659115347626</v>
      </c>
      <c r="AC119" s="226">
        <v>3584.122668004108</v>
      </c>
      <c r="AD119" s="226">
        <v>-1253.239859953038</v>
      </c>
      <c r="AE119" s="226">
        <v>0</v>
      </c>
      <c r="AF119" s="226">
        <v>20628328</v>
      </c>
      <c r="AG119" s="19"/>
    </row>
    <row r="120" spans="1:33" ht="12.75">
      <c r="A120" s="135" t="s">
        <v>871</v>
      </c>
      <c r="B120" s="12" t="s">
        <v>790</v>
      </c>
      <c r="C120" s="19" t="s">
        <v>146</v>
      </c>
      <c r="D120" s="11">
        <v>46494.106</v>
      </c>
      <c r="E120" s="123">
        <v>18482</v>
      </c>
      <c r="F120" s="127">
        <v>64976.106</v>
      </c>
      <c r="G120" s="128">
        <v>19491</v>
      </c>
      <c r="H120" s="128">
        <v>9126</v>
      </c>
      <c r="I120" s="128">
        <v>891</v>
      </c>
      <c r="J120" s="128">
        <v>1392</v>
      </c>
      <c r="K120" s="128">
        <v>0</v>
      </c>
      <c r="L120" s="17">
        <v>186</v>
      </c>
      <c r="M120" s="17">
        <v>6184</v>
      </c>
      <c r="N120" s="17">
        <v>18482</v>
      </c>
      <c r="O120" s="17">
        <v>0</v>
      </c>
      <c r="P120" s="17">
        <v>26987.2386</v>
      </c>
      <c r="Q120" s="17">
        <v>9697.65</v>
      </c>
      <c r="R120" s="17">
        <v>-5414.5</v>
      </c>
      <c r="S120" s="17">
        <v>14658.420000000002</v>
      </c>
      <c r="T120" s="17">
        <v>45928.808600000004</v>
      </c>
      <c r="U120" s="17">
        <v>64976.106</v>
      </c>
      <c r="V120" s="17">
        <v>55229.6901</v>
      </c>
      <c r="W120" s="17">
        <v>-9300.881499999996</v>
      </c>
      <c r="X120" s="17">
        <v>-6510.617049999997</v>
      </c>
      <c r="Y120" s="129">
        <v>0.9</v>
      </c>
      <c r="Z120" s="130">
        <v>13384</v>
      </c>
      <c r="AA120" s="226">
        <v>58478.4954</v>
      </c>
      <c r="AB120" s="226">
        <v>59314.71803212262</v>
      </c>
      <c r="AC120" s="226">
        <v>4431.763152429962</v>
      </c>
      <c r="AD120" s="226">
        <v>-405.59937552718384</v>
      </c>
      <c r="AE120" s="226">
        <v>0</v>
      </c>
      <c r="AF120" s="226">
        <v>5428542</v>
      </c>
      <c r="AG120" s="19"/>
    </row>
    <row r="121" spans="1:33" ht="12.75">
      <c r="A121" s="135" t="s">
        <v>871</v>
      </c>
      <c r="B121" s="12" t="s">
        <v>581</v>
      </c>
      <c r="C121" s="19" t="s">
        <v>122</v>
      </c>
      <c r="D121" s="11">
        <v>44250.072</v>
      </c>
      <c r="E121" s="123">
        <v>5196</v>
      </c>
      <c r="F121" s="127">
        <v>49446.072</v>
      </c>
      <c r="G121" s="128">
        <v>26368</v>
      </c>
      <c r="H121" s="128">
        <v>4352</v>
      </c>
      <c r="I121" s="128">
        <v>573</v>
      </c>
      <c r="J121" s="128">
        <v>0</v>
      </c>
      <c r="K121" s="128">
        <v>2612</v>
      </c>
      <c r="L121" s="17">
        <v>44</v>
      </c>
      <c r="M121" s="17">
        <v>8626</v>
      </c>
      <c r="N121" s="17">
        <v>5196</v>
      </c>
      <c r="O121" s="17">
        <v>0</v>
      </c>
      <c r="P121" s="17">
        <v>36509.1328</v>
      </c>
      <c r="Q121" s="17">
        <v>6406.45</v>
      </c>
      <c r="R121" s="17">
        <v>-7369.5</v>
      </c>
      <c r="S121" s="17">
        <v>2950.1800000000003</v>
      </c>
      <c r="T121" s="17">
        <v>38496.2628</v>
      </c>
      <c r="U121" s="17">
        <v>49446.072</v>
      </c>
      <c r="V121" s="17">
        <v>42029.1612</v>
      </c>
      <c r="W121" s="17">
        <v>-3532.8984000000055</v>
      </c>
      <c r="X121" s="17">
        <v>-2473.0288800000035</v>
      </c>
      <c r="Y121" s="129">
        <v>0.95</v>
      </c>
      <c r="Z121" s="130">
        <v>12695</v>
      </c>
      <c r="AA121" s="226">
        <v>46973.7684</v>
      </c>
      <c r="AB121" s="226">
        <v>47645.477341611484</v>
      </c>
      <c r="AC121" s="226">
        <v>3753.0899835849928</v>
      </c>
      <c r="AD121" s="226">
        <v>-1084.2725443721533</v>
      </c>
      <c r="AE121" s="226">
        <v>0</v>
      </c>
      <c r="AF121" s="226">
        <v>13764840</v>
      </c>
      <c r="AG121" s="19"/>
    </row>
    <row r="122" spans="1:33" ht="12.75">
      <c r="A122" s="135" t="s">
        <v>871</v>
      </c>
      <c r="B122" s="12" t="s">
        <v>732</v>
      </c>
      <c r="C122" s="19" t="s">
        <v>138</v>
      </c>
      <c r="D122" s="11">
        <v>50025.333</v>
      </c>
      <c r="E122" s="123">
        <v>5086</v>
      </c>
      <c r="F122" s="127">
        <v>55111.333</v>
      </c>
      <c r="G122" s="128">
        <v>19830</v>
      </c>
      <c r="H122" s="128">
        <v>6607</v>
      </c>
      <c r="I122" s="128">
        <v>702</v>
      </c>
      <c r="J122" s="128">
        <v>0</v>
      </c>
      <c r="K122" s="128">
        <v>1669</v>
      </c>
      <c r="L122" s="17">
        <v>67</v>
      </c>
      <c r="M122" s="17">
        <v>2617</v>
      </c>
      <c r="N122" s="17">
        <v>5086</v>
      </c>
      <c r="O122" s="17">
        <v>22</v>
      </c>
      <c r="P122" s="17">
        <v>27456.618000000002</v>
      </c>
      <c r="Q122" s="17">
        <v>7631.3</v>
      </c>
      <c r="R122" s="17">
        <v>-2300.1</v>
      </c>
      <c r="S122" s="17">
        <v>3878.2100000000005</v>
      </c>
      <c r="T122" s="17">
        <v>36666.028</v>
      </c>
      <c r="U122" s="17">
        <v>55111.333</v>
      </c>
      <c r="V122" s="17">
        <v>46844.63305</v>
      </c>
      <c r="W122" s="17">
        <v>-10178.605049999998</v>
      </c>
      <c r="X122" s="17">
        <v>-7125.023534999998</v>
      </c>
      <c r="Y122" s="129">
        <v>0.871</v>
      </c>
      <c r="Z122" s="130">
        <v>13162</v>
      </c>
      <c r="AA122" s="226">
        <v>48001.971043</v>
      </c>
      <c r="AB122" s="226">
        <v>48688.38293335535</v>
      </c>
      <c r="AC122" s="226">
        <v>3699.1629640902106</v>
      </c>
      <c r="AD122" s="226">
        <v>-1138.1995638669355</v>
      </c>
      <c r="AE122" s="226">
        <v>0</v>
      </c>
      <c r="AF122" s="226">
        <v>14980983</v>
      </c>
      <c r="AG122" s="19"/>
    </row>
    <row r="123" spans="1:33" ht="12.75">
      <c r="A123" s="135" t="s">
        <v>871</v>
      </c>
      <c r="B123" s="12" t="s">
        <v>738</v>
      </c>
      <c r="C123" s="19" t="s">
        <v>139</v>
      </c>
      <c r="D123" s="11">
        <v>20538.484</v>
      </c>
      <c r="E123" s="123">
        <v>1845</v>
      </c>
      <c r="F123" s="127">
        <v>22383.484</v>
      </c>
      <c r="G123" s="128">
        <v>7498</v>
      </c>
      <c r="H123" s="128">
        <v>2819</v>
      </c>
      <c r="I123" s="128">
        <v>1504</v>
      </c>
      <c r="J123" s="128">
        <v>0</v>
      </c>
      <c r="K123" s="128">
        <v>388</v>
      </c>
      <c r="L123" s="17">
        <v>0</v>
      </c>
      <c r="M123" s="17">
        <v>-143</v>
      </c>
      <c r="N123" s="17">
        <v>1845</v>
      </c>
      <c r="O123" s="17">
        <v>0</v>
      </c>
      <c r="P123" s="17">
        <v>10381.730800000001</v>
      </c>
      <c r="Q123" s="17">
        <v>4004.35</v>
      </c>
      <c r="R123" s="17">
        <v>121.55</v>
      </c>
      <c r="S123" s="17">
        <v>1592.5600000000002</v>
      </c>
      <c r="T123" s="17">
        <v>16100.1908</v>
      </c>
      <c r="U123" s="17">
        <v>22383.484</v>
      </c>
      <c r="V123" s="17">
        <v>19025.9614</v>
      </c>
      <c r="W123" s="17">
        <v>-2925.7706</v>
      </c>
      <c r="X123" s="17">
        <v>-2048.0394199999996</v>
      </c>
      <c r="Y123" s="129">
        <v>0.909</v>
      </c>
      <c r="Z123" s="130">
        <v>7365</v>
      </c>
      <c r="AA123" s="226">
        <v>20346.586956000003</v>
      </c>
      <c r="AB123" s="226">
        <v>20637.536242274866</v>
      </c>
      <c r="AC123" s="226">
        <v>2802.1094694195335</v>
      </c>
      <c r="AD123" s="226">
        <v>-2035.2530585376126</v>
      </c>
      <c r="AE123" s="226">
        <v>0</v>
      </c>
      <c r="AF123" s="226">
        <v>14989639</v>
      </c>
      <c r="AG123" s="19"/>
    </row>
    <row r="124" spans="1:33" ht="12.75">
      <c r="A124" s="135" t="s">
        <v>871</v>
      </c>
      <c r="B124" s="12" t="s">
        <v>666</v>
      </c>
      <c r="C124" s="19" t="s">
        <v>131</v>
      </c>
      <c r="D124" s="11">
        <v>78532.963</v>
      </c>
      <c r="E124" s="123">
        <v>9771</v>
      </c>
      <c r="F124" s="127">
        <v>88303.963</v>
      </c>
      <c r="G124" s="128">
        <v>47001</v>
      </c>
      <c r="H124" s="128">
        <v>14021</v>
      </c>
      <c r="I124" s="128">
        <v>399</v>
      </c>
      <c r="J124" s="128">
        <v>0</v>
      </c>
      <c r="K124" s="128">
        <v>4887</v>
      </c>
      <c r="L124" s="17">
        <v>402</v>
      </c>
      <c r="M124" s="17">
        <v>9986</v>
      </c>
      <c r="N124" s="17">
        <v>9771</v>
      </c>
      <c r="O124" s="17">
        <v>520</v>
      </c>
      <c r="P124" s="17">
        <v>65077.5846</v>
      </c>
      <c r="Q124" s="17">
        <v>16410.95</v>
      </c>
      <c r="R124" s="17">
        <v>-9271.8</v>
      </c>
      <c r="S124" s="17">
        <v>6607.7300000000005</v>
      </c>
      <c r="T124" s="17">
        <v>78824.46459999999</v>
      </c>
      <c r="U124" s="17">
        <v>88303.963</v>
      </c>
      <c r="V124" s="17">
        <v>75058.36855</v>
      </c>
      <c r="W124" s="17">
        <v>3766.096049999993</v>
      </c>
      <c r="X124" s="17">
        <v>2636.267234999995</v>
      </c>
      <c r="Y124" s="129">
        <v>1.03</v>
      </c>
      <c r="Z124" s="130">
        <v>17403</v>
      </c>
      <c r="AA124" s="226">
        <v>90953.08189</v>
      </c>
      <c r="AB124" s="226">
        <v>92253.68008455819</v>
      </c>
      <c r="AC124" s="226">
        <v>5301.021667790506</v>
      </c>
      <c r="AD124" s="226">
        <v>463.6591398333603</v>
      </c>
      <c r="AE124" s="226">
        <v>8069060</v>
      </c>
      <c r="AF124" s="226">
        <v>0</v>
      </c>
      <c r="AG124" s="19"/>
    </row>
    <row r="125" spans="1:33" ht="12.75">
      <c r="A125" s="135" t="s">
        <v>871</v>
      </c>
      <c r="B125" s="12" t="s">
        <v>837</v>
      </c>
      <c r="C125" s="19" t="s">
        <v>150</v>
      </c>
      <c r="D125" s="11">
        <v>57204.6</v>
      </c>
      <c r="E125" s="123">
        <v>5735</v>
      </c>
      <c r="F125" s="127">
        <v>62939.6</v>
      </c>
      <c r="G125" s="128">
        <v>28770</v>
      </c>
      <c r="H125" s="128">
        <v>11372</v>
      </c>
      <c r="I125" s="128">
        <v>280</v>
      </c>
      <c r="J125" s="128">
        <v>868</v>
      </c>
      <c r="K125" s="128">
        <v>0</v>
      </c>
      <c r="L125" s="17">
        <v>7</v>
      </c>
      <c r="M125" s="17">
        <v>8855</v>
      </c>
      <c r="N125" s="17">
        <v>5735</v>
      </c>
      <c r="O125" s="17">
        <v>1</v>
      </c>
      <c r="P125" s="17">
        <v>39834.942</v>
      </c>
      <c r="Q125" s="17">
        <v>10642</v>
      </c>
      <c r="R125" s="17">
        <v>-7533.55</v>
      </c>
      <c r="S125" s="17">
        <v>3369.4</v>
      </c>
      <c r="T125" s="17">
        <v>46312.792</v>
      </c>
      <c r="U125" s="17">
        <v>62939.6</v>
      </c>
      <c r="V125" s="17">
        <v>53498.659999999996</v>
      </c>
      <c r="W125" s="17">
        <v>-7185.867999999995</v>
      </c>
      <c r="X125" s="17">
        <v>-5030.107599999996</v>
      </c>
      <c r="Y125" s="129">
        <v>0.92</v>
      </c>
      <c r="Z125" s="130">
        <v>15757</v>
      </c>
      <c r="AA125" s="226">
        <v>57904.432</v>
      </c>
      <c r="AB125" s="226">
        <v>58732.44572038387</v>
      </c>
      <c r="AC125" s="226">
        <v>3727.387556031216</v>
      </c>
      <c r="AD125" s="226">
        <v>-1109.9749719259303</v>
      </c>
      <c r="AE125" s="226">
        <v>0</v>
      </c>
      <c r="AF125" s="226">
        <v>17489876</v>
      </c>
      <c r="AG125" s="19"/>
    </row>
    <row r="126" spans="1:33" ht="12.75">
      <c r="A126" s="135" t="s">
        <v>871</v>
      </c>
      <c r="B126" s="12" t="s">
        <v>584</v>
      </c>
      <c r="C126" s="19" t="s">
        <v>124</v>
      </c>
      <c r="D126" s="11">
        <v>31676.116</v>
      </c>
      <c r="E126" s="123">
        <v>5511</v>
      </c>
      <c r="F126" s="127">
        <v>37187.116</v>
      </c>
      <c r="G126" s="128">
        <v>30288</v>
      </c>
      <c r="H126" s="128">
        <v>4612</v>
      </c>
      <c r="I126" s="128">
        <v>243</v>
      </c>
      <c r="J126" s="128">
        <v>0</v>
      </c>
      <c r="K126" s="128">
        <v>3093</v>
      </c>
      <c r="L126" s="17">
        <v>0</v>
      </c>
      <c r="M126" s="17">
        <v>16807</v>
      </c>
      <c r="N126" s="17">
        <v>5511</v>
      </c>
      <c r="O126" s="17">
        <v>84</v>
      </c>
      <c r="P126" s="17">
        <v>41936.764800000004</v>
      </c>
      <c r="Q126" s="17">
        <v>6755.8</v>
      </c>
      <c r="R126" s="17">
        <v>-14357.35</v>
      </c>
      <c r="S126" s="17">
        <v>1827.16</v>
      </c>
      <c r="T126" s="17">
        <v>36162.374800000005</v>
      </c>
      <c r="U126" s="17">
        <v>37187.116</v>
      </c>
      <c r="V126" s="17">
        <v>31609.048600000002</v>
      </c>
      <c r="W126" s="17">
        <v>4553.326200000003</v>
      </c>
      <c r="X126" s="17">
        <v>3187.328340000002</v>
      </c>
      <c r="Y126" s="129">
        <v>1.086</v>
      </c>
      <c r="Z126" s="130">
        <v>14756</v>
      </c>
      <c r="AA126" s="226">
        <v>40385.207976000005</v>
      </c>
      <c r="AB126" s="226">
        <v>40962.70274021225</v>
      </c>
      <c r="AC126" s="226">
        <v>2776.0031675394584</v>
      </c>
      <c r="AD126" s="226">
        <v>-2061.3593604176876</v>
      </c>
      <c r="AE126" s="226">
        <v>0</v>
      </c>
      <c r="AF126" s="226">
        <v>30417419</v>
      </c>
      <c r="AG126" s="19"/>
    </row>
    <row r="127" spans="1:33" ht="12.75">
      <c r="A127" s="135" t="s">
        <v>871</v>
      </c>
      <c r="B127" s="12" t="s">
        <v>699</v>
      </c>
      <c r="C127" s="19" t="s">
        <v>137</v>
      </c>
      <c r="D127" s="11">
        <v>1230782.979</v>
      </c>
      <c r="E127" s="123">
        <v>145371</v>
      </c>
      <c r="F127" s="127">
        <v>1376153.979</v>
      </c>
      <c r="G127" s="128">
        <v>699916</v>
      </c>
      <c r="H127" s="128">
        <v>106913</v>
      </c>
      <c r="I127" s="128">
        <v>173938</v>
      </c>
      <c r="J127" s="128">
        <v>0</v>
      </c>
      <c r="K127" s="128">
        <v>38786</v>
      </c>
      <c r="L127" s="17">
        <v>140132</v>
      </c>
      <c r="M127" s="17">
        <v>67752</v>
      </c>
      <c r="N127" s="17">
        <v>145371</v>
      </c>
      <c r="O127" s="17">
        <v>1628</v>
      </c>
      <c r="P127" s="17">
        <v>969103.6936</v>
      </c>
      <c r="Q127" s="17">
        <v>271691.45</v>
      </c>
      <c r="R127" s="17">
        <v>-178085.19999999998</v>
      </c>
      <c r="S127" s="17">
        <v>112047.51000000001</v>
      </c>
      <c r="T127" s="17">
        <v>1174757.4536</v>
      </c>
      <c r="U127" s="17">
        <v>1376153.979</v>
      </c>
      <c r="V127" s="17">
        <v>1169730.88215</v>
      </c>
      <c r="W127" s="17">
        <v>5026.57144999993</v>
      </c>
      <c r="X127" s="17">
        <v>3518.600014999951</v>
      </c>
      <c r="Y127" s="129">
        <v>1.003</v>
      </c>
      <c r="Z127" s="130">
        <v>332855</v>
      </c>
      <c r="AA127" s="226">
        <v>1380282.4409369999</v>
      </c>
      <c r="AB127" s="226">
        <v>1400020.0112684171</v>
      </c>
      <c r="AC127" s="226">
        <v>4206.095781251347</v>
      </c>
      <c r="AD127" s="226">
        <v>-631.266746705799</v>
      </c>
      <c r="AE127" s="226">
        <v>0</v>
      </c>
      <c r="AF127" s="226">
        <v>210120293</v>
      </c>
      <c r="AG127" s="19"/>
    </row>
    <row r="128" spans="1:33" ht="12.75">
      <c r="A128" s="135" t="s">
        <v>871</v>
      </c>
      <c r="B128" s="12" t="s">
        <v>696</v>
      </c>
      <c r="C128" s="19" t="s">
        <v>136</v>
      </c>
      <c r="D128" s="11">
        <v>496889.539</v>
      </c>
      <c r="E128" s="123">
        <v>57999</v>
      </c>
      <c r="F128" s="127">
        <v>554888.539</v>
      </c>
      <c r="G128" s="128">
        <v>256708</v>
      </c>
      <c r="H128" s="128">
        <v>93237</v>
      </c>
      <c r="I128" s="128">
        <v>12882</v>
      </c>
      <c r="J128" s="128">
        <v>0</v>
      </c>
      <c r="K128" s="128">
        <v>5767</v>
      </c>
      <c r="L128" s="17">
        <v>1252</v>
      </c>
      <c r="M128" s="17">
        <v>333</v>
      </c>
      <c r="N128" s="17">
        <v>57999</v>
      </c>
      <c r="O128" s="17">
        <v>982</v>
      </c>
      <c r="P128" s="17">
        <v>355437.8968</v>
      </c>
      <c r="Q128" s="17">
        <v>95103.09999999999</v>
      </c>
      <c r="R128" s="17">
        <v>-2181.95</v>
      </c>
      <c r="S128" s="17">
        <v>49242.54</v>
      </c>
      <c r="T128" s="17">
        <v>497601.5868</v>
      </c>
      <c r="U128" s="17">
        <v>554888.539</v>
      </c>
      <c r="V128" s="17">
        <v>471655.25814999995</v>
      </c>
      <c r="W128" s="17">
        <v>25946.32865000004</v>
      </c>
      <c r="X128" s="17">
        <v>18162.430055000026</v>
      </c>
      <c r="Y128" s="129">
        <v>1.033</v>
      </c>
      <c r="Z128" s="130">
        <v>121164</v>
      </c>
      <c r="AA128" s="226">
        <v>573199.8607869999</v>
      </c>
      <c r="AB128" s="226">
        <v>581396.4242081515</v>
      </c>
      <c r="AC128" s="226">
        <v>4798.425474630679</v>
      </c>
      <c r="AD128" s="226">
        <v>-38.93705332646732</v>
      </c>
      <c r="AE128" s="226">
        <v>0</v>
      </c>
      <c r="AF128" s="226">
        <v>4717769</v>
      </c>
      <c r="AG128" s="19"/>
    </row>
    <row r="129" spans="1:33" ht="12.75">
      <c r="A129" s="135" t="s">
        <v>871</v>
      </c>
      <c r="B129" s="12" t="s">
        <v>679</v>
      </c>
      <c r="C129" s="19" t="s">
        <v>134</v>
      </c>
      <c r="D129" s="11">
        <v>172119.529</v>
      </c>
      <c r="E129" s="123">
        <v>19690</v>
      </c>
      <c r="F129" s="127">
        <v>191809.529</v>
      </c>
      <c r="G129" s="128">
        <v>107669</v>
      </c>
      <c r="H129" s="128">
        <v>28211</v>
      </c>
      <c r="I129" s="128">
        <v>25904</v>
      </c>
      <c r="J129" s="128">
        <v>0</v>
      </c>
      <c r="K129" s="128">
        <v>5046</v>
      </c>
      <c r="L129" s="17">
        <v>23866</v>
      </c>
      <c r="M129" s="17">
        <v>22147</v>
      </c>
      <c r="N129" s="17">
        <v>19690</v>
      </c>
      <c r="O129" s="17">
        <v>0</v>
      </c>
      <c r="P129" s="17">
        <v>149078.4974</v>
      </c>
      <c r="Q129" s="17">
        <v>50286.85</v>
      </c>
      <c r="R129" s="17">
        <v>-39111.049999999996</v>
      </c>
      <c r="S129" s="17">
        <v>12971.51</v>
      </c>
      <c r="T129" s="17">
        <v>173225.8074</v>
      </c>
      <c r="U129" s="17">
        <v>191809.529</v>
      </c>
      <c r="V129" s="17">
        <v>163038.09965000002</v>
      </c>
      <c r="W129" s="17">
        <v>10187.707749999972</v>
      </c>
      <c r="X129" s="17">
        <v>7131.395424999981</v>
      </c>
      <c r="Y129" s="129">
        <v>1.037</v>
      </c>
      <c r="Z129" s="130">
        <v>45225</v>
      </c>
      <c r="AA129" s="226">
        <v>198906.481573</v>
      </c>
      <c r="AB129" s="226">
        <v>201750.77673534135</v>
      </c>
      <c r="AC129" s="226">
        <v>4461.045367282285</v>
      </c>
      <c r="AD129" s="226">
        <v>-376.31716067486104</v>
      </c>
      <c r="AE129" s="226">
        <v>0</v>
      </c>
      <c r="AF129" s="226">
        <v>17018944</v>
      </c>
      <c r="AG129" s="19"/>
    </row>
    <row r="130" spans="1:33" ht="12.75">
      <c r="A130" s="135" t="s">
        <v>871</v>
      </c>
      <c r="B130" s="12" t="s">
        <v>632</v>
      </c>
      <c r="C130" s="19" t="s">
        <v>126</v>
      </c>
      <c r="D130" s="11">
        <v>452508.14</v>
      </c>
      <c r="E130" s="123">
        <v>68905</v>
      </c>
      <c r="F130" s="127">
        <v>521413.14</v>
      </c>
      <c r="G130" s="128">
        <v>224547</v>
      </c>
      <c r="H130" s="128">
        <v>70524</v>
      </c>
      <c r="I130" s="128">
        <v>51596</v>
      </c>
      <c r="J130" s="128">
        <v>0</v>
      </c>
      <c r="K130" s="128">
        <v>16236</v>
      </c>
      <c r="L130" s="17">
        <v>43463</v>
      </c>
      <c r="M130" s="17">
        <v>38821</v>
      </c>
      <c r="N130" s="17">
        <v>68905</v>
      </c>
      <c r="O130" s="17">
        <v>704</v>
      </c>
      <c r="P130" s="17">
        <v>310907.7762</v>
      </c>
      <c r="Q130" s="17">
        <v>117602.59999999999</v>
      </c>
      <c r="R130" s="17">
        <v>-70539.8</v>
      </c>
      <c r="S130" s="17">
        <v>51969.68</v>
      </c>
      <c r="T130" s="17">
        <v>409940.2562</v>
      </c>
      <c r="U130" s="17">
        <v>521413.14</v>
      </c>
      <c r="V130" s="17">
        <v>443201.169</v>
      </c>
      <c r="W130" s="17">
        <v>-33260.91279999999</v>
      </c>
      <c r="X130" s="17">
        <v>-23282.638959999993</v>
      </c>
      <c r="Y130" s="129">
        <v>0.955</v>
      </c>
      <c r="Z130" s="130">
        <v>143089</v>
      </c>
      <c r="AA130" s="226">
        <v>497949.5487</v>
      </c>
      <c r="AB130" s="226">
        <v>505070.0582040489</v>
      </c>
      <c r="AC130" s="226">
        <v>3529.761604344491</v>
      </c>
      <c r="AD130" s="226">
        <v>-1307.6009236126552</v>
      </c>
      <c r="AE130" s="226">
        <v>0</v>
      </c>
      <c r="AF130" s="226">
        <v>187103309</v>
      </c>
      <c r="AG130" s="19"/>
    </row>
    <row r="131" spans="1:33" ht="12.75">
      <c r="A131" s="135" t="s">
        <v>871</v>
      </c>
      <c r="B131" s="12" t="s">
        <v>647</v>
      </c>
      <c r="C131" s="19" t="s">
        <v>128</v>
      </c>
      <c r="D131" s="11">
        <v>103048.421</v>
      </c>
      <c r="E131" s="123">
        <v>10071</v>
      </c>
      <c r="F131" s="127">
        <v>113119.421</v>
      </c>
      <c r="G131" s="128">
        <v>59160</v>
      </c>
      <c r="H131" s="128">
        <v>14220</v>
      </c>
      <c r="I131" s="128">
        <v>16802</v>
      </c>
      <c r="J131" s="128">
        <v>0</v>
      </c>
      <c r="K131" s="128">
        <v>3143</v>
      </c>
      <c r="L131" s="17">
        <v>79</v>
      </c>
      <c r="M131" s="17">
        <v>34971</v>
      </c>
      <c r="N131" s="17">
        <v>10071</v>
      </c>
      <c r="O131" s="17">
        <v>0</v>
      </c>
      <c r="P131" s="17">
        <v>81912.936</v>
      </c>
      <c r="Q131" s="17">
        <v>29040.25</v>
      </c>
      <c r="R131" s="17">
        <v>-29792.5</v>
      </c>
      <c r="S131" s="17">
        <v>2615.28</v>
      </c>
      <c r="T131" s="17">
        <v>83775.966</v>
      </c>
      <c r="U131" s="17">
        <v>113119.421</v>
      </c>
      <c r="V131" s="17">
        <v>96151.50785</v>
      </c>
      <c r="W131" s="17">
        <v>-12375.541849999994</v>
      </c>
      <c r="X131" s="17">
        <v>-8662.879294999995</v>
      </c>
      <c r="Y131" s="129">
        <v>0.923</v>
      </c>
      <c r="Z131" s="130">
        <v>26087</v>
      </c>
      <c r="AA131" s="226">
        <v>104409.225583</v>
      </c>
      <c r="AB131" s="226">
        <v>105902.24206431837</v>
      </c>
      <c r="AC131" s="226">
        <v>4059.5791798335713</v>
      </c>
      <c r="AD131" s="226">
        <v>-777.7833481235748</v>
      </c>
      <c r="AE131" s="226">
        <v>0</v>
      </c>
      <c r="AF131" s="226">
        <v>20290034</v>
      </c>
      <c r="AG131" s="19"/>
    </row>
    <row r="132" spans="1:33" ht="12.75">
      <c r="A132" s="135" t="s">
        <v>871</v>
      </c>
      <c r="B132" s="12" t="s">
        <v>597</v>
      </c>
      <c r="C132" s="19" t="s">
        <v>125</v>
      </c>
      <c r="D132" s="11">
        <v>223827.282</v>
      </c>
      <c r="E132" s="123">
        <v>19792</v>
      </c>
      <c r="F132" s="127">
        <v>243619.282</v>
      </c>
      <c r="G132" s="128">
        <v>125931</v>
      </c>
      <c r="H132" s="128">
        <v>12400</v>
      </c>
      <c r="I132" s="128">
        <v>3880</v>
      </c>
      <c r="J132" s="128">
        <v>0</v>
      </c>
      <c r="K132" s="128">
        <v>6029</v>
      </c>
      <c r="L132" s="17">
        <v>407</v>
      </c>
      <c r="M132" s="17">
        <v>49643</v>
      </c>
      <c r="N132" s="17">
        <v>19792</v>
      </c>
      <c r="O132" s="17">
        <v>1449</v>
      </c>
      <c r="P132" s="17">
        <v>174364.0626</v>
      </c>
      <c r="Q132" s="17">
        <v>18962.649999999998</v>
      </c>
      <c r="R132" s="17">
        <v>-43774.15</v>
      </c>
      <c r="S132" s="17">
        <v>8383.890000000001</v>
      </c>
      <c r="T132" s="17">
        <v>157936.45260000002</v>
      </c>
      <c r="U132" s="17">
        <v>243619.282</v>
      </c>
      <c r="V132" s="17">
        <v>207076.3897</v>
      </c>
      <c r="W132" s="17">
        <v>-49139.93709999998</v>
      </c>
      <c r="X132" s="17">
        <v>-34397.95596999998</v>
      </c>
      <c r="Y132" s="129">
        <v>0.859</v>
      </c>
      <c r="Z132" s="130">
        <v>33118</v>
      </c>
      <c r="AA132" s="226">
        <v>209268.963238</v>
      </c>
      <c r="AB132" s="226">
        <v>212261.4383703279</v>
      </c>
      <c r="AC132" s="226">
        <v>6409.246885993353</v>
      </c>
      <c r="AD132" s="226">
        <v>1571.8843580362072</v>
      </c>
      <c r="AE132" s="226">
        <v>52057666</v>
      </c>
      <c r="AF132" s="226">
        <v>0</v>
      </c>
      <c r="AG132" s="19"/>
    </row>
    <row r="133" spans="1:33" ht="12.75">
      <c r="A133" s="135" t="s">
        <v>871</v>
      </c>
      <c r="B133" s="12" t="s">
        <v>831</v>
      </c>
      <c r="C133" s="19" t="s">
        <v>149</v>
      </c>
      <c r="D133" s="11">
        <v>121458.685</v>
      </c>
      <c r="E133" s="123">
        <v>14513</v>
      </c>
      <c r="F133" s="127">
        <v>135971.685</v>
      </c>
      <c r="G133" s="128">
        <v>62684</v>
      </c>
      <c r="H133" s="128">
        <v>11782</v>
      </c>
      <c r="I133" s="128">
        <v>14308</v>
      </c>
      <c r="J133" s="128">
        <v>41</v>
      </c>
      <c r="K133" s="128">
        <v>448</v>
      </c>
      <c r="L133" s="17">
        <v>13764</v>
      </c>
      <c r="M133" s="17">
        <v>1908</v>
      </c>
      <c r="N133" s="17">
        <v>14513</v>
      </c>
      <c r="O133" s="17">
        <v>3418</v>
      </c>
      <c r="P133" s="17">
        <v>86792.26640000001</v>
      </c>
      <c r="Q133" s="17">
        <v>22592.149999999998</v>
      </c>
      <c r="R133" s="17">
        <v>-16226.5</v>
      </c>
      <c r="S133" s="17">
        <v>12011.69</v>
      </c>
      <c r="T133" s="17">
        <v>105169.6064</v>
      </c>
      <c r="U133" s="17">
        <v>135971.685</v>
      </c>
      <c r="V133" s="17">
        <v>115575.93225</v>
      </c>
      <c r="W133" s="17">
        <v>-10406.325849999994</v>
      </c>
      <c r="X133" s="17">
        <v>-7284.428094999995</v>
      </c>
      <c r="Y133" s="129">
        <v>0.946</v>
      </c>
      <c r="Z133" s="130">
        <v>29783</v>
      </c>
      <c r="AA133" s="226">
        <v>128629.21401</v>
      </c>
      <c r="AB133" s="226">
        <v>130468.56810369826</v>
      </c>
      <c r="AC133" s="226">
        <v>4380.63889143801</v>
      </c>
      <c r="AD133" s="226">
        <v>-456.72363651913565</v>
      </c>
      <c r="AE133" s="226">
        <v>0</v>
      </c>
      <c r="AF133" s="226">
        <v>13602600</v>
      </c>
      <c r="AG133" s="19"/>
    </row>
    <row r="134" spans="1:33" ht="12.75">
      <c r="A134" s="135" t="s">
        <v>871</v>
      </c>
      <c r="B134" s="12" t="s">
        <v>795</v>
      </c>
      <c r="C134" s="19" t="s">
        <v>147</v>
      </c>
      <c r="D134" s="11">
        <v>189774.94</v>
      </c>
      <c r="E134" s="123">
        <v>22745</v>
      </c>
      <c r="F134" s="127">
        <v>212519.94</v>
      </c>
      <c r="G134" s="128">
        <v>97691</v>
      </c>
      <c r="H134" s="128">
        <v>19059</v>
      </c>
      <c r="I134" s="128">
        <v>1634</v>
      </c>
      <c r="J134" s="128">
        <v>0</v>
      </c>
      <c r="K134" s="128">
        <v>5534</v>
      </c>
      <c r="L134" s="17">
        <v>522</v>
      </c>
      <c r="M134" s="17">
        <v>27517</v>
      </c>
      <c r="N134" s="17">
        <v>22745</v>
      </c>
      <c r="O134" s="17">
        <v>0</v>
      </c>
      <c r="P134" s="17">
        <v>135262.9586</v>
      </c>
      <c r="Q134" s="17">
        <v>22292.95</v>
      </c>
      <c r="R134" s="17">
        <v>-23833.149999999998</v>
      </c>
      <c r="S134" s="17">
        <v>14655.36</v>
      </c>
      <c r="T134" s="17">
        <v>148378.1186</v>
      </c>
      <c r="U134" s="17">
        <v>212519.94</v>
      </c>
      <c r="V134" s="17">
        <v>180641.949</v>
      </c>
      <c r="W134" s="17">
        <v>-32263.830400000006</v>
      </c>
      <c r="X134" s="17">
        <v>-22584.681280000004</v>
      </c>
      <c r="Y134" s="129">
        <v>0.894</v>
      </c>
      <c r="Z134" s="130">
        <v>44543</v>
      </c>
      <c r="AA134" s="226">
        <v>189992.82636</v>
      </c>
      <c r="AB134" s="226">
        <v>192709.65927877536</v>
      </c>
      <c r="AC134" s="226">
        <v>4326.37360031375</v>
      </c>
      <c r="AD134" s="226">
        <v>-510.988927643396</v>
      </c>
      <c r="AE134" s="226">
        <v>0</v>
      </c>
      <c r="AF134" s="226">
        <v>22760980</v>
      </c>
      <c r="AG134" s="19"/>
    </row>
    <row r="135" spans="1:33" ht="12.75">
      <c r="A135" s="135" t="s">
        <v>871</v>
      </c>
      <c r="B135" s="12" t="s">
        <v>669</v>
      </c>
      <c r="C135" s="19" t="s">
        <v>132</v>
      </c>
      <c r="D135" s="11">
        <v>427437.419</v>
      </c>
      <c r="E135" s="123">
        <v>47224</v>
      </c>
      <c r="F135" s="127">
        <v>474661.419</v>
      </c>
      <c r="G135" s="128">
        <v>249710</v>
      </c>
      <c r="H135" s="128">
        <v>52710</v>
      </c>
      <c r="I135" s="128">
        <v>7108</v>
      </c>
      <c r="J135" s="128">
        <v>157</v>
      </c>
      <c r="K135" s="128">
        <v>12261</v>
      </c>
      <c r="L135" s="17">
        <v>1819</v>
      </c>
      <c r="M135" s="17">
        <v>48120</v>
      </c>
      <c r="N135" s="17">
        <v>47224</v>
      </c>
      <c r="O135" s="17">
        <v>0</v>
      </c>
      <c r="P135" s="17">
        <v>345748.466</v>
      </c>
      <c r="Q135" s="17">
        <v>61400.6</v>
      </c>
      <c r="R135" s="17">
        <v>-42448.15</v>
      </c>
      <c r="S135" s="17">
        <v>31960.000000000004</v>
      </c>
      <c r="T135" s="17">
        <v>396660.916</v>
      </c>
      <c r="U135" s="17">
        <v>474661.419</v>
      </c>
      <c r="V135" s="17">
        <v>403462.20615</v>
      </c>
      <c r="W135" s="17">
        <v>-6801.290149999957</v>
      </c>
      <c r="X135" s="17">
        <v>-4760.903104999969</v>
      </c>
      <c r="Y135" s="129">
        <v>0.99</v>
      </c>
      <c r="Z135" s="130">
        <v>84096</v>
      </c>
      <c r="AA135" s="226">
        <v>469914.80481</v>
      </c>
      <c r="AB135" s="226">
        <v>476634.4269935695</v>
      </c>
      <c r="AC135" s="226">
        <v>5667.741949600094</v>
      </c>
      <c r="AD135" s="226">
        <v>830.3794216429478</v>
      </c>
      <c r="AE135" s="226">
        <v>69831588</v>
      </c>
      <c r="AF135" s="226">
        <v>0</v>
      </c>
      <c r="AG135" s="19"/>
    </row>
    <row r="136" spans="1:33" ht="12.75">
      <c r="A136" s="135" t="s">
        <v>871</v>
      </c>
      <c r="B136" s="12" t="s">
        <v>748</v>
      </c>
      <c r="C136" s="19" t="s">
        <v>140</v>
      </c>
      <c r="D136" s="11">
        <v>79753.481</v>
      </c>
      <c r="E136" s="123">
        <v>13918</v>
      </c>
      <c r="F136" s="127">
        <v>93671.481</v>
      </c>
      <c r="G136" s="128">
        <v>44225</v>
      </c>
      <c r="H136" s="128">
        <v>6502</v>
      </c>
      <c r="I136" s="128">
        <v>47382</v>
      </c>
      <c r="J136" s="128">
        <v>0</v>
      </c>
      <c r="K136" s="128">
        <v>2530</v>
      </c>
      <c r="L136" s="17">
        <v>46921</v>
      </c>
      <c r="M136" s="17">
        <v>884</v>
      </c>
      <c r="N136" s="17">
        <v>13918</v>
      </c>
      <c r="O136" s="17">
        <v>3556</v>
      </c>
      <c r="P136" s="17">
        <v>61233.935000000005</v>
      </c>
      <c r="Q136" s="17">
        <v>47951.9</v>
      </c>
      <c r="R136" s="17">
        <v>-43656.85</v>
      </c>
      <c r="S136" s="17">
        <v>11680.02</v>
      </c>
      <c r="T136" s="17">
        <v>77209.005</v>
      </c>
      <c r="U136" s="17">
        <v>93671.481</v>
      </c>
      <c r="V136" s="17">
        <v>79620.75885</v>
      </c>
      <c r="W136" s="17">
        <v>-2411.7538499999937</v>
      </c>
      <c r="X136" s="17">
        <v>-1688.2276949999955</v>
      </c>
      <c r="Y136" s="129">
        <v>0.982</v>
      </c>
      <c r="Z136" s="130">
        <v>19354</v>
      </c>
      <c r="AA136" s="226">
        <v>91985.394342</v>
      </c>
      <c r="AB136" s="226">
        <v>93300.75425417557</v>
      </c>
      <c r="AC136" s="226">
        <v>4820.747868873389</v>
      </c>
      <c r="AD136" s="226">
        <v>-16.614659083757033</v>
      </c>
      <c r="AE136" s="226">
        <v>0</v>
      </c>
      <c r="AF136" s="226">
        <v>321560</v>
      </c>
      <c r="AG136" s="19"/>
    </row>
    <row r="137" spans="1:33" ht="12.75">
      <c r="A137" s="135" t="s">
        <v>871</v>
      </c>
      <c r="B137" s="12" t="s">
        <v>843</v>
      </c>
      <c r="C137" s="19" t="s">
        <v>151</v>
      </c>
      <c r="D137" s="11">
        <v>167942.024</v>
      </c>
      <c r="E137" s="123">
        <v>23710</v>
      </c>
      <c r="F137" s="127">
        <v>191652.024</v>
      </c>
      <c r="G137" s="128">
        <v>115395</v>
      </c>
      <c r="H137" s="128">
        <v>19439</v>
      </c>
      <c r="I137" s="128">
        <v>3928</v>
      </c>
      <c r="J137" s="128">
        <v>7812</v>
      </c>
      <c r="K137" s="128">
        <v>851</v>
      </c>
      <c r="L137" s="17">
        <v>6621</v>
      </c>
      <c r="M137" s="17">
        <v>40564</v>
      </c>
      <c r="N137" s="17">
        <v>23710</v>
      </c>
      <c r="O137" s="17">
        <v>2350</v>
      </c>
      <c r="P137" s="17">
        <v>159775.91700000002</v>
      </c>
      <c r="Q137" s="17">
        <v>27225.5</v>
      </c>
      <c r="R137" s="17">
        <v>-42104.75</v>
      </c>
      <c r="S137" s="17">
        <v>13257.62</v>
      </c>
      <c r="T137" s="17">
        <v>158154.287</v>
      </c>
      <c r="U137" s="17">
        <v>191652.024</v>
      </c>
      <c r="V137" s="17">
        <v>162904.2204</v>
      </c>
      <c r="W137" s="17">
        <v>-4749.93339999998</v>
      </c>
      <c r="X137" s="17">
        <v>-3324.953379999986</v>
      </c>
      <c r="Y137" s="129">
        <v>0.983</v>
      </c>
      <c r="Z137" s="130">
        <v>41782</v>
      </c>
      <c r="AA137" s="226">
        <v>188393.939592</v>
      </c>
      <c r="AB137" s="226">
        <v>191087.90897277807</v>
      </c>
      <c r="AC137" s="226">
        <v>4573.450504350631</v>
      </c>
      <c r="AD137" s="226">
        <v>-263.9120236065155</v>
      </c>
      <c r="AE137" s="226">
        <v>0</v>
      </c>
      <c r="AF137" s="226">
        <v>11026772</v>
      </c>
      <c r="AG137" s="19"/>
    </row>
    <row r="138" spans="1:33" ht="12.75">
      <c r="A138" s="135" t="s">
        <v>871</v>
      </c>
      <c r="B138" s="12" t="s">
        <v>646</v>
      </c>
      <c r="C138" s="19" t="s">
        <v>127</v>
      </c>
      <c r="D138" s="11">
        <v>317056.534</v>
      </c>
      <c r="E138" s="123">
        <v>23109</v>
      </c>
      <c r="F138" s="127">
        <v>340165.534</v>
      </c>
      <c r="G138" s="128">
        <v>146501</v>
      </c>
      <c r="H138" s="128">
        <v>46488</v>
      </c>
      <c r="I138" s="128">
        <v>4664</v>
      </c>
      <c r="J138" s="128">
        <v>0</v>
      </c>
      <c r="K138" s="128">
        <v>4735</v>
      </c>
      <c r="L138" s="17">
        <v>2823</v>
      </c>
      <c r="M138" s="17">
        <v>19204</v>
      </c>
      <c r="N138" s="17">
        <v>23109</v>
      </c>
      <c r="O138" s="17">
        <v>396</v>
      </c>
      <c r="P138" s="17">
        <v>202845.2846</v>
      </c>
      <c r="Q138" s="17">
        <v>47503.95</v>
      </c>
      <c r="R138" s="17">
        <v>-19059.55</v>
      </c>
      <c r="S138" s="17">
        <v>16377.970000000001</v>
      </c>
      <c r="T138" s="17">
        <v>247667.6546</v>
      </c>
      <c r="U138" s="17">
        <v>340165.534</v>
      </c>
      <c r="V138" s="17">
        <v>289140.70389999996</v>
      </c>
      <c r="W138" s="17">
        <v>-41473.049299999955</v>
      </c>
      <c r="X138" s="17">
        <v>-29031.134509999967</v>
      </c>
      <c r="Y138" s="129">
        <v>0.915</v>
      </c>
      <c r="Z138" s="130">
        <v>51962</v>
      </c>
      <c r="AA138" s="226">
        <v>311251.46361</v>
      </c>
      <c r="AB138" s="226">
        <v>315702.25387694605</v>
      </c>
      <c r="AC138" s="226">
        <v>6075.6370785756135</v>
      </c>
      <c r="AD138" s="226">
        <v>1238.2745506184674</v>
      </c>
      <c r="AE138" s="226">
        <v>64343222</v>
      </c>
      <c r="AF138" s="226">
        <v>0</v>
      </c>
      <c r="AG138" s="19"/>
    </row>
    <row r="139" spans="1:33" ht="12.75">
      <c r="A139" s="135" t="s">
        <v>878</v>
      </c>
      <c r="B139" s="12" t="s">
        <v>639</v>
      </c>
      <c r="C139" s="19" t="s">
        <v>155</v>
      </c>
      <c r="D139" s="11">
        <v>35523.415</v>
      </c>
      <c r="E139" s="123">
        <v>3660</v>
      </c>
      <c r="F139" s="127">
        <v>39183.415</v>
      </c>
      <c r="G139" s="128">
        <v>24495</v>
      </c>
      <c r="H139" s="128">
        <v>6527</v>
      </c>
      <c r="I139" s="128">
        <v>1035</v>
      </c>
      <c r="J139" s="128">
        <v>0</v>
      </c>
      <c r="K139" s="128">
        <v>1899</v>
      </c>
      <c r="L139" s="17">
        <v>444</v>
      </c>
      <c r="M139" s="17">
        <v>6506</v>
      </c>
      <c r="N139" s="17">
        <v>3660</v>
      </c>
      <c r="O139" s="17">
        <v>0</v>
      </c>
      <c r="P139" s="17">
        <v>33915.777</v>
      </c>
      <c r="Q139" s="17">
        <v>8041.849999999999</v>
      </c>
      <c r="R139" s="17">
        <v>-5907.5</v>
      </c>
      <c r="S139" s="17">
        <v>2004.9800000000002</v>
      </c>
      <c r="T139" s="17">
        <v>38055.107</v>
      </c>
      <c r="U139" s="17">
        <v>39183.415</v>
      </c>
      <c r="V139" s="17">
        <v>33305.90275</v>
      </c>
      <c r="W139" s="17">
        <v>4749.2042500000025</v>
      </c>
      <c r="X139" s="17">
        <v>3324.4429750000018</v>
      </c>
      <c r="Y139" s="129">
        <v>1.085</v>
      </c>
      <c r="Z139" s="130">
        <v>10994</v>
      </c>
      <c r="AA139" s="226">
        <v>42514.005275</v>
      </c>
      <c r="AB139" s="226">
        <v>43121.94111791048</v>
      </c>
      <c r="AC139" s="226">
        <v>3922.3159103065746</v>
      </c>
      <c r="AD139" s="226">
        <v>-915.0466176505715</v>
      </c>
      <c r="AE139" s="226">
        <v>0</v>
      </c>
      <c r="AF139" s="226">
        <v>10060023</v>
      </c>
      <c r="AG139" s="19"/>
    </row>
    <row r="140" spans="1:33" ht="12.75">
      <c r="A140" s="135" t="s">
        <v>878</v>
      </c>
      <c r="B140" s="12" t="s">
        <v>626</v>
      </c>
      <c r="C140" s="19" t="s">
        <v>154</v>
      </c>
      <c r="D140" s="11">
        <v>408796.457</v>
      </c>
      <c r="E140" s="123">
        <v>38108</v>
      </c>
      <c r="F140" s="127">
        <v>446904.457</v>
      </c>
      <c r="G140" s="128">
        <v>251003</v>
      </c>
      <c r="H140" s="128">
        <v>102491</v>
      </c>
      <c r="I140" s="128">
        <v>30525</v>
      </c>
      <c r="J140" s="128">
        <v>0</v>
      </c>
      <c r="K140" s="128">
        <v>7942</v>
      </c>
      <c r="L140" s="17">
        <v>27019</v>
      </c>
      <c r="M140" s="17">
        <v>44296</v>
      </c>
      <c r="N140" s="17">
        <v>38108</v>
      </c>
      <c r="O140" s="17">
        <v>408</v>
      </c>
      <c r="P140" s="17">
        <v>347538.7538</v>
      </c>
      <c r="Q140" s="17">
        <v>119814.3</v>
      </c>
      <c r="R140" s="17">
        <v>-60964.549999999996</v>
      </c>
      <c r="S140" s="17">
        <v>24861.480000000003</v>
      </c>
      <c r="T140" s="17">
        <v>431249.9838</v>
      </c>
      <c r="U140" s="17">
        <v>446904.457</v>
      </c>
      <c r="V140" s="17">
        <v>379868.78845</v>
      </c>
      <c r="W140" s="17">
        <v>51381.195349999995</v>
      </c>
      <c r="X140" s="17">
        <v>35966.83674499999</v>
      </c>
      <c r="Y140" s="129">
        <v>1.08</v>
      </c>
      <c r="Z140" s="130">
        <v>99533</v>
      </c>
      <c r="AA140" s="226">
        <v>482656.81356000004</v>
      </c>
      <c r="AB140" s="226">
        <v>489558.642143077</v>
      </c>
      <c r="AC140" s="226">
        <v>4918.556078316507</v>
      </c>
      <c r="AD140" s="226">
        <v>81.19355035936132</v>
      </c>
      <c r="AE140" s="226">
        <v>8081438</v>
      </c>
      <c r="AF140" s="226">
        <v>0</v>
      </c>
      <c r="AG140" s="19"/>
    </row>
    <row r="141" spans="1:33" ht="12.75">
      <c r="A141" s="135" t="s">
        <v>878</v>
      </c>
      <c r="B141" s="12" t="s">
        <v>678</v>
      </c>
      <c r="C141" s="19" t="s">
        <v>157</v>
      </c>
      <c r="D141" s="11">
        <v>101811.432</v>
      </c>
      <c r="E141" s="123">
        <v>14656</v>
      </c>
      <c r="F141" s="127">
        <v>116467.432</v>
      </c>
      <c r="G141" s="128">
        <v>78582</v>
      </c>
      <c r="H141" s="128">
        <v>10527</v>
      </c>
      <c r="I141" s="128">
        <v>2804</v>
      </c>
      <c r="J141" s="128">
        <v>5296</v>
      </c>
      <c r="K141" s="128">
        <v>6328</v>
      </c>
      <c r="L141" s="17">
        <v>562</v>
      </c>
      <c r="M141" s="17">
        <v>33110</v>
      </c>
      <c r="N141" s="17">
        <v>14656</v>
      </c>
      <c r="O141" s="17">
        <v>23</v>
      </c>
      <c r="P141" s="17">
        <v>108804.6372</v>
      </c>
      <c r="Q141" s="17">
        <v>21211.75</v>
      </c>
      <c r="R141" s="17">
        <v>-28640.75</v>
      </c>
      <c r="S141" s="17">
        <v>6828.900000000001</v>
      </c>
      <c r="T141" s="17">
        <v>108204.53719999999</v>
      </c>
      <c r="U141" s="17">
        <v>116467.432</v>
      </c>
      <c r="V141" s="17">
        <v>98997.3172</v>
      </c>
      <c r="W141" s="17">
        <v>9207.219999999987</v>
      </c>
      <c r="X141" s="17">
        <v>6445.05399999999</v>
      </c>
      <c r="Y141" s="129">
        <v>1.055</v>
      </c>
      <c r="Z141" s="130">
        <v>25101</v>
      </c>
      <c r="AA141" s="226">
        <v>122873.14076</v>
      </c>
      <c r="AB141" s="226">
        <v>124630.18496027705</v>
      </c>
      <c r="AC141" s="226">
        <v>4965.148199684358</v>
      </c>
      <c r="AD141" s="226">
        <v>127.7856717272116</v>
      </c>
      <c r="AE141" s="226">
        <v>3207548</v>
      </c>
      <c r="AF141" s="226">
        <v>0</v>
      </c>
      <c r="AG141" s="19"/>
    </row>
    <row r="142" spans="1:33" ht="12.75">
      <c r="A142" s="135" t="s">
        <v>878</v>
      </c>
      <c r="B142" s="12" t="s">
        <v>600</v>
      </c>
      <c r="C142" s="19" t="s">
        <v>601</v>
      </c>
      <c r="D142" s="11">
        <v>196678.671</v>
      </c>
      <c r="E142" s="123">
        <v>22840</v>
      </c>
      <c r="F142" s="127">
        <v>219518.671</v>
      </c>
      <c r="G142" s="128">
        <v>18085</v>
      </c>
      <c r="H142" s="128">
        <v>167588</v>
      </c>
      <c r="I142" s="128">
        <v>6294</v>
      </c>
      <c r="J142" s="128">
        <v>0</v>
      </c>
      <c r="K142" s="128">
        <v>1220</v>
      </c>
      <c r="L142" s="17">
        <v>2</v>
      </c>
      <c r="M142" s="17">
        <v>0</v>
      </c>
      <c r="N142" s="17">
        <v>22840</v>
      </c>
      <c r="O142" s="17">
        <v>0</v>
      </c>
      <c r="P142" s="17">
        <v>25040.491</v>
      </c>
      <c r="Q142" s="17">
        <v>148836.69999999998</v>
      </c>
      <c r="R142" s="17">
        <v>-1.7</v>
      </c>
      <c r="S142" s="17">
        <v>19414</v>
      </c>
      <c r="T142" s="17">
        <v>193289.491</v>
      </c>
      <c r="U142" s="17">
        <v>219518.671</v>
      </c>
      <c r="V142" s="17">
        <v>186590.87034999998</v>
      </c>
      <c r="W142" s="17">
        <v>6698.620650000026</v>
      </c>
      <c r="X142" s="17">
        <v>4689.034455000018</v>
      </c>
      <c r="Y142" s="129">
        <v>1.021</v>
      </c>
      <c r="Z142" s="130">
        <v>44123</v>
      </c>
      <c r="AA142" s="226">
        <v>224128.563091</v>
      </c>
      <c r="AB142" s="226">
        <v>227333.52545673514</v>
      </c>
      <c r="AC142" s="226">
        <v>5152.268101822975</v>
      </c>
      <c r="AD142" s="226">
        <v>314.90557386582896</v>
      </c>
      <c r="AE142" s="226">
        <v>13894579</v>
      </c>
      <c r="AF142" s="226">
        <v>0</v>
      </c>
      <c r="AG142" s="19"/>
    </row>
    <row r="143" spans="1:33" ht="12.75">
      <c r="A143" s="135" t="s">
        <v>878</v>
      </c>
      <c r="B143" s="12" t="s">
        <v>814</v>
      </c>
      <c r="C143" s="19" t="s">
        <v>158</v>
      </c>
      <c r="D143" s="11">
        <v>212217.035</v>
      </c>
      <c r="E143" s="123">
        <v>22448</v>
      </c>
      <c r="F143" s="127">
        <v>234665.035</v>
      </c>
      <c r="G143" s="128">
        <v>133128</v>
      </c>
      <c r="H143" s="128">
        <v>17446</v>
      </c>
      <c r="I143" s="128">
        <v>8347</v>
      </c>
      <c r="J143" s="128">
        <v>0</v>
      </c>
      <c r="K143" s="128">
        <v>7413</v>
      </c>
      <c r="L143" s="17">
        <v>2440</v>
      </c>
      <c r="M143" s="17">
        <v>27663</v>
      </c>
      <c r="N143" s="17">
        <v>22448</v>
      </c>
      <c r="O143" s="17">
        <v>1922</v>
      </c>
      <c r="P143" s="17">
        <v>184329.0288</v>
      </c>
      <c r="Q143" s="17">
        <v>28225.1</v>
      </c>
      <c r="R143" s="17">
        <v>-27221.25</v>
      </c>
      <c r="S143" s="17">
        <v>14378.09</v>
      </c>
      <c r="T143" s="17">
        <v>199710.9688</v>
      </c>
      <c r="U143" s="17">
        <v>234665.035</v>
      </c>
      <c r="V143" s="17">
        <v>199465.27975</v>
      </c>
      <c r="W143" s="17">
        <v>245.6890500000154</v>
      </c>
      <c r="X143" s="17">
        <v>171.98233500001078</v>
      </c>
      <c r="Y143" s="129">
        <v>1.001</v>
      </c>
      <c r="Z143" s="130">
        <v>62651</v>
      </c>
      <c r="AA143" s="226">
        <v>234899.700035</v>
      </c>
      <c r="AB143" s="226">
        <v>238258.6860024823</v>
      </c>
      <c r="AC143" s="226">
        <v>3802.9510463118277</v>
      </c>
      <c r="AD143" s="226">
        <v>-1034.4114816453184</v>
      </c>
      <c r="AE143" s="226">
        <v>0</v>
      </c>
      <c r="AF143" s="226">
        <v>64806914</v>
      </c>
      <c r="AG143" s="19"/>
    </row>
    <row r="144" spans="1:33" ht="12.75">
      <c r="A144" s="135" t="s">
        <v>878</v>
      </c>
      <c r="B144" s="12" t="s">
        <v>673</v>
      </c>
      <c r="C144" s="19" t="s">
        <v>156</v>
      </c>
      <c r="D144" s="11">
        <v>283785.708</v>
      </c>
      <c r="E144" s="123">
        <v>22770</v>
      </c>
      <c r="F144" s="127">
        <v>306555.708</v>
      </c>
      <c r="G144" s="128">
        <v>226298</v>
      </c>
      <c r="H144" s="128">
        <v>51607</v>
      </c>
      <c r="I144" s="128">
        <v>13679</v>
      </c>
      <c r="J144" s="128">
        <v>0</v>
      </c>
      <c r="K144" s="128">
        <v>10574</v>
      </c>
      <c r="L144" s="17">
        <v>155</v>
      </c>
      <c r="M144" s="17">
        <v>54576</v>
      </c>
      <c r="N144" s="17">
        <v>22770</v>
      </c>
      <c r="O144" s="17">
        <v>1632</v>
      </c>
      <c r="P144" s="17">
        <v>313332.2108</v>
      </c>
      <c r="Q144" s="17">
        <v>64481</v>
      </c>
      <c r="R144" s="17">
        <v>-47908.549999999996</v>
      </c>
      <c r="S144" s="17">
        <v>10076.58</v>
      </c>
      <c r="T144" s="17">
        <v>339981.2408</v>
      </c>
      <c r="U144" s="17">
        <v>306555.708</v>
      </c>
      <c r="V144" s="17">
        <v>260572.35179999997</v>
      </c>
      <c r="W144" s="17">
        <v>79408.88900000005</v>
      </c>
      <c r="X144" s="17">
        <v>55586.22230000004</v>
      </c>
      <c r="Y144" s="129">
        <v>1.181</v>
      </c>
      <c r="Z144" s="130">
        <v>81683</v>
      </c>
      <c r="AA144" s="226">
        <v>362042.291148</v>
      </c>
      <c r="AB144" s="226">
        <v>367219.3730064276</v>
      </c>
      <c r="AC144" s="226">
        <v>4495.664618175479</v>
      </c>
      <c r="AD144" s="226">
        <v>-341.6979097816675</v>
      </c>
      <c r="AE144" s="226">
        <v>0</v>
      </c>
      <c r="AF144" s="226">
        <v>27910910</v>
      </c>
      <c r="AG144" s="19"/>
    </row>
    <row r="145" spans="1:33" ht="12.75">
      <c r="A145" s="135" t="s">
        <v>861</v>
      </c>
      <c r="B145" s="12" t="s">
        <v>645</v>
      </c>
      <c r="C145" s="19" t="s">
        <v>174</v>
      </c>
      <c r="D145" s="11">
        <v>141060.722</v>
      </c>
      <c r="E145" s="123">
        <v>15133</v>
      </c>
      <c r="F145" s="127">
        <v>156193.722</v>
      </c>
      <c r="G145" s="128">
        <v>92052</v>
      </c>
      <c r="H145" s="128">
        <v>29968</v>
      </c>
      <c r="I145" s="128">
        <v>4935</v>
      </c>
      <c r="J145" s="128">
        <v>0</v>
      </c>
      <c r="K145" s="128">
        <v>5433</v>
      </c>
      <c r="L145" s="17">
        <v>316</v>
      </c>
      <c r="M145" s="17">
        <v>17563</v>
      </c>
      <c r="N145" s="17">
        <v>15133</v>
      </c>
      <c r="O145" s="17">
        <v>1347</v>
      </c>
      <c r="P145" s="17">
        <v>127455.1992</v>
      </c>
      <c r="Q145" s="17">
        <v>34285.6</v>
      </c>
      <c r="R145" s="17">
        <v>-16342.1</v>
      </c>
      <c r="S145" s="17">
        <v>9877.34</v>
      </c>
      <c r="T145" s="17">
        <v>155276.0392</v>
      </c>
      <c r="U145" s="17">
        <v>156193.722</v>
      </c>
      <c r="V145" s="17">
        <v>132764.6637</v>
      </c>
      <c r="W145" s="17">
        <v>22511.375499999995</v>
      </c>
      <c r="X145" s="17">
        <v>15757.962849999994</v>
      </c>
      <c r="Y145" s="129">
        <v>1.101</v>
      </c>
      <c r="Z145" s="130">
        <v>37356</v>
      </c>
      <c r="AA145" s="226">
        <v>171969.28792200002</v>
      </c>
      <c r="AB145" s="226">
        <v>174428.39035968663</v>
      </c>
      <c r="AC145" s="226">
        <v>4669.3540625250735</v>
      </c>
      <c r="AD145" s="226">
        <v>-168.00846543207263</v>
      </c>
      <c r="AE145" s="226">
        <v>0</v>
      </c>
      <c r="AF145" s="226">
        <v>6276124</v>
      </c>
      <c r="AG145" s="19"/>
    </row>
    <row r="146" spans="1:33" ht="12.75">
      <c r="A146" s="135" t="s">
        <v>861</v>
      </c>
      <c r="B146" s="12" t="s">
        <v>737</v>
      </c>
      <c r="C146" s="19" t="s">
        <v>187</v>
      </c>
      <c r="D146" s="11">
        <v>152331.607</v>
      </c>
      <c r="E146" s="123">
        <v>15851</v>
      </c>
      <c r="F146" s="127">
        <v>168182.607</v>
      </c>
      <c r="G146" s="128">
        <v>119873</v>
      </c>
      <c r="H146" s="128">
        <v>27955</v>
      </c>
      <c r="I146" s="128">
        <v>5394</v>
      </c>
      <c r="J146" s="128">
        <v>0</v>
      </c>
      <c r="K146" s="128">
        <v>7164</v>
      </c>
      <c r="L146" s="17">
        <v>3582</v>
      </c>
      <c r="M146" s="17">
        <v>35697</v>
      </c>
      <c r="N146" s="17">
        <v>15851</v>
      </c>
      <c r="O146" s="17">
        <v>603</v>
      </c>
      <c r="P146" s="17">
        <v>165976.1558</v>
      </c>
      <c r="Q146" s="17">
        <v>34436.049999999996</v>
      </c>
      <c r="R146" s="17">
        <v>-33899.7</v>
      </c>
      <c r="S146" s="17">
        <v>7404.860000000001</v>
      </c>
      <c r="T146" s="17">
        <v>173917.36580000003</v>
      </c>
      <c r="U146" s="17">
        <v>168182.607</v>
      </c>
      <c r="V146" s="17">
        <v>142955.21594999998</v>
      </c>
      <c r="W146" s="17">
        <v>30962.149850000045</v>
      </c>
      <c r="X146" s="17">
        <v>21673.50489500003</v>
      </c>
      <c r="Y146" s="129">
        <v>1.129</v>
      </c>
      <c r="Z146" s="130">
        <v>37826</v>
      </c>
      <c r="AA146" s="226">
        <v>189878.16330299998</v>
      </c>
      <c r="AB146" s="226">
        <v>192593.3565789857</v>
      </c>
      <c r="AC146" s="226">
        <v>5091.560211996661</v>
      </c>
      <c r="AD146" s="226">
        <v>254.19768403951457</v>
      </c>
      <c r="AE146" s="226">
        <v>9615282</v>
      </c>
      <c r="AF146" s="226">
        <v>0</v>
      </c>
      <c r="AG146" s="19"/>
    </row>
    <row r="147" spans="1:33" ht="12.75">
      <c r="A147" s="135" t="s">
        <v>861</v>
      </c>
      <c r="B147" s="12" t="s">
        <v>844</v>
      </c>
      <c r="C147" s="19" t="s">
        <v>207</v>
      </c>
      <c r="D147" s="11">
        <v>47521.527</v>
      </c>
      <c r="E147" s="123">
        <v>4633</v>
      </c>
      <c r="F147" s="127">
        <v>52154.527</v>
      </c>
      <c r="G147" s="128">
        <v>35929</v>
      </c>
      <c r="H147" s="128">
        <v>13846</v>
      </c>
      <c r="I147" s="128">
        <v>1079</v>
      </c>
      <c r="J147" s="128">
        <v>477</v>
      </c>
      <c r="K147" s="128">
        <v>2437</v>
      </c>
      <c r="L147" s="17">
        <v>582</v>
      </c>
      <c r="M147" s="17">
        <v>4297</v>
      </c>
      <c r="N147" s="17">
        <v>4633</v>
      </c>
      <c r="O147" s="17">
        <v>80</v>
      </c>
      <c r="P147" s="17">
        <v>49747.2934</v>
      </c>
      <c r="Q147" s="17">
        <v>15163.15</v>
      </c>
      <c r="R147" s="17">
        <v>-4215.15</v>
      </c>
      <c r="S147" s="17">
        <v>3207.5600000000004</v>
      </c>
      <c r="T147" s="17">
        <v>63902.8534</v>
      </c>
      <c r="U147" s="17">
        <v>52154.527</v>
      </c>
      <c r="V147" s="17">
        <v>44331.34795</v>
      </c>
      <c r="W147" s="17">
        <v>19571.505449999997</v>
      </c>
      <c r="X147" s="17">
        <v>13700.053814999997</v>
      </c>
      <c r="Y147" s="129">
        <v>1.263</v>
      </c>
      <c r="Z147" s="130">
        <v>12903</v>
      </c>
      <c r="AA147" s="226">
        <v>65871.167601</v>
      </c>
      <c r="AB147" s="226">
        <v>66813.10293595558</v>
      </c>
      <c r="AC147" s="226">
        <v>5178.10609439321</v>
      </c>
      <c r="AD147" s="226">
        <v>340.7435664360637</v>
      </c>
      <c r="AE147" s="226">
        <v>4396614</v>
      </c>
      <c r="AF147" s="226">
        <v>0</v>
      </c>
      <c r="AG147" s="19"/>
    </row>
    <row r="148" spans="1:33" ht="12.75">
      <c r="A148" s="135" t="s">
        <v>861</v>
      </c>
      <c r="B148" s="12" t="s">
        <v>762</v>
      </c>
      <c r="C148" s="19" t="s">
        <v>191</v>
      </c>
      <c r="D148" s="11">
        <v>116729.083</v>
      </c>
      <c r="E148" s="123">
        <v>9043</v>
      </c>
      <c r="F148" s="127">
        <v>125772.083</v>
      </c>
      <c r="G148" s="128">
        <v>79731</v>
      </c>
      <c r="H148" s="128">
        <v>14968</v>
      </c>
      <c r="I148" s="128">
        <v>3659</v>
      </c>
      <c r="J148" s="128">
        <v>0</v>
      </c>
      <c r="K148" s="128">
        <v>5645</v>
      </c>
      <c r="L148" s="17">
        <v>4103</v>
      </c>
      <c r="M148" s="17">
        <v>12822</v>
      </c>
      <c r="N148" s="17">
        <v>9043</v>
      </c>
      <c r="O148" s="17">
        <v>192</v>
      </c>
      <c r="P148" s="17">
        <v>110395.5426</v>
      </c>
      <c r="Q148" s="17">
        <v>20631.2</v>
      </c>
      <c r="R148" s="17">
        <v>-14549.449999999999</v>
      </c>
      <c r="S148" s="17">
        <v>5506.81</v>
      </c>
      <c r="T148" s="17">
        <v>121984.1026</v>
      </c>
      <c r="U148" s="17">
        <v>125772.083</v>
      </c>
      <c r="V148" s="17">
        <v>106906.27055</v>
      </c>
      <c r="W148" s="17">
        <v>15077.832049999997</v>
      </c>
      <c r="X148" s="17">
        <v>10554.482434999998</v>
      </c>
      <c r="Y148" s="129">
        <v>1.084</v>
      </c>
      <c r="Z148" s="130">
        <v>26180</v>
      </c>
      <c r="AA148" s="226">
        <v>136336.937972</v>
      </c>
      <c r="AB148" s="226">
        <v>138286.50990176076</v>
      </c>
      <c r="AC148" s="226">
        <v>5282.143235361374</v>
      </c>
      <c r="AD148" s="226">
        <v>444.78070740422754</v>
      </c>
      <c r="AE148" s="226">
        <v>11644359</v>
      </c>
      <c r="AF148" s="226">
        <v>0</v>
      </c>
      <c r="AG148" s="19"/>
    </row>
    <row r="149" spans="1:33" ht="12.75">
      <c r="A149" s="135" t="s">
        <v>861</v>
      </c>
      <c r="B149" s="12" t="s">
        <v>789</v>
      </c>
      <c r="C149" s="19" t="s">
        <v>197</v>
      </c>
      <c r="D149" s="11">
        <v>61011.29000000001</v>
      </c>
      <c r="E149" s="123">
        <v>9332</v>
      </c>
      <c r="F149" s="127">
        <v>70343.29000000001</v>
      </c>
      <c r="G149" s="128">
        <v>45376</v>
      </c>
      <c r="H149" s="128">
        <v>10068</v>
      </c>
      <c r="I149" s="128">
        <v>1573</v>
      </c>
      <c r="J149" s="128">
        <v>0</v>
      </c>
      <c r="K149" s="128">
        <v>3320</v>
      </c>
      <c r="L149" s="17">
        <v>800</v>
      </c>
      <c r="M149" s="17">
        <v>15650</v>
      </c>
      <c r="N149" s="17">
        <v>9332</v>
      </c>
      <c r="O149" s="17">
        <v>1217</v>
      </c>
      <c r="P149" s="17">
        <v>62827.6096</v>
      </c>
      <c r="Q149" s="17">
        <v>12716.85</v>
      </c>
      <c r="R149" s="17">
        <v>-15016.949999999999</v>
      </c>
      <c r="S149" s="17">
        <v>5271.700000000001</v>
      </c>
      <c r="T149" s="17">
        <v>65799.2096</v>
      </c>
      <c r="U149" s="17">
        <v>70343.29000000001</v>
      </c>
      <c r="V149" s="17">
        <v>59791.796500000004</v>
      </c>
      <c r="W149" s="17">
        <v>6007.413099999998</v>
      </c>
      <c r="X149" s="17">
        <v>4205.189169999999</v>
      </c>
      <c r="Y149" s="129">
        <v>1.06</v>
      </c>
      <c r="Z149" s="130">
        <v>15761</v>
      </c>
      <c r="AA149" s="226">
        <v>74563.8874</v>
      </c>
      <c r="AB149" s="226">
        <v>75630.12567710386</v>
      </c>
      <c r="AC149" s="226">
        <v>4798.561365211844</v>
      </c>
      <c r="AD149" s="226">
        <v>-38.80116274530246</v>
      </c>
      <c r="AE149" s="226">
        <v>0</v>
      </c>
      <c r="AF149" s="226">
        <v>611545</v>
      </c>
      <c r="AG149" s="19"/>
    </row>
    <row r="150" spans="1:33" ht="12.75">
      <c r="A150" s="135" t="s">
        <v>861</v>
      </c>
      <c r="B150" s="12" t="s">
        <v>731</v>
      </c>
      <c r="C150" s="19" t="s">
        <v>186</v>
      </c>
      <c r="D150" s="11">
        <v>59976.865</v>
      </c>
      <c r="E150" s="123">
        <v>4763</v>
      </c>
      <c r="F150" s="127">
        <v>64739.865</v>
      </c>
      <c r="G150" s="128">
        <v>46523</v>
      </c>
      <c r="H150" s="128">
        <v>10042</v>
      </c>
      <c r="I150" s="128">
        <v>670</v>
      </c>
      <c r="J150" s="128">
        <v>0</v>
      </c>
      <c r="K150" s="128">
        <v>5119</v>
      </c>
      <c r="L150" s="17">
        <v>30</v>
      </c>
      <c r="M150" s="17">
        <v>14755</v>
      </c>
      <c r="N150" s="17">
        <v>4763</v>
      </c>
      <c r="O150" s="17">
        <v>0</v>
      </c>
      <c r="P150" s="17">
        <v>64415.745800000004</v>
      </c>
      <c r="Q150" s="17">
        <v>13456.35</v>
      </c>
      <c r="R150" s="17">
        <v>-12567.25</v>
      </c>
      <c r="S150" s="17">
        <v>1540.2</v>
      </c>
      <c r="T150" s="17">
        <v>66845.0458</v>
      </c>
      <c r="U150" s="17">
        <v>64739.865</v>
      </c>
      <c r="V150" s="17">
        <v>55028.88525</v>
      </c>
      <c r="W150" s="17">
        <v>11816.160550000008</v>
      </c>
      <c r="X150" s="17">
        <v>8271.312385000005</v>
      </c>
      <c r="Y150" s="129">
        <v>1.128</v>
      </c>
      <c r="Z150" s="130">
        <v>15068</v>
      </c>
      <c r="AA150" s="226">
        <v>73026.56771999999</v>
      </c>
      <c r="AB150" s="226">
        <v>74070.82284756434</v>
      </c>
      <c r="AC150" s="226">
        <v>4915.770032357602</v>
      </c>
      <c r="AD150" s="226">
        <v>78.40750440045576</v>
      </c>
      <c r="AE150" s="226">
        <v>1181444</v>
      </c>
      <c r="AF150" s="226">
        <v>0</v>
      </c>
      <c r="AG150" s="19"/>
    </row>
    <row r="151" spans="1:33" ht="12.75">
      <c r="A151" s="135" t="s">
        <v>861</v>
      </c>
      <c r="B151" s="12" t="s">
        <v>760</v>
      </c>
      <c r="C151" s="19" t="s">
        <v>190</v>
      </c>
      <c r="D151" s="11">
        <v>26297.394</v>
      </c>
      <c r="E151" s="123">
        <v>5099</v>
      </c>
      <c r="F151" s="127">
        <v>31396.394</v>
      </c>
      <c r="G151" s="128">
        <v>20328</v>
      </c>
      <c r="H151" s="128">
        <v>7281</v>
      </c>
      <c r="I151" s="128">
        <v>267</v>
      </c>
      <c r="J151" s="128">
        <v>0</v>
      </c>
      <c r="K151" s="128">
        <v>1630</v>
      </c>
      <c r="L151" s="17">
        <v>186</v>
      </c>
      <c r="M151" s="17">
        <v>8091</v>
      </c>
      <c r="N151" s="17">
        <v>5099</v>
      </c>
      <c r="O151" s="17">
        <v>200</v>
      </c>
      <c r="P151" s="17">
        <v>28146.148800000003</v>
      </c>
      <c r="Q151" s="17">
        <v>7801.3</v>
      </c>
      <c r="R151" s="17">
        <v>-7205.45</v>
      </c>
      <c r="S151" s="17">
        <v>2958.6800000000003</v>
      </c>
      <c r="T151" s="17">
        <v>31700.6788</v>
      </c>
      <c r="U151" s="17">
        <v>31396.394</v>
      </c>
      <c r="V151" s="17">
        <v>26686.9349</v>
      </c>
      <c r="W151" s="17">
        <v>5013.743900000001</v>
      </c>
      <c r="X151" s="17">
        <v>3509.6207300000005</v>
      </c>
      <c r="Y151" s="129">
        <v>1.112</v>
      </c>
      <c r="Z151" s="130">
        <v>9104</v>
      </c>
      <c r="AA151" s="226">
        <v>34912.790128</v>
      </c>
      <c r="AB151" s="226">
        <v>35412.0311747452</v>
      </c>
      <c r="AC151" s="226">
        <v>3889.7222292119072</v>
      </c>
      <c r="AD151" s="226">
        <v>-947.6402987452389</v>
      </c>
      <c r="AE151" s="226">
        <v>0</v>
      </c>
      <c r="AF151" s="226">
        <v>8627317</v>
      </c>
      <c r="AG151" s="19"/>
    </row>
    <row r="152" spans="1:33" ht="12.75">
      <c r="A152" s="135" t="s">
        <v>861</v>
      </c>
      <c r="B152" s="12" t="s">
        <v>710</v>
      </c>
      <c r="C152" s="19" t="s">
        <v>184</v>
      </c>
      <c r="D152" s="11">
        <v>40673.905</v>
      </c>
      <c r="E152" s="123">
        <v>6079</v>
      </c>
      <c r="F152" s="127">
        <v>46752.905</v>
      </c>
      <c r="G152" s="128">
        <v>32382</v>
      </c>
      <c r="H152" s="128">
        <v>5395</v>
      </c>
      <c r="I152" s="128">
        <v>999</v>
      </c>
      <c r="J152" s="128">
        <v>0</v>
      </c>
      <c r="K152" s="128">
        <v>2299</v>
      </c>
      <c r="L152" s="17">
        <v>165</v>
      </c>
      <c r="M152" s="17">
        <v>13427</v>
      </c>
      <c r="N152" s="17">
        <v>6079</v>
      </c>
      <c r="O152" s="17">
        <v>4</v>
      </c>
      <c r="P152" s="17">
        <v>44836.1172</v>
      </c>
      <c r="Q152" s="17">
        <v>7389.05</v>
      </c>
      <c r="R152" s="17">
        <v>-11556.6</v>
      </c>
      <c r="S152" s="17">
        <v>2884.5600000000004</v>
      </c>
      <c r="T152" s="17">
        <v>43553.127199999995</v>
      </c>
      <c r="U152" s="17">
        <v>46752.905</v>
      </c>
      <c r="V152" s="17">
        <v>39739.969249999995</v>
      </c>
      <c r="W152" s="17">
        <v>3813.1579500000007</v>
      </c>
      <c r="X152" s="17">
        <v>2669.2105650000003</v>
      </c>
      <c r="Y152" s="129">
        <v>1.057</v>
      </c>
      <c r="Z152" s="130">
        <v>10371</v>
      </c>
      <c r="AA152" s="226">
        <v>49417.820584999994</v>
      </c>
      <c r="AB152" s="226">
        <v>50124.47864315775</v>
      </c>
      <c r="AC152" s="226">
        <v>4833.138428614188</v>
      </c>
      <c r="AD152" s="226">
        <v>-4.224099342957743</v>
      </c>
      <c r="AE152" s="226">
        <v>0</v>
      </c>
      <c r="AF152" s="226">
        <v>43808</v>
      </c>
      <c r="AG152" s="19"/>
    </row>
    <row r="153" spans="1:33" ht="12.75">
      <c r="A153" s="135" t="s">
        <v>861</v>
      </c>
      <c r="B153" s="12" t="s">
        <v>783</v>
      </c>
      <c r="C153" s="19" t="s">
        <v>194</v>
      </c>
      <c r="D153" s="11">
        <v>42703.067</v>
      </c>
      <c r="E153" s="123">
        <v>3647</v>
      </c>
      <c r="F153" s="127">
        <v>46350.067</v>
      </c>
      <c r="G153" s="128">
        <v>40690</v>
      </c>
      <c r="H153" s="128">
        <v>10091</v>
      </c>
      <c r="I153" s="128">
        <v>1548</v>
      </c>
      <c r="J153" s="128">
        <v>0</v>
      </c>
      <c r="K153" s="128">
        <v>3288</v>
      </c>
      <c r="L153" s="17">
        <v>698</v>
      </c>
      <c r="M153" s="17">
        <v>13607</v>
      </c>
      <c r="N153" s="17">
        <v>3647</v>
      </c>
      <c r="O153" s="17">
        <v>332</v>
      </c>
      <c r="P153" s="17">
        <v>56339.374</v>
      </c>
      <c r="Q153" s="17">
        <v>12687.949999999999</v>
      </c>
      <c r="R153" s="17">
        <v>-12441.449999999999</v>
      </c>
      <c r="S153" s="17">
        <v>786.7600000000001</v>
      </c>
      <c r="T153" s="17">
        <v>57372.634000000005</v>
      </c>
      <c r="U153" s="17">
        <v>46350.067</v>
      </c>
      <c r="V153" s="17">
        <v>39397.55695</v>
      </c>
      <c r="W153" s="17">
        <v>17975.077050000007</v>
      </c>
      <c r="X153" s="17">
        <v>12582.553935000004</v>
      </c>
      <c r="Y153" s="129">
        <v>1.271</v>
      </c>
      <c r="Z153" s="130">
        <v>12738</v>
      </c>
      <c r="AA153" s="226">
        <v>58910.935157</v>
      </c>
      <c r="AB153" s="226">
        <v>59753.34153084441</v>
      </c>
      <c r="AC153" s="226">
        <v>4690.95160392875</v>
      </c>
      <c r="AD153" s="226">
        <v>-146.41092402839604</v>
      </c>
      <c r="AE153" s="226">
        <v>0</v>
      </c>
      <c r="AF153" s="226">
        <v>1864982</v>
      </c>
      <c r="AG153" s="19"/>
    </row>
    <row r="154" spans="1:33" ht="12.75">
      <c r="A154" s="135" t="s">
        <v>861</v>
      </c>
      <c r="B154" s="12" t="s">
        <v>585</v>
      </c>
      <c r="C154" s="19" t="s">
        <v>164</v>
      </c>
      <c r="D154" s="11">
        <v>36684.283</v>
      </c>
      <c r="E154" s="123">
        <v>2025</v>
      </c>
      <c r="F154" s="127">
        <v>38709.283</v>
      </c>
      <c r="G154" s="128">
        <v>19030</v>
      </c>
      <c r="H154" s="128">
        <v>2142</v>
      </c>
      <c r="I154" s="128">
        <v>2421</v>
      </c>
      <c r="J154" s="128">
        <v>0</v>
      </c>
      <c r="K154" s="128">
        <v>1603</v>
      </c>
      <c r="L154" s="17">
        <v>873</v>
      </c>
      <c r="M154" s="17">
        <v>7422</v>
      </c>
      <c r="N154" s="17">
        <v>2025</v>
      </c>
      <c r="O154" s="17">
        <v>0</v>
      </c>
      <c r="P154" s="17">
        <v>26348.938000000002</v>
      </c>
      <c r="Q154" s="17">
        <v>5241.099999999999</v>
      </c>
      <c r="R154" s="17">
        <v>-7050.75</v>
      </c>
      <c r="S154" s="17">
        <v>459.51000000000005</v>
      </c>
      <c r="T154" s="17">
        <v>24998.798</v>
      </c>
      <c r="U154" s="17">
        <v>38709.283</v>
      </c>
      <c r="V154" s="17">
        <v>32902.890550000004</v>
      </c>
      <c r="W154" s="17">
        <v>-7904.092550000005</v>
      </c>
      <c r="X154" s="17">
        <v>-5532.864785000003</v>
      </c>
      <c r="Y154" s="129">
        <v>0.857</v>
      </c>
      <c r="Z154" s="130">
        <v>4767</v>
      </c>
      <c r="AA154" s="226">
        <v>33173.855531</v>
      </c>
      <c r="AB154" s="226">
        <v>33648.2304033362</v>
      </c>
      <c r="AC154" s="226">
        <v>7058.575708692302</v>
      </c>
      <c r="AD154" s="226">
        <v>2221.213180735156</v>
      </c>
      <c r="AE154" s="226">
        <v>10588523</v>
      </c>
      <c r="AF154" s="226">
        <v>0</v>
      </c>
      <c r="AG154" s="19"/>
    </row>
    <row r="155" spans="1:33" ht="12.75">
      <c r="A155" s="135" t="s">
        <v>861</v>
      </c>
      <c r="B155" s="12" t="s">
        <v>608</v>
      </c>
      <c r="C155" s="19" t="s">
        <v>167</v>
      </c>
      <c r="D155" s="11">
        <v>23874.783</v>
      </c>
      <c r="E155" s="123">
        <v>752</v>
      </c>
      <c r="F155" s="127">
        <v>24626.783</v>
      </c>
      <c r="G155" s="128">
        <v>11501</v>
      </c>
      <c r="H155" s="128">
        <v>5966</v>
      </c>
      <c r="I155" s="128">
        <v>373</v>
      </c>
      <c r="J155" s="128">
        <v>0</v>
      </c>
      <c r="K155" s="128">
        <v>1610</v>
      </c>
      <c r="L155" s="17">
        <v>446</v>
      </c>
      <c r="M155" s="17">
        <v>2905</v>
      </c>
      <c r="N155" s="17">
        <v>752</v>
      </c>
      <c r="O155" s="17">
        <v>0</v>
      </c>
      <c r="P155" s="17">
        <v>15924.2846</v>
      </c>
      <c r="Q155" s="17">
        <v>6756.65</v>
      </c>
      <c r="R155" s="17">
        <v>-2848.35</v>
      </c>
      <c r="S155" s="17">
        <v>145.35000000000002</v>
      </c>
      <c r="T155" s="17">
        <v>19977.9346</v>
      </c>
      <c r="U155" s="17">
        <v>24626.783</v>
      </c>
      <c r="V155" s="17">
        <v>20932.76555</v>
      </c>
      <c r="W155" s="17">
        <v>-954.8309499999996</v>
      </c>
      <c r="X155" s="17">
        <v>-668.3816649999997</v>
      </c>
      <c r="Y155" s="129">
        <v>0.973</v>
      </c>
      <c r="Z155" s="130">
        <v>6602</v>
      </c>
      <c r="AA155" s="226">
        <v>23961.859859</v>
      </c>
      <c r="AB155" s="226">
        <v>24304.506320486184</v>
      </c>
      <c r="AC155" s="226">
        <v>3681.385386320234</v>
      </c>
      <c r="AD155" s="226">
        <v>-1155.9771416369122</v>
      </c>
      <c r="AE155" s="226">
        <v>0</v>
      </c>
      <c r="AF155" s="226">
        <v>7631761</v>
      </c>
      <c r="AG155" s="19"/>
    </row>
    <row r="156" spans="1:33" ht="12.75">
      <c r="A156" s="135" t="s">
        <v>861</v>
      </c>
      <c r="B156" s="12" t="s">
        <v>545</v>
      </c>
      <c r="C156" s="19" t="s">
        <v>474</v>
      </c>
      <c r="D156" s="11">
        <v>127233.46000000002</v>
      </c>
      <c r="E156" s="123">
        <v>8853</v>
      </c>
      <c r="F156" s="127">
        <v>136086.46000000002</v>
      </c>
      <c r="G156" s="128">
        <v>88247</v>
      </c>
      <c r="H156" s="128">
        <v>32247</v>
      </c>
      <c r="I156" s="128">
        <v>1538</v>
      </c>
      <c r="J156" s="128">
        <v>0</v>
      </c>
      <c r="K156" s="128">
        <v>10666</v>
      </c>
      <c r="L156" s="17">
        <v>904</v>
      </c>
      <c r="M156" s="17">
        <v>27314</v>
      </c>
      <c r="N156" s="17">
        <v>8853</v>
      </c>
      <c r="O156" s="17">
        <v>0</v>
      </c>
      <c r="P156" s="17">
        <v>122186.79620000001</v>
      </c>
      <c r="Q156" s="17">
        <v>37783.35</v>
      </c>
      <c r="R156" s="17">
        <v>-23985.3</v>
      </c>
      <c r="S156" s="17">
        <v>2881.67</v>
      </c>
      <c r="T156" s="17">
        <v>138866.5162</v>
      </c>
      <c r="U156" s="17">
        <v>136086.46000000002</v>
      </c>
      <c r="V156" s="17">
        <v>115673.49100000001</v>
      </c>
      <c r="W156" s="17">
        <v>23193.025200000004</v>
      </c>
      <c r="X156" s="17">
        <v>16235.117640000002</v>
      </c>
      <c r="Y156" s="129">
        <v>1.119</v>
      </c>
      <c r="Z156" s="130">
        <v>30022</v>
      </c>
      <c r="AA156" s="226">
        <v>152280.74874</v>
      </c>
      <c r="AB156" s="226">
        <v>154458.31175118795</v>
      </c>
      <c r="AC156" s="226">
        <v>5144.837510864964</v>
      </c>
      <c r="AD156" s="226">
        <v>307.47498290781823</v>
      </c>
      <c r="AE156" s="226">
        <v>9231014</v>
      </c>
      <c r="AF156" s="226">
        <v>0</v>
      </c>
      <c r="AG156" s="19"/>
    </row>
    <row r="157" spans="1:33" ht="12.75">
      <c r="A157" s="135" t="s">
        <v>861</v>
      </c>
      <c r="B157" s="12" t="s">
        <v>683</v>
      </c>
      <c r="C157" s="19" t="s">
        <v>177</v>
      </c>
      <c r="D157" s="11">
        <v>159921.858</v>
      </c>
      <c r="E157" s="123">
        <v>15350</v>
      </c>
      <c r="F157" s="127">
        <v>175271.858</v>
      </c>
      <c r="G157" s="128">
        <v>60755</v>
      </c>
      <c r="H157" s="128">
        <v>65779</v>
      </c>
      <c r="I157" s="128">
        <v>490</v>
      </c>
      <c r="J157" s="128">
        <v>0</v>
      </c>
      <c r="K157" s="128">
        <v>5617</v>
      </c>
      <c r="L157" s="17">
        <v>36</v>
      </c>
      <c r="M157" s="17">
        <v>11914</v>
      </c>
      <c r="N157" s="17">
        <v>15350</v>
      </c>
      <c r="O157" s="17">
        <v>2</v>
      </c>
      <c r="P157" s="17">
        <v>84121.373</v>
      </c>
      <c r="Q157" s="17">
        <v>61103.1</v>
      </c>
      <c r="R157" s="17">
        <v>-10159.199999999999</v>
      </c>
      <c r="S157" s="17">
        <v>11022.12</v>
      </c>
      <c r="T157" s="17">
        <v>146087.393</v>
      </c>
      <c r="U157" s="17">
        <v>175271.858</v>
      </c>
      <c r="V157" s="17">
        <v>148981.0793</v>
      </c>
      <c r="W157" s="17">
        <v>-2893.686300000001</v>
      </c>
      <c r="X157" s="17">
        <v>-2025.5804100000007</v>
      </c>
      <c r="Y157" s="129">
        <v>0.988</v>
      </c>
      <c r="Z157" s="130">
        <v>41356</v>
      </c>
      <c r="AA157" s="226">
        <v>173168.595704</v>
      </c>
      <c r="AB157" s="226">
        <v>175644.84783583196</v>
      </c>
      <c r="AC157" s="226">
        <v>4247.1430466155325</v>
      </c>
      <c r="AD157" s="226">
        <v>-590.2194813416136</v>
      </c>
      <c r="AE157" s="226">
        <v>0</v>
      </c>
      <c r="AF157" s="226">
        <v>24409117</v>
      </c>
      <c r="AG157" s="19"/>
    </row>
    <row r="158" spans="1:33" ht="12.75">
      <c r="A158" s="135" t="s">
        <v>861</v>
      </c>
      <c r="B158" s="12" t="s">
        <v>822</v>
      </c>
      <c r="C158" s="19" t="s">
        <v>204</v>
      </c>
      <c r="D158" s="11">
        <v>38179.505</v>
      </c>
      <c r="E158" s="123">
        <v>7864</v>
      </c>
      <c r="F158" s="127">
        <v>46043.505</v>
      </c>
      <c r="G158" s="128">
        <v>31789</v>
      </c>
      <c r="H158" s="128">
        <v>4803</v>
      </c>
      <c r="I158" s="128">
        <v>729</v>
      </c>
      <c r="J158" s="128">
        <v>3483</v>
      </c>
      <c r="K158" s="128">
        <v>0</v>
      </c>
      <c r="L158" s="17">
        <v>735</v>
      </c>
      <c r="M158" s="17">
        <v>14056</v>
      </c>
      <c r="N158" s="17">
        <v>7864</v>
      </c>
      <c r="O158" s="17">
        <v>1188</v>
      </c>
      <c r="P158" s="17">
        <v>44015.0494</v>
      </c>
      <c r="Q158" s="17">
        <v>7662.75</v>
      </c>
      <c r="R158" s="17">
        <v>-13582.15</v>
      </c>
      <c r="S158" s="17">
        <v>4294.88</v>
      </c>
      <c r="T158" s="17">
        <v>42390.5294</v>
      </c>
      <c r="U158" s="17">
        <v>46043.505</v>
      </c>
      <c r="V158" s="17">
        <v>39136.97925</v>
      </c>
      <c r="W158" s="17">
        <v>3253.5501500000028</v>
      </c>
      <c r="X158" s="17">
        <v>2277.4851050000016</v>
      </c>
      <c r="Y158" s="129">
        <v>1.049</v>
      </c>
      <c r="Z158" s="130">
        <v>11459</v>
      </c>
      <c r="AA158" s="226">
        <v>48299.636744999996</v>
      </c>
      <c r="AB158" s="226">
        <v>48990.30515384333</v>
      </c>
      <c r="AC158" s="226">
        <v>4275.268797787183</v>
      </c>
      <c r="AD158" s="226">
        <v>-562.0937301699632</v>
      </c>
      <c r="AE158" s="226">
        <v>0</v>
      </c>
      <c r="AF158" s="226">
        <v>6441032</v>
      </c>
      <c r="AG158" s="19"/>
    </row>
    <row r="159" spans="1:33" ht="12.75">
      <c r="A159" s="135" t="s">
        <v>861</v>
      </c>
      <c r="B159" s="12" t="s">
        <v>570</v>
      </c>
      <c r="C159" s="19" t="s">
        <v>162</v>
      </c>
      <c r="D159" s="11">
        <v>32793.514</v>
      </c>
      <c r="E159" s="123">
        <v>4635</v>
      </c>
      <c r="F159" s="127">
        <v>37428.514</v>
      </c>
      <c r="G159" s="128">
        <v>20964</v>
      </c>
      <c r="H159" s="128">
        <v>10191</v>
      </c>
      <c r="I159" s="128">
        <v>316</v>
      </c>
      <c r="J159" s="128">
        <v>0</v>
      </c>
      <c r="K159" s="128">
        <v>2192</v>
      </c>
      <c r="L159" s="17">
        <v>190</v>
      </c>
      <c r="M159" s="17">
        <v>9493</v>
      </c>
      <c r="N159" s="17">
        <v>4635</v>
      </c>
      <c r="O159" s="17">
        <v>0</v>
      </c>
      <c r="P159" s="17">
        <v>29026.7544</v>
      </c>
      <c r="Q159" s="17">
        <v>10794.15</v>
      </c>
      <c r="R159" s="17">
        <v>-8230.55</v>
      </c>
      <c r="S159" s="17">
        <v>2325.94</v>
      </c>
      <c r="T159" s="17">
        <v>33916.2944</v>
      </c>
      <c r="U159" s="17">
        <v>37428.514</v>
      </c>
      <c r="V159" s="17">
        <v>31814.2369</v>
      </c>
      <c r="W159" s="17">
        <v>2102.057499999999</v>
      </c>
      <c r="X159" s="17">
        <v>1471.4402499999992</v>
      </c>
      <c r="Y159" s="129">
        <v>1.039</v>
      </c>
      <c r="Z159" s="130">
        <v>9241</v>
      </c>
      <c r="AA159" s="226">
        <v>38888.226046</v>
      </c>
      <c r="AB159" s="226">
        <v>39444.314476804015</v>
      </c>
      <c r="AC159" s="226">
        <v>4268.403254713128</v>
      </c>
      <c r="AD159" s="226">
        <v>-568.9592732440178</v>
      </c>
      <c r="AE159" s="226">
        <v>0</v>
      </c>
      <c r="AF159" s="226">
        <v>5257753</v>
      </c>
      <c r="AG159" s="19"/>
    </row>
    <row r="160" spans="1:33" ht="12.75">
      <c r="A160" s="135" t="s">
        <v>861</v>
      </c>
      <c r="B160" s="12" t="s">
        <v>616</v>
      </c>
      <c r="C160" s="19" t="s">
        <v>168</v>
      </c>
      <c r="D160" s="11">
        <v>33730.505</v>
      </c>
      <c r="E160" s="123">
        <v>5334</v>
      </c>
      <c r="F160" s="127">
        <v>39064.505</v>
      </c>
      <c r="G160" s="128">
        <v>28933</v>
      </c>
      <c r="H160" s="128">
        <v>4808</v>
      </c>
      <c r="I160" s="128">
        <v>894</v>
      </c>
      <c r="J160" s="128">
        <v>0</v>
      </c>
      <c r="K160" s="128">
        <v>2253</v>
      </c>
      <c r="L160" s="17">
        <v>480</v>
      </c>
      <c r="M160" s="17">
        <v>22348</v>
      </c>
      <c r="N160" s="17">
        <v>5334</v>
      </c>
      <c r="O160" s="17">
        <v>480</v>
      </c>
      <c r="P160" s="17">
        <v>40060.6318</v>
      </c>
      <c r="Q160" s="17">
        <v>6761.75</v>
      </c>
      <c r="R160" s="17">
        <v>-19811.8</v>
      </c>
      <c r="S160" s="17">
        <v>734.74</v>
      </c>
      <c r="T160" s="17">
        <v>27745.321800000005</v>
      </c>
      <c r="U160" s="17">
        <v>39064.505</v>
      </c>
      <c r="V160" s="17">
        <v>33204.829249999995</v>
      </c>
      <c r="W160" s="17">
        <v>-5459.50744999999</v>
      </c>
      <c r="X160" s="17">
        <v>-3821.655214999993</v>
      </c>
      <c r="Y160" s="129">
        <v>0.902</v>
      </c>
      <c r="Z160" s="130">
        <v>5738</v>
      </c>
      <c r="AA160" s="226">
        <v>35236.183509999995</v>
      </c>
      <c r="AB160" s="226">
        <v>35740.048972323224</v>
      </c>
      <c r="AC160" s="226">
        <v>6228.659632680939</v>
      </c>
      <c r="AD160" s="226">
        <v>1391.2971047237925</v>
      </c>
      <c r="AE160" s="226">
        <v>7983263</v>
      </c>
      <c r="AF160" s="226">
        <v>0</v>
      </c>
      <c r="AG160" s="19"/>
    </row>
    <row r="161" spans="1:33" ht="12.75">
      <c r="A161" s="135" t="s">
        <v>861</v>
      </c>
      <c r="B161" s="12" t="s">
        <v>598</v>
      </c>
      <c r="C161" s="19" t="s">
        <v>165</v>
      </c>
      <c r="D161" s="11">
        <v>29756.130000000005</v>
      </c>
      <c r="E161" s="123">
        <v>4702</v>
      </c>
      <c r="F161" s="127">
        <v>34458.130000000005</v>
      </c>
      <c r="G161" s="128">
        <v>21854</v>
      </c>
      <c r="H161" s="128">
        <v>1613</v>
      </c>
      <c r="I161" s="128">
        <v>737</v>
      </c>
      <c r="J161" s="128">
        <v>0</v>
      </c>
      <c r="K161" s="128">
        <v>531</v>
      </c>
      <c r="L161" s="17">
        <v>284</v>
      </c>
      <c r="M161" s="17">
        <v>13836</v>
      </c>
      <c r="N161" s="17">
        <v>4702</v>
      </c>
      <c r="O161" s="17">
        <v>0</v>
      </c>
      <c r="P161" s="17">
        <v>30259.0484</v>
      </c>
      <c r="Q161" s="17">
        <v>2448.85</v>
      </c>
      <c r="R161" s="17">
        <v>-12002</v>
      </c>
      <c r="S161" s="17">
        <v>1644.5800000000002</v>
      </c>
      <c r="T161" s="17">
        <v>22350.4784</v>
      </c>
      <c r="U161" s="17">
        <v>34458.130000000005</v>
      </c>
      <c r="V161" s="17">
        <v>29289.4105</v>
      </c>
      <c r="W161" s="17">
        <v>-6938.932100000002</v>
      </c>
      <c r="X161" s="17">
        <v>-4857.252470000001</v>
      </c>
      <c r="Y161" s="129">
        <v>0.859</v>
      </c>
      <c r="Z161" s="130">
        <v>5634</v>
      </c>
      <c r="AA161" s="226">
        <v>29599.533670000004</v>
      </c>
      <c r="AB161" s="226">
        <v>30022.79695312355</v>
      </c>
      <c r="AC161" s="226">
        <v>5328.859949081212</v>
      </c>
      <c r="AD161" s="226">
        <v>491.497421124066</v>
      </c>
      <c r="AE161" s="226">
        <v>2769096</v>
      </c>
      <c r="AF161" s="226">
        <v>0</v>
      </c>
      <c r="AG161" s="19"/>
    </row>
    <row r="162" spans="1:33" ht="12.75">
      <c r="A162" s="135" t="s">
        <v>861</v>
      </c>
      <c r="B162" s="12" t="s">
        <v>656</v>
      </c>
      <c r="C162" s="19" t="s">
        <v>175</v>
      </c>
      <c r="D162" s="11">
        <v>19457.212</v>
      </c>
      <c r="E162" s="123">
        <v>3615</v>
      </c>
      <c r="F162" s="127">
        <v>23072.212</v>
      </c>
      <c r="G162" s="128">
        <v>17171</v>
      </c>
      <c r="H162" s="128">
        <v>6155</v>
      </c>
      <c r="I162" s="128">
        <v>143</v>
      </c>
      <c r="J162" s="128">
        <v>0</v>
      </c>
      <c r="K162" s="128">
        <v>1689</v>
      </c>
      <c r="L162" s="17">
        <v>0</v>
      </c>
      <c r="M162" s="17">
        <v>7885</v>
      </c>
      <c r="N162" s="17">
        <v>3615</v>
      </c>
      <c r="O162" s="17">
        <v>94</v>
      </c>
      <c r="P162" s="17">
        <v>23774.9666</v>
      </c>
      <c r="Q162" s="17">
        <v>6788.95</v>
      </c>
      <c r="R162" s="17">
        <v>-6782.15</v>
      </c>
      <c r="S162" s="17">
        <v>1732.3000000000002</v>
      </c>
      <c r="T162" s="17">
        <v>25514.0666</v>
      </c>
      <c r="U162" s="17">
        <v>23072.212</v>
      </c>
      <c r="V162" s="17">
        <v>19611.3802</v>
      </c>
      <c r="W162" s="17">
        <v>5902.686399999999</v>
      </c>
      <c r="X162" s="17">
        <v>4131.880479999999</v>
      </c>
      <c r="Y162" s="129">
        <v>1.179</v>
      </c>
      <c r="Z162" s="130">
        <v>6946</v>
      </c>
      <c r="AA162" s="226">
        <v>27202.137948</v>
      </c>
      <c r="AB162" s="226">
        <v>27591.119286159374</v>
      </c>
      <c r="AC162" s="226">
        <v>3972.231397373938</v>
      </c>
      <c r="AD162" s="226">
        <v>-865.1311305832082</v>
      </c>
      <c r="AE162" s="226">
        <v>0</v>
      </c>
      <c r="AF162" s="226">
        <v>6009201</v>
      </c>
      <c r="AG162" s="19"/>
    </row>
    <row r="163" spans="1:33" ht="12.75">
      <c r="A163" s="135" t="s">
        <v>861</v>
      </c>
      <c r="B163" s="12" t="s">
        <v>617</v>
      </c>
      <c r="C163" s="19" t="s">
        <v>169</v>
      </c>
      <c r="D163" s="11">
        <v>29257.807</v>
      </c>
      <c r="E163" s="123">
        <v>2906</v>
      </c>
      <c r="F163" s="127">
        <v>32163.807</v>
      </c>
      <c r="G163" s="128">
        <v>17115</v>
      </c>
      <c r="H163" s="128">
        <v>450</v>
      </c>
      <c r="I163" s="128">
        <v>1854</v>
      </c>
      <c r="J163" s="128">
        <v>0</v>
      </c>
      <c r="K163" s="128">
        <v>3132</v>
      </c>
      <c r="L163" s="17">
        <v>3588</v>
      </c>
      <c r="M163" s="17">
        <v>5611</v>
      </c>
      <c r="N163" s="17">
        <v>2906</v>
      </c>
      <c r="O163" s="17">
        <v>0</v>
      </c>
      <c r="P163" s="17">
        <v>23697.429</v>
      </c>
      <c r="Q163" s="17">
        <v>4620.599999999999</v>
      </c>
      <c r="R163" s="17">
        <v>-7819.15</v>
      </c>
      <c r="S163" s="17">
        <v>1516.23</v>
      </c>
      <c r="T163" s="17">
        <v>22015.109</v>
      </c>
      <c r="U163" s="17">
        <v>32163.807</v>
      </c>
      <c r="V163" s="17">
        <v>27339.23595</v>
      </c>
      <c r="W163" s="17">
        <v>-5324.126949999998</v>
      </c>
      <c r="X163" s="17">
        <v>-3726.8888649999985</v>
      </c>
      <c r="Y163" s="129">
        <v>0.884</v>
      </c>
      <c r="Z163" s="130">
        <v>5274</v>
      </c>
      <c r="AA163" s="226">
        <v>28432.805388</v>
      </c>
      <c r="AB163" s="226">
        <v>28839.38485276823</v>
      </c>
      <c r="AC163" s="226">
        <v>5468.218591727006</v>
      </c>
      <c r="AD163" s="226">
        <v>630.8560637698602</v>
      </c>
      <c r="AE163" s="226">
        <v>3327135</v>
      </c>
      <c r="AF163" s="226">
        <v>0</v>
      </c>
      <c r="AG163" s="19"/>
    </row>
    <row r="164" spans="1:33" ht="12.75">
      <c r="A164" s="135" t="s">
        <v>861</v>
      </c>
      <c r="B164" s="12" t="s">
        <v>793</v>
      </c>
      <c r="C164" s="19" t="s">
        <v>198</v>
      </c>
      <c r="D164" s="11">
        <v>54733.167</v>
      </c>
      <c r="E164" s="123">
        <v>4510</v>
      </c>
      <c r="F164" s="127">
        <v>59243.167</v>
      </c>
      <c r="G164" s="128">
        <v>37758</v>
      </c>
      <c r="H164" s="128">
        <v>5455</v>
      </c>
      <c r="I164" s="128">
        <v>861</v>
      </c>
      <c r="J164" s="128">
        <v>0</v>
      </c>
      <c r="K164" s="128">
        <v>2421</v>
      </c>
      <c r="L164" s="17">
        <v>309</v>
      </c>
      <c r="M164" s="17">
        <v>7272</v>
      </c>
      <c r="N164" s="17">
        <v>4510</v>
      </c>
      <c r="O164" s="17">
        <v>0</v>
      </c>
      <c r="P164" s="17">
        <v>52279.726800000004</v>
      </c>
      <c r="Q164" s="17">
        <v>7426.45</v>
      </c>
      <c r="R164" s="17">
        <v>-6443.849999999999</v>
      </c>
      <c r="S164" s="17">
        <v>2597.26</v>
      </c>
      <c r="T164" s="17">
        <v>55859.586800000005</v>
      </c>
      <c r="U164" s="17">
        <v>59243.167</v>
      </c>
      <c r="V164" s="17">
        <v>50356.69195</v>
      </c>
      <c r="W164" s="17">
        <v>5502.894850000004</v>
      </c>
      <c r="X164" s="17">
        <v>3852.0263950000026</v>
      </c>
      <c r="Y164" s="129">
        <v>1.065</v>
      </c>
      <c r="Z164" s="130">
        <v>11818</v>
      </c>
      <c r="AA164" s="226">
        <v>63093.972855</v>
      </c>
      <c r="AB164" s="226">
        <v>63996.19524788121</v>
      </c>
      <c r="AC164" s="226">
        <v>5415.145984758945</v>
      </c>
      <c r="AD164" s="226">
        <v>577.7834568017988</v>
      </c>
      <c r="AE164" s="226">
        <v>6828245</v>
      </c>
      <c r="AF164" s="226">
        <v>0</v>
      </c>
      <c r="AG164" s="19"/>
    </row>
    <row r="165" spans="1:33" ht="12.75">
      <c r="A165" s="135" t="s">
        <v>861</v>
      </c>
      <c r="B165" s="12" t="s">
        <v>562</v>
      </c>
      <c r="C165" s="19" t="s">
        <v>161</v>
      </c>
      <c r="D165" s="11">
        <v>39030.009</v>
      </c>
      <c r="E165" s="123">
        <v>5495</v>
      </c>
      <c r="F165" s="127">
        <v>44525.009</v>
      </c>
      <c r="G165" s="128">
        <v>25197</v>
      </c>
      <c r="H165" s="128">
        <v>5440</v>
      </c>
      <c r="I165" s="128">
        <v>399</v>
      </c>
      <c r="J165" s="128">
        <v>0</v>
      </c>
      <c r="K165" s="128">
        <v>3029</v>
      </c>
      <c r="L165" s="17">
        <v>5</v>
      </c>
      <c r="M165" s="17">
        <v>12666</v>
      </c>
      <c r="N165" s="17">
        <v>5495</v>
      </c>
      <c r="O165" s="17">
        <v>227</v>
      </c>
      <c r="P165" s="17">
        <v>34887.7662</v>
      </c>
      <c r="Q165" s="17">
        <v>7537.8</v>
      </c>
      <c r="R165" s="17">
        <v>-10963.3</v>
      </c>
      <c r="S165" s="17">
        <v>2517.53</v>
      </c>
      <c r="T165" s="17">
        <v>33979.7962</v>
      </c>
      <c r="U165" s="17">
        <v>44525.009</v>
      </c>
      <c r="V165" s="17">
        <v>37846.25765</v>
      </c>
      <c r="W165" s="17">
        <v>-3866.4614500000025</v>
      </c>
      <c r="X165" s="17">
        <v>-2706.5230150000016</v>
      </c>
      <c r="Y165" s="129">
        <v>0.939</v>
      </c>
      <c r="Z165" s="130">
        <v>9951</v>
      </c>
      <c r="AA165" s="226">
        <v>41808.98345099999</v>
      </c>
      <c r="AB165" s="226">
        <v>42406.83772116587</v>
      </c>
      <c r="AC165" s="226">
        <v>4261.56544278624</v>
      </c>
      <c r="AD165" s="226">
        <v>-575.797085170906</v>
      </c>
      <c r="AE165" s="226">
        <v>0</v>
      </c>
      <c r="AF165" s="226">
        <v>5729757</v>
      </c>
      <c r="AG165" s="19"/>
    </row>
    <row r="166" spans="1:33" ht="12.75">
      <c r="A166" s="135" t="s">
        <v>861</v>
      </c>
      <c r="B166" s="12" t="s">
        <v>705</v>
      </c>
      <c r="C166" s="19" t="s">
        <v>183</v>
      </c>
      <c r="D166" s="11">
        <v>70619.076</v>
      </c>
      <c r="E166" s="123">
        <v>4164</v>
      </c>
      <c r="F166" s="127">
        <v>74783.076</v>
      </c>
      <c r="G166" s="128">
        <v>47829</v>
      </c>
      <c r="H166" s="128">
        <v>1684</v>
      </c>
      <c r="I166" s="128">
        <v>2792</v>
      </c>
      <c r="J166" s="128">
        <v>0</v>
      </c>
      <c r="K166" s="128">
        <v>2367</v>
      </c>
      <c r="L166" s="17">
        <v>1527</v>
      </c>
      <c r="M166" s="17">
        <v>17776</v>
      </c>
      <c r="N166" s="17">
        <v>4164</v>
      </c>
      <c r="O166" s="17">
        <v>735</v>
      </c>
      <c r="P166" s="17">
        <v>66224.0334</v>
      </c>
      <c r="Q166" s="17">
        <v>5816.55</v>
      </c>
      <c r="R166" s="17">
        <v>-17032.3</v>
      </c>
      <c r="S166" s="17">
        <v>517.48</v>
      </c>
      <c r="T166" s="17">
        <v>55525.7634</v>
      </c>
      <c r="U166" s="17">
        <v>74783.076</v>
      </c>
      <c r="V166" s="17">
        <v>63565.6146</v>
      </c>
      <c r="W166" s="17">
        <v>-8039.851199999997</v>
      </c>
      <c r="X166" s="17">
        <v>-5627.895839999997</v>
      </c>
      <c r="Y166" s="129">
        <v>0.925</v>
      </c>
      <c r="Z166" s="130">
        <v>9332</v>
      </c>
      <c r="AA166" s="226">
        <v>69174.3453</v>
      </c>
      <c r="AB166" s="226">
        <v>70163.51495469883</v>
      </c>
      <c r="AC166" s="226">
        <v>7518.59354422405</v>
      </c>
      <c r="AD166" s="226">
        <v>2681.2310162669037</v>
      </c>
      <c r="AE166" s="226">
        <v>25021248</v>
      </c>
      <c r="AF166" s="226">
        <v>0</v>
      </c>
      <c r="AG166" s="19"/>
    </row>
    <row r="167" spans="1:33" ht="12.75">
      <c r="A167" s="135" t="s">
        <v>861</v>
      </c>
      <c r="B167" s="12" t="s">
        <v>687</v>
      </c>
      <c r="C167" s="19" t="s">
        <v>179</v>
      </c>
      <c r="D167" s="11">
        <v>50756.536</v>
      </c>
      <c r="E167" s="123">
        <v>6440</v>
      </c>
      <c r="F167" s="127">
        <v>57196.536</v>
      </c>
      <c r="G167" s="128">
        <v>33306</v>
      </c>
      <c r="H167" s="128">
        <v>20134</v>
      </c>
      <c r="I167" s="128">
        <v>936</v>
      </c>
      <c r="J167" s="128">
        <v>0</v>
      </c>
      <c r="K167" s="128">
        <v>3387</v>
      </c>
      <c r="L167" s="17">
        <v>278</v>
      </c>
      <c r="M167" s="17">
        <v>14842</v>
      </c>
      <c r="N167" s="17">
        <v>6440</v>
      </c>
      <c r="O167" s="17">
        <v>91</v>
      </c>
      <c r="P167" s="17">
        <v>46115.4876</v>
      </c>
      <c r="Q167" s="17">
        <v>20788.45</v>
      </c>
      <c r="R167" s="17">
        <v>-12929.35</v>
      </c>
      <c r="S167" s="17">
        <v>2950.86</v>
      </c>
      <c r="T167" s="17">
        <v>56925.4476</v>
      </c>
      <c r="U167" s="17">
        <v>57196.536</v>
      </c>
      <c r="V167" s="17">
        <v>48617.0556</v>
      </c>
      <c r="W167" s="17">
        <v>8308.392</v>
      </c>
      <c r="X167" s="17">
        <v>5815.8744</v>
      </c>
      <c r="Y167" s="129">
        <v>1.102</v>
      </c>
      <c r="Z167" s="130">
        <v>13909</v>
      </c>
      <c r="AA167" s="226">
        <v>63030.582672000004</v>
      </c>
      <c r="AB167" s="226">
        <v>63931.89860678382</v>
      </c>
      <c r="AC167" s="226">
        <v>4596.441053043628</v>
      </c>
      <c r="AD167" s="226">
        <v>-240.92147491351807</v>
      </c>
      <c r="AE167" s="226">
        <v>0</v>
      </c>
      <c r="AF167" s="226">
        <v>3350977</v>
      </c>
      <c r="AG167" s="19"/>
    </row>
    <row r="168" spans="1:33" ht="12.75">
      <c r="A168" s="135" t="s">
        <v>861</v>
      </c>
      <c r="B168" s="12" t="s">
        <v>703</v>
      </c>
      <c r="C168" s="19" t="s">
        <v>182</v>
      </c>
      <c r="D168" s="11">
        <v>166575.257</v>
      </c>
      <c r="E168" s="123">
        <v>23456</v>
      </c>
      <c r="F168" s="127">
        <v>190031.257</v>
      </c>
      <c r="G168" s="128">
        <v>92693</v>
      </c>
      <c r="H168" s="128">
        <v>32796</v>
      </c>
      <c r="I168" s="128">
        <v>11050</v>
      </c>
      <c r="J168" s="128">
        <v>0</v>
      </c>
      <c r="K168" s="128">
        <v>6039</v>
      </c>
      <c r="L168" s="17">
        <v>5757</v>
      </c>
      <c r="M168" s="17">
        <v>7892</v>
      </c>
      <c r="N168" s="17">
        <v>23456</v>
      </c>
      <c r="O168" s="17">
        <v>517</v>
      </c>
      <c r="P168" s="17">
        <v>128342.72780000001</v>
      </c>
      <c r="Q168" s="17">
        <v>42402.25</v>
      </c>
      <c r="R168" s="17">
        <v>-12041.1</v>
      </c>
      <c r="S168" s="17">
        <v>18595.960000000003</v>
      </c>
      <c r="T168" s="17">
        <v>177299.8378</v>
      </c>
      <c r="U168" s="17">
        <v>190031.257</v>
      </c>
      <c r="V168" s="17">
        <v>161526.56845000002</v>
      </c>
      <c r="W168" s="17">
        <v>15773.269349999988</v>
      </c>
      <c r="X168" s="17">
        <v>11041.28854499999</v>
      </c>
      <c r="Y168" s="129">
        <v>1.058</v>
      </c>
      <c r="Z168" s="130">
        <v>34450</v>
      </c>
      <c r="AA168" s="226">
        <v>201053.06990600002</v>
      </c>
      <c r="AB168" s="226">
        <v>203928.06055278616</v>
      </c>
      <c r="AC168" s="226">
        <v>5919.537316481456</v>
      </c>
      <c r="AD168" s="226">
        <v>1082.1747885243103</v>
      </c>
      <c r="AE168" s="226">
        <v>37280921</v>
      </c>
      <c r="AF168" s="226">
        <v>0</v>
      </c>
      <c r="AG168" s="19"/>
    </row>
    <row r="169" spans="1:33" ht="12.75">
      <c r="A169" s="135" t="s">
        <v>861</v>
      </c>
      <c r="B169" s="12" t="s">
        <v>775</v>
      </c>
      <c r="C169" s="19" t="s">
        <v>193</v>
      </c>
      <c r="D169" s="11">
        <v>34691.376</v>
      </c>
      <c r="E169" s="123">
        <v>9444</v>
      </c>
      <c r="F169" s="127">
        <v>44135.376</v>
      </c>
      <c r="G169" s="128">
        <v>24795</v>
      </c>
      <c r="H169" s="128">
        <v>8087</v>
      </c>
      <c r="I169" s="128">
        <v>982</v>
      </c>
      <c r="J169" s="128">
        <v>0</v>
      </c>
      <c r="K169" s="128">
        <v>2123</v>
      </c>
      <c r="L169" s="17">
        <v>134</v>
      </c>
      <c r="M169" s="17">
        <v>9750</v>
      </c>
      <c r="N169" s="17">
        <v>9444</v>
      </c>
      <c r="O169" s="17">
        <v>0</v>
      </c>
      <c r="P169" s="17">
        <v>34331.157</v>
      </c>
      <c r="Q169" s="17">
        <v>9513.199999999999</v>
      </c>
      <c r="R169" s="17">
        <v>-8401.4</v>
      </c>
      <c r="S169" s="17">
        <v>6369.900000000001</v>
      </c>
      <c r="T169" s="17">
        <v>41812.857</v>
      </c>
      <c r="U169" s="17">
        <v>44135.376</v>
      </c>
      <c r="V169" s="17">
        <v>37515.069599999995</v>
      </c>
      <c r="W169" s="17">
        <v>4297.787400000008</v>
      </c>
      <c r="X169" s="17">
        <v>3008.4511800000055</v>
      </c>
      <c r="Y169" s="129">
        <v>1.068</v>
      </c>
      <c r="Z169" s="130">
        <v>10668</v>
      </c>
      <c r="AA169" s="226">
        <v>47136.581568</v>
      </c>
      <c r="AB169" s="226">
        <v>47810.61868264258</v>
      </c>
      <c r="AC169" s="226">
        <v>4481.685290836387</v>
      </c>
      <c r="AD169" s="226">
        <v>-355.67723712075895</v>
      </c>
      <c r="AE169" s="226">
        <v>0</v>
      </c>
      <c r="AF169" s="226">
        <v>3794365</v>
      </c>
      <c r="AG169" s="19"/>
    </row>
    <row r="170" spans="1:33" ht="12.75">
      <c r="A170" s="135" t="s">
        <v>861</v>
      </c>
      <c r="B170" s="12" t="s">
        <v>633</v>
      </c>
      <c r="C170" s="19" t="s">
        <v>172</v>
      </c>
      <c r="D170" s="11">
        <v>27883.736</v>
      </c>
      <c r="E170" s="123">
        <v>4544</v>
      </c>
      <c r="F170" s="127">
        <v>32427.736</v>
      </c>
      <c r="G170" s="128">
        <v>15797</v>
      </c>
      <c r="H170" s="128">
        <v>8184</v>
      </c>
      <c r="I170" s="128">
        <v>743</v>
      </c>
      <c r="J170" s="128">
        <v>0</v>
      </c>
      <c r="K170" s="128">
        <v>1533</v>
      </c>
      <c r="L170" s="17">
        <v>78</v>
      </c>
      <c r="M170" s="17">
        <v>6027</v>
      </c>
      <c r="N170" s="17">
        <v>4544</v>
      </c>
      <c r="O170" s="17">
        <v>129</v>
      </c>
      <c r="P170" s="17">
        <v>21872.5262</v>
      </c>
      <c r="Q170" s="17">
        <v>8891</v>
      </c>
      <c r="R170" s="17">
        <v>-5298.9</v>
      </c>
      <c r="S170" s="17">
        <v>2837.8100000000004</v>
      </c>
      <c r="T170" s="17">
        <v>28302.4362</v>
      </c>
      <c r="U170" s="17">
        <v>32427.736</v>
      </c>
      <c r="V170" s="17">
        <v>27563.5756</v>
      </c>
      <c r="W170" s="17">
        <v>738.8606</v>
      </c>
      <c r="X170" s="17">
        <v>517.20242</v>
      </c>
      <c r="Y170" s="129">
        <v>1.016</v>
      </c>
      <c r="Z170" s="130">
        <v>9497</v>
      </c>
      <c r="AA170" s="226">
        <v>32946.579776</v>
      </c>
      <c r="AB170" s="226">
        <v>33417.70468219456</v>
      </c>
      <c r="AC170" s="226">
        <v>3518.764313172008</v>
      </c>
      <c r="AD170" s="226">
        <v>-1318.5982147851382</v>
      </c>
      <c r="AE170" s="226">
        <v>0</v>
      </c>
      <c r="AF170" s="226">
        <v>12522727</v>
      </c>
      <c r="AG170" s="19"/>
    </row>
    <row r="171" spans="1:33" ht="12.75">
      <c r="A171" s="135" t="s">
        <v>861</v>
      </c>
      <c r="B171" s="12" t="s">
        <v>813</v>
      </c>
      <c r="C171" s="19" t="s">
        <v>203</v>
      </c>
      <c r="D171" s="11">
        <v>69081.684</v>
      </c>
      <c r="E171" s="123">
        <v>6691</v>
      </c>
      <c r="F171" s="127">
        <v>75772.684</v>
      </c>
      <c r="G171" s="128">
        <v>50534</v>
      </c>
      <c r="H171" s="128">
        <v>3079</v>
      </c>
      <c r="I171" s="128">
        <v>1697</v>
      </c>
      <c r="J171" s="128">
        <v>3146</v>
      </c>
      <c r="K171" s="128">
        <v>0</v>
      </c>
      <c r="L171" s="17">
        <v>1033</v>
      </c>
      <c r="M171" s="17">
        <v>21873</v>
      </c>
      <c r="N171" s="17">
        <v>6691</v>
      </c>
      <c r="O171" s="17">
        <v>18</v>
      </c>
      <c r="P171" s="17">
        <v>69969.37640000001</v>
      </c>
      <c r="Q171" s="17">
        <v>6733.7</v>
      </c>
      <c r="R171" s="17">
        <v>-19485.399999999998</v>
      </c>
      <c r="S171" s="17">
        <v>1968.94</v>
      </c>
      <c r="T171" s="17">
        <v>59186.61640000001</v>
      </c>
      <c r="U171" s="17">
        <v>75772.684</v>
      </c>
      <c r="V171" s="17">
        <v>64406.78139999999</v>
      </c>
      <c r="W171" s="17">
        <v>-5220.164999999979</v>
      </c>
      <c r="X171" s="17">
        <v>-3654.115499999985</v>
      </c>
      <c r="Y171" s="129">
        <v>0.952</v>
      </c>
      <c r="Z171" s="130">
        <v>15954</v>
      </c>
      <c r="AA171" s="226">
        <v>72135.59516799999</v>
      </c>
      <c r="AB171" s="226">
        <v>73167.10969053532</v>
      </c>
      <c r="AC171" s="226">
        <v>4586.1294779074415</v>
      </c>
      <c r="AD171" s="226">
        <v>-251.23305004970462</v>
      </c>
      <c r="AE171" s="226">
        <v>0</v>
      </c>
      <c r="AF171" s="226">
        <v>4008172</v>
      </c>
      <c r="AG171" s="19"/>
    </row>
    <row r="172" spans="1:33" ht="12.75">
      <c r="A172" s="135" t="s">
        <v>861</v>
      </c>
      <c r="B172" s="12" t="s">
        <v>621</v>
      </c>
      <c r="C172" s="19" t="s">
        <v>171</v>
      </c>
      <c r="D172" s="11">
        <v>53551.794</v>
      </c>
      <c r="E172" s="123">
        <v>3874</v>
      </c>
      <c r="F172" s="127">
        <v>57425.794</v>
      </c>
      <c r="G172" s="128">
        <v>42095</v>
      </c>
      <c r="H172" s="128">
        <v>2207</v>
      </c>
      <c r="I172" s="128">
        <v>5744</v>
      </c>
      <c r="J172" s="128">
        <v>5258</v>
      </c>
      <c r="K172" s="128">
        <v>69</v>
      </c>
      <c r="L172" s="17">
        <v>5245</v>
      </c>
      <c r="M172" s="17">
        <v>14559</v>
      </c>
      <c r="N172" s="17">
        <v>3874</v>
      </c>
      <c r="O172" s="17">
        <v>164</v>
      </c>
      <c r="P172" s="17">
        <v>58284.737</v>
      </c>
      <c r="Q172" s="17">
        <v>11286.3</v>
      </c>
      <c r="R172" s="17">
        <v>-16972.8</v>
      </c>
      <c r="S172" s="17">
        <v>817.87</v>
      </c>
      <c r="T172" s="17">
        <v>53416.107</v>
      </c>
      <c r="U172" s="17">
        <v>57425.794</v>
      </c>
      <c r="V172" s="17">
        <v>48811.9249</v>
      </c>
      <c r="W172" s="17">
        <v>4604.182100000005</v>
      </c>
      <c r="X172" s="17">
        <v>3222.9274700000037</v>
      </c>
      <c r="Y172" s="129">
        <v>1.056</v>
      </c>
      <c r="Z172" s="130">
        <v>13217</v>
      </c>
      <c r="AA172" s="226">
        <v>60641.638464</v>
      </c>
      <c r="AB172" s="226">
        <v>61508.793307600754</v>
      </c>
      <c r="AC172" s="226">
        <v>4653.763585352255</v>
      </c>
      <c r="AD172" s="226">
        <v>-183.5989426048909</v>
      </c>
      <c r="AE172" s="226">
        <v>0</v>
      </c>
      <c r="AF172" s="226">
        <v>2426627</v>
      </c>
      <c r="AG172" s="19"/>
    </row>
    <row r="173" spans="1:33" ht="12.75">
      <c r="A173" s="135" t="s">
        <v>861</v>
      </c>
      <c r="B173" s="12" t="s">
        <v>784</v>
      </c>
      <c r="C173" s="19" t="s">
        <v>195</v>
      </c>
      <c r="D173" s="11">
        <v>61595.742</v>
      </c>
      <c r="E173" s="123">
        <v>9583</v>
      </c>
      <c r="F173" s="127">
        <v>71178.742</v>
      </c>
      <c r="G173" s="128">
        <v>30236</v>
      </c>
      <c r="H173" s="128">
        <v>1231</v>
      </c>
      <c r="I173" s="128">
        <v>2350</v>
      </c>
      <c r="J173" s="128">
        <v>0</v>
      </c>
      <c r="K173" s="128">
        <v>1996</v>
      </c>
      <c r="L173" s="17">
        <v>223</v>
      </c>
      <c r="M173" s="17">
        <v>16589</v>
      </c>
      <c r="N173" s="17">
        <v>9583</v>
      </c>
      <c r="O173" s="17">
        <v>630</v>
      </c>
      <c r="P173" s="17">
        <v>41864.7656</v>
      </c>
      <c r="Q173" s="17">
        <v>4740.45</v>
      </c>
      <c r="R173" s="17">
        <v>-14825.699999999999</v>
      </c>
      <c r="S173" s="17">
        <v>5325.42</v>
      </c>
      <c r="T173" s="17">
        <v>37104.9356</v>
      </c>
      <c r="U173" s="17">
        <v>71178.742</v>
      </c>
      <c r="V173" s="17">
        <v>60501.9307</v>
      </c>
      <c r="W173" s="17">
        <v>-23396.9951</v>
      </c>
      <c r="X173" s="17">
        <v>-16377.896569999999</v>
      </c>
      <c r="Y173" s="129">
        <v>0.77</v>
      </c>
      <c r="Z173" s="130">
        <v>11118</v>
      </c>
      <c r="AA173" s="226">
        <v>54807.63134</v>
      </c>
      <c r="AB173" s="226">
        <v>55591.361862238104</v>
      </c>
      <c r="AC173" s="226">
        <v>5000.1224916566025</v>
      </c>
      <c r="AD173" s="226">
        <v>162.75996369945642</v>
      </c>
      <c r="AE173" s="226">
        <v>1809565</v>
      </c>
      <c r="AF173" s="226">
        <v>0</v>
      </c>
      <c r="AG173" s="19"/>
    </row>
    <row r="174" spans="1:33" ht="12.75">
      <c r="A174" s="135" t="s">
        <v>861</v>
      </c>
      <c r="B174" s="12" t="s">
        <v>800</v>
      </c>
      <c r="C174" s="19" t="s">
        <v>200</v>
      </c>
      <c r="D174" s="11">
        <v>66295.267</v>
      </c>
      <c r="E174" s="123">
        <v>8820</v>
      </c>
      <c r="F174" s="127">
        <v>75115.267</v>
      </c>
      <c r="G174" s="128">
        <v>55082</v>
      </c>
      <c r="H174" s="128">
        <v>2830</v>
      </c>
      <c r="I174" s="128">
        <v>9289</v>
      </c>
      <c r="J174" s="128">
        <v>0</v>
      </c>
      <c r="K174" s="128">
        <v>8262</v>
      </c>
      <c r="L174" s="17">
        <v>9218</v>
      </c>
      <c r="M174" s="17">
        <v>26954</v>
      </c>
      <c r="N174" s="17">
        <v>8820</v>
      </c>
      <c r="O174" s="17">
        <v>95</v>
      </c>
      <c r="P174" s="17">
        <v>76266.5372</v>
      </c>
      <c r="Q174" s="17">
        <v>17323.85</v>
      </c>
      <c r="R174" s="17">
        <v>-30826.95</v>
      </c>
      <c r="S174" s="17">
        <v>2914.82</v>
      </c>
      <c r="T174" s="17">
        <v>65678.25720000001</v>
      </c>
      <c r="U174" s="17">
        <v>75115.267</v>
      </c>
      <c r="V174" s="17">
        <v>63847.976950000004</v>
      </c>
      <c r="W174" s="17">
        <v>1830.2802500000034</v>
      </c>
      <c r="X174" s="17">
        <v>1281.1961750000023</v>
      </c>
      <c r="Y174" s="129">
        <v>1.017</v>
      </c>
      <c r="Z174" s="130">
        <v>9427</v>
      </c>
      <c r="AA174" s="226">
        <v>76392.226539</v>
      </c>
      <c r="AB174" s="226">
        <v>77484.60944511268</v>
      </c>
      <c r="AC174" s="226">
        <v>8219.434543875324</v>
      </c>
      <c r="AD174" s="226">
        <v>3382.0720159181783</v>
      </c>
      <c r="AE174" s="226">
        <v>31882793</v>
      </c>
      <c r="AF174" s="226">
        <v>0</v>
      </c>
      <c r="AG174" s="19"/>
    </row>
    <row r="175" spans="1:33" ht="12.75">
      <c r="A175" s="135" t="s">
        <v>861</v>
      </c>
      <c r="B175" s="12" t="s">
        <v>620</v>
      </c>
      <c r="C175" s="19" t="s">
        <v>170</v>
      </c>
      <c r="D175" s="11">
        <v>2279667.763</v>
      </c>
      <c r="E175" s="123">
        <v>227832</v>
      </c>
      <c r="F175" s="127">
        <v>2507499.763</v>
      </c>
      <c r="G175" s="128">
        <v>1423435</v>
      </c>
      <c r="H175" s="128">
        <v>614741</v>
      </c>
      <c r="I175" s="128">
        <v>414058</v>
      </c>
      <c r="J175" s="128">
        <v>0</v>
      </c>
      <c r="K175" s="128">
        <v>36183</v>
      </c>
      <c r="L175" s="17">
        <v>335544</v>
      </c>
      <c r="M175" s="17">
        <v>171616</v>
      </c>
      <c r="N175" s="17">
        <v>227832</v>
      </c>
      <c r="O175" s="17">
        <v>9641</v>
      </c>
      <c r="P175" s="17">
        <v>1970888.101</v>
      </c>
      <c r="Q175" s="17">
        <v>905234.7</v>
      </c>
      <c r="R175" s="17">
        <v>-439280.85</v>
      </c>
      <c r="S175" s="17">
        <v>164482.48</v>
      </c>
      <c r="T175" s="17">
        <v>2601324.431</v>
      </c>
      <c r="U175" s="17">
        <v>2507499.763</v>
      </c>
      <c r="V175" s="17">
        <v>2131374.79855</v>
      </c>
      <c r="W175" s="17">
        <v>469949.6324499999</v>
      </c>
      <c r="X175" s="17">
        <v>328964.74271499994</v>
      </c>
      <c r="Y175" s="129">
        <v>1.131</v>
      </c>
      <c r="Z175" s="130">
        <v>563439</v>
      </c>
      <c r="AA175" s="226">
        <v>2835982.2319529997</v>
      </c>
      <c r="AB175" s="226">
        <v>2876535.815119517</v>
      </c>
      <c r="AC175" s="226">
        <v>5105.318969967498</v>
      </c>
      <c r="AD175" s="226">
        <v>267.95644201035157</v>
      </c>
      <c r="AE175" s="226">
        <v>150977110</v>
      </c>
      <c r="AF175" s="226">
        <v>0</v>
      </c>
      <c r="AG175" s="19"/>
    </row>
    <row r="176" spans="1:33" ht="12.75">
      <c r="A176" s="135" t="s">
        <v>861</v>
      </c>
      <c r="B176" s="12" t="s">
        <v>712</v>
      </c>
      <c r="C176" s="19" t="s">
        <v>185</v>
      </c>
      <c r="D176" s="11">
        <v>299769.412</v>
      </c>
      <c r="E176" s="123">
        <v>23221</v>
      </c>
      <c r="F176" s="127">
        <v>322990.412</v>
      </c>
      <c r="G176" s="128">
        <v>169013</v>
      </c>
      <c r="H176" s="128">
        <v>62154</v>
      </c>
      <c r="I176" s="128">
        <v>45291</v>
      </c>
      <c r="J176" s="128">
        <v>0</v>
      </c>
      <c r="K176" s="128">
        <v>6983</v>
      </c>
      <c r="L176" s="17">
        <v>49675</v>
      </c>
      <c r="M176" s="17">
        <v>19260</v>
      </c>
      <c r="N176" s="17">
        <v>23221</v>
      </c>
      <c r="O176" s="17">
        <v>12597</v>
      </c>
      <c r="P176" s="17">
        <v>234015.3998</v>
      </c>
      <c r="Q176" s="17">
        <v>97263.8</v>
      </c>
      <c r="R176" s="17">
        <v>-69302.2</v>
      </c>
      <c r="S176" s="17">
        <v>16463.65</v>
      </c>
      <c r="T176" s="17">
        <v>278440.6498</v>
      </c>
      <c r="U176" s="17">
        <v>322990.412</v>
      </c>
      <c r="V176" s="17">
        <v>274541.8502</v>
      </c>
      <c r="W176" s="17">
        <v>3898.7996000000276</v>
      </c>
      <c r="X176" s="17">
        <v>2729.159720000019</v>
      </c>
      <c r="Y176" s="129">
        <v>1.008</v>
      </c>
      <c r="Z176" s="130">
        <v>65779</v>
      </c>
      <c r="AA176" s="226">
        <v>325574.335296</v>
      </c>
      <c r="AB176" s="226">
        <v>330229.937765772</v>
      </c>
      <c r="AC176" s="226">
        <v>5020.294284889888</v>
      </c>
      <c r="AD176" s="226">
        <v>182.93175693274225</v>
      </c>
      <c r="AE176" s="226">
        <v>12033068</v>
      </c>
      <c r="AF176" s="226">
        <v>0</v>
      </c>
      <c r="AG176" s="19"/>
    </row>
    <row r="177" spans="1:33" ht="12.75">
      <c r="A177" s="135" t="s">
        <v>861</v>
      </c>
      <c r="B177" s="12" t="s">
        <v>675</v>
      </c>
      <c r="C177" s="19" t="s">
        <v>176</v>
      </c>
      <c r="D177" s="11">
        <v>194140.443</v>
      </c>
      <c r="E177" s="123">
        <v>10608</v>
      </c>
      <c r="F177" s="127">
        <v>204748.443</v>
      </c>
      <c r="G177" s="128">
        <v>117714</v>
      </c>
      <c r="H177" s="128">
        <v>45685</v>
      </c>
      <c r="I177" s="128">
        <v>4744</v>
      </c>
      <c r="J177" s="128">
        <v>0</v>
      </c>
      <c r="K177" s="128">
        <v>9047</v>
      </c>
      <c r="L177" s="17">
        <v>2015</v>
      </c>
      <c r="M177" s="17">
        <v>16852</v>
      </c>
      <c r="N177" s="17">
        <v>10608</v>
      </c>
      <c r="O177" s="17">
        <v>555</v>
      </c>
      <c r="P177" s="17">
        <v>162986.8044</v>
      </c>
      <c r="Q177" s="17">
        <v>50554.6</v>
      </c>
      <c r="R177" s="17">
        <v>-16508.7</v>
      </c>
      <c r="S177" s="17">
        <v>6151.96</v>
      </c>
      <c r="T177" s="17">
        <v>203184.66439999998</v>
      </c>
      <c r="U177" s="17">
        <v>204748.443</v>
      </c>
      <c r="V177" s="17">
        <v>174036.17655</v>
      </c>
      <c r="W177" s="17">
        <v>29148.487849999976</v>
      </c>
      <c r="X177" s="17">
        <v>20403.94149499998</v>
      </c>
      <c r="Y177" s="129">
        <v>1.1</v>
      </c>
      <c r="Z177" s="130">
        <v>43944</v>
      </c>
      <c r="AA177" s="226">
        <v>225223.28730000003</v>
      </c>
      <c r="AB177" s="226">
        <v>228443.9038502903</v>
      </c>
      <c r="AC177" s="226">
        <v>5198.523207953083</v>
      </c>
      <c r="AD177" s="226">
        <v>361.16067999593724</v>
      </c>
      <c r="AE177" s="226">
        <v>15870845</v>
      </c>
      <c r="AF177" s="226">
        <v>0</v>
      </c>
      <c r="AG177" s="19"/>
    </row>
    <row r="178" spans="1:33" ht="12.75">
      <c r="A178" s="135" t="s">
        <v>861</v>
      </c>
      <c r="B178" s="12" t="s">
        <v>698</v>
      </c>
      <c r="C178" s="19" t="s">
        <v>180</v>
      </c>
      <c r="D178" s="11">
        <v>74791.346</v>
      </c>
      <c r="E178" s="123">
        <v>7725</v>
      </c>
      <c r="F178" s="127">
        <v>82516.346</v>
      </c>
      <c r="G178" s="128">
        <v>53021</v>
      </c>
      <c r="H178" s="128">
        <v>8981</v>
      </c>
      <c r="I178" s="128">
        <v>3949</v>
      </c>
      <c r="J178" s="128">
        <v>0</v>
      </c>
      <c r="K178" s="128">
        <v>3009</v>
      </c>
      <c r="L178" s="17">
        <v>80</v>
      </c>
      <c r="M178" s="17">
        <v>11972</v>
      </c>
      <c r="N178" s="17">
        <v>7725</v>
      </c>
      <c r="O178" s="17">
        <v>175</v>
      </c>
      <c r="P178" s="17">
        <v>73412.8766</v>
      </c>
      <c r="Q178" s="17">
        <v>13548.15</v>
      </c>
      <c r="R178" s="17">
        <v>-10392.949999999999</v>
      </c>
      <c r="S178" s="17">
        <v>4531.01</v>
      </c>
      <c r="T178" s="17">
        <v>81099.0866</v>
      </c>
      <c r="U178" s="17">
        <v>82516.346</v>
      </c>
      <c r="V178" s="17">
        <v>70138.8941</v>
      </c>
      <c r="W178" s="17">
        <v>10960.19249999999</v>
      </c>
      <c r="X178" s="17">
        <v>7672.134749999993</v>
      </c>
      <c r="Y178" s="129">
        <v>1.093</v>
      </c>
      <c r="Z178" s="130">
        <v>14633</v>
      </c>
      <c r="AA178" s="226">
        <v>90190.366178</v>
      </c>
      <c r="AB178" s="226">
        <v>91480.05779680095</v>
      </c>
      <c r="AC178" s="226">
        <v>6251.62699356256</v>
      </c>
      <c r="AD178" s="226">
        <v>1414.2644656054135</v>
      </c>
      <c r="AE178" s="226">
        <v>20694932</v>
      </c>
      <c r="AF178" s="226">
        <v>0</v>
      </c>
      <c r="AG178" s="19"/>
    </row>
    <row r="179" spans="1:33" ht="12.75">
      <c r="A179" s="135" t="s">
        <v>861</v>
      </c>
      <c r="B179" s="12" t="s">
        <v>801</v>
      </c>
      <c r="C179" s="19" t="s">
        <v>201</v>
      </c>
      <c r="D179" s="11">
        <v>299745.647</v>
      </c>
      <c r="E179" s="123">
        <v>28171</v>
      </c>
      <c r="F179" s="127">
        <v>327916.647</v>
      </c>
      <c r="G179" s="128">
        <v>183334</v>
      </c>
      <c r="H179" s="128">
        <v>64633</v>
      </c>
      <c r="I179" s="128">
        <v>4869</v>
      </c>
      <c r="J179" s="128">
        <v>0</v>
      </c>
      <c r="K179" s="128">
        <v>11133</v>
      </c>
      <c r="L179" s="17">
        <v>743</v>
      </c>
      <c r="M179" s="17">
        <v>68651</v>
      </c>
      <c r="N179" s="17">
        <v>28171</v>
      </c>
      <c r="O179" s="17">
        <v>358</v>
      </c>
      <c r="P179" s="17">
        <v>253844.2564</v>
      </c>
      <c r="Q179" s="17">
        <v>68539.75</v>
      </c>
      <c r="R179" s="17">
        <v>-59289.2</v>
      </c>
      <c r="S179" s="17">
        <v>12274.68</v>
      </c>
      <c r="T179" s="17">
        <v>275369.4864</v>
      </c>
      <c r="U179" s="17">
        <v>327916.647</v>
      </c>
      <c r="V179" s="17">
        <v>278729.14995</v>
      </c>
      <c r="W179" s="17">
        <v>-3359.6635499999975</v>
      </c>
      <c r="X179" s="17">
        <v>-2351.764484999998</v>
      </c>
      <c r="Y179" s="129">
        <v>0.993</v>
      </c>
      <c r="Z179" s="130">
        <v>55654</v>
      </c>
      <c r="AA179" s="226">
        <v>325621.230471</v>
      </c>
      <c r="AB179" s="226">
        <v>330277.50352585467</v>
      </c>
      <c r="AC179" s="226">
        <v>5934.479166382554</v>
      </c>
      <c r="AD179" s="226">
        <v>1097.1166384254075</v>
      </c>
      <c r="AE179" s="226">
        <v>61058929</v>
      </c>
      <c r="AF179" s="226">
        <v>0</v>
      </c>
      <c r="AG179" s="19"/>
    </row>
    <row r="180" spans="1:33" ht="12.75">
      <c r="A180" s="135" t="s">
        <v>861</v>
      </c>
      <c r="B180" s="12" t="s">
        <v>767</v>
      </c>
      <c r="C180" s="19" t="s">
        <v>192</v>
      </c>
      <c r="D180" s="11">
        <v>50337.06</v>
      </c>
      <c r="E180" s="123">
        <v>6013</v>
      </c>
      <c r="F180" s="127">
        <v>56350.06</v>
      </c>
      <c r="G180" s="128">
        <v>27514</v>
      </c>
      <c r="H180" s="128">
        <v>7801</v>
      </c>
      <c r="I180" s="128">
        <v>461</v>
      </c>
      <c r="J180" s="128">
        <v>0</v>
      </c>
      <c r="K180" s="128">
        <v>3219</v>
      </c>
      <c r="L180" s="17">
        <v>40</v>
      </c>
      <c r="M180" s="17">
        <v>5921</v>
      </c>
      <c r="N180" s="17">
        <v>6013</v>
      </c>
      <c r="O180" s="17">
        <v>2177</v>
      </c>
      <c r="P180" s="17">
        <v>38095.8844</v>
      </c>
      <c r="Q180" s="17">
        <v>9758.85</v>
      </c>
      <c r="R180" s="17">
        <v>-6917.3</v>
      </c>
      <c r="S180" s="17">
        <v>4104.4800000000005</v>
      </c>
      <c r="T180" s="17">
        <v>45041.91440000001</v>
      </c>
      <c r="U180" s="17">
        <v>56350.06</v>
      </c>
      <c r="V180" s="17">
        <v>47897.551</v>
      </c>
      <c r="W180" s="17">
        <v>-2855.6365999999907</v>
      </c>
      <c r="X180" s="17">
        <v>-1998.9456199999934</v>
      </c>
      <c r="Y180" s="129">
        <v>0.965</v>
      </c>
      <c r="Z180" s="130">
        <v>13171</v>
      </c>
      <c r="AA180" s="226">
        <v>54377.80789999999</v>
      </c>
      <c r="AB180" s="226">
        <v>55155.39209296122</v>
      </c>
      <c r="AC180" s="226">
        <v>4187.638910709986</v>
      </c>
      <c r="AD180" s="226">
        <v>-649.7236172471603</v>
      </c>
      <c r="AE180" s="226">
        <v>0</v>
      </c>
      <c r="AF180" s="226">
        <v>8557510</v>
      </c>
      <c r="AG180" s="19"/>
    </row>
    <row r="181" spans="1:33" ht="12.75">
      <c r="A181" s="135" t="s">
        <v>861</v>
      </c>
      <c r="B181" s="12" t="s">
        <v>823</v>
      </c>
      <c r="C181" s="19" t="s">
        <v>205</v>
      </c>
      <c r="D181" s="11">
        <v>208314.217</v>
      </c>
      <c r="E181" s="123">
        <v>17233</v>
      </c>
      <c r="F181" s="127">
        <v>225547.217</v>
      </c>
      <c r="G181" s="128">
        <v>143301</v>
      </c>
      <c r="H181" s="128">
        <v>23253</v>
      </c>
      <c r="I181" s="128">
        <v>5809</v>
      </c>
      <c r="J181" s="128">
        <v>0</v>
      </c>
      <c r="K181" s="128">
        <v>5995</v>
      </c>
      <c r="L181" s="17">
        <v>1220</v>
      </c>
      <c r="M181" s="17">
        <v>27048</v>
      </c>
      <c r="N181" s="17">
        <v>17233</v>
      </c>
      <c r="O181" s="17">
        <v>0</v>
      </c>
      <c r="P181" s="17">
        <v>198414.5646</v>
      </c>
      <c r="Q181" s="17">
        <v>29798.45</v>
      </c>
      <c r="R181" s="17">
        <v>-24027.8</v>
      </c>
      <c r="S181" s="17">
        <v>10049.890000000001</v>
      </c>
      <c r="T181" s="17">
        <v>214235.10460000002</v>
      </c>
      <c r="U181" s="17">
        <v>225547.217</v>
      </c>
      <c r="V181" s="17">
        <v>191715.13445</v>
      </c>
      <c r="W181" s="17">
        <v>22519.97015000001</v>
      </c>
      <c r="X181" s="17">
        <v>15763.979105000004</v>
      </c>
      <c r="Y181" s="129">
        <v>1.07</v>
      </c>
      <c r="Z181" s="130">
        <v>39055</v>
      </c>
      <c r="AA181" s="226">
        <v>241335.52219000002</v>
      </c>
      <c r="AB181" s="226">
        <v>244786.53822948597</v>
      </c>
      <c r="AC181" s="226">
        <v>6267.73878452147</v>
      </c>
      <c r="AD181" s="226">
        <v>1430.3762565643237</v>
      </c>
      <c r="AE181" s="226">
        <v>55863345</v>
      </c>
      <c r="AF181" s="226">
        <v>0</v>
      </c>
      <c r="AG181" s="19"/>
    </row>
    <row r="182" spans="1:33" ht="12.75">
      <c r="A182" s="135" t="s">
        <v>861</v>
      </c>
      <c r="B182" s="12" t="s">
        <v>796</v>
      </c>
      <c r="C182" s="19" t="s">
        <v>199</v>
      </c>
      <c r="D182" s="11">
        <v>239784.586</v>
      </c>
      <c r="E182" s="123">
        <v>32803</v>
      </c>
      <c r="F182" s="127">
        <v>272587.586</v>
      </c>
      <c r="G182" s="128">
        <v>171287</v>
      </c>
      <c r="H182" s="128">
        <v>45726</v>
      </c>
      <c r="I182" s="128">
        <v>3305</v>
      </c>
      <c r="J182" s="128">
        <v>0</v>
      </c>
      <c r="K182" s="128">
        <v>8131</v>
      </c>
      <c r="L182" s="17">
        <v>2975</v>
      </c>
      <c r="M182" s="17">
        <v>62772</v>
      </c>
      <c r="N182" s="17">
        <v>32803</v>
      </c>
      <c r="O182" s="17">
        <v>590</v>
      </c>
      <c r="P182" s="17">
        <v>237163.98020000002</v>
      </c>
      <c r="Q182" s="17">
        <v>48587.7</v>
      </c>
      <c r="R182" s="17">
        <v>-56386.45</v>
      </c>
      <c r="S182" s="17">
        <v>17211.31</v>
      </c>
      <c r="T182" s="17">
        <v>246576.54020000002</v>
      </c>
      <c r="U182" s="17">
        <v>272587.586</v>
      </c>
      <c r="V182" s="17">
        <v>231699.4481</v>
      </c>
      <c r="W182" s="17">
        <v>14877.092100000009</v>
      </c>
      <c r="X182" s="17">
        <v>10413.964470000006</v>
      </c>
      <c r="Y182" s="129">
        <v>1.038</v>
      </c>
      <c r="Z182" s="130">
        <v>58111</v>
      </c>
      <c r="AA182" s="226">
        <v>282945.914268</v>
      </c>
      <c r="AB182" s="226">
        <v>286991.9447884351</v>
      </c>
      <c r="AC182" s="226">
        <v>4938.685357134365</v>
      </c>
      <c r="AD182" s="226">
        <v>101.32282917721932</v>
      </c>
      <c r="AE182" s="226">
        <v>5887971</v>
      </c>
      <c r="AF182" s="226">
        <v>0</v>
      </c>
      <c r="AG182" s="19"/>
    </row>
    <row r="183" spans="1:33" ht="12.75">
      <c r="A183" s="135" t="s">
        <v>861</v>
      </c>
      <c r="B183" s="12" t="s">
        <v>546</v>
      </c>
      <c r="C183" s="19" t="s">
        <v>160</v>
      </c>
      <c r="D183" s="11">
        <v>198082.541</v>
      </c>
      <c r="E183" s="123">
        <v>34069</v>
      </c>
      <c r="F183" s="127">
        <v>232151.541</v>
      </c>
      <c r="G183" s="128">
        <v>175961</v>
      </c>
      <c r="H183" s="128">
        <v>19078</v>
      </c>
      <c r="I183" s="128">
        <v>5303</v>
      </c>
      <c r="J183" s="128">
        <v>0</v>
      </c>
      <c r="K183" s="128">
        <v>6187</v>
      </c>
      <c r="L183" s="17">
        <v>518</v>
      </c>
      <c r="M183" s="17">
        <v>108270</v>
      </c>
      <c r="N183" s="17">
        <v>34069</v>
      </c>
      <c r="O183" s="17">
        <v>12</v>
      </c>
      <c r="P183" s="17">
        <v>243635.6006</v>
      </c>
      <c r="Q183" s="17">
        <v>25982.8</v>
      </c>
      <c r="R183" s="17">
        <v>-92480</v>
      </c>
      <c r="S183" s="17">
        <v>10552.75</v>
      </c>
      <c r="T183" s="17">
        <v>187691.1506</v>
      </c>
      <c r="U183" s="17">
        <v>232151.541</v>
      </c>
      <c r="V183" s="17">
        <v>197328.80985</v>
      </c>
      <c r="W183" s="17">
        <v>-9637.659249999997</v>
      </c>
      <c r="X183" s="17">
        <v>-6746.361474999998</v>
      </c>
      <c r="Y183" s="129">
        <v>0.971</v>
      </c>
      <c r="Z183" s="130">
        <v>40337</v>
      </c>
      <c r="AA183" s="226">
        <v>225419.146311</v>
      </c>
      <c r="AB183" s="226">
        <v>228642.56357865795</v>
      </c>
      <c r="AC183" s="226">
        <v>5668.308589599077</v>
      </c>
      <c r="AD183" s="226">
        <v>830.946061641931</v>
      </c>
      <c r="AE183" s="226">
        <v>33517871</v>
      </c>
      <c r="AF183" s="226">
        <v>0</v>
      </c>
      <c r="AG183" s="19"/>
    </row>
    <row r="184" spans="1:33" ht="12.75">
      <c r="A184" s="135" t="s">
        <v>861</v>
      </c>
      <c r="B184" s="12" t="s">
        <v>576</v>
      </c>
      <c r="C184" s="19" t="s">
        <v>163</v>
      </c>
      <c r="D184" s="11">
        <v>486274.29099999997</v>
      </c>
      <c r="E184" s="123">
        <v>57501</v>
      </c>
      <c r="F184" s="127">
        <v>543775.291</v>
      </c>
      <c r="G184" s="128">
        <v>250451</v>
      </c>
      <c r="H184" s="128">
        <v>129656</v>
      </c>
      <c r="I184" s="128">
        <v>243288</v>
      </c>
      <c r="J184" s="128">
        <v>0</v>
      </c>
      <c r="K184" s="128">
        <v>11631</v>
      </c>
      <c r="L184" s="17">
        <v>237374</v>
      </c>
      <c r="M184" s="17">
        <v>85377</v>
      </c>
      <c r="N184" s="17">
        <v>57501</v>
      </c>
      <c r="O184" s="17">
        <v>2797</v>
      </c>
      <c r="P184" s="17">
        <v>346774.4546</v>
      </c>
      <c r="Q184" s="17">
        <v>326888.75</v>
      </c>
      <c r="R184" s="17">
        <v>-276715.8</v>
      </c>
      <c r="S184" s="17">
        <v>34361.76</v>
      </c>
      <c r="T184" s="17">
        <v>431309.1646</v>
      </c>
      <c r="U184" s="17">
        <v>543775.291</v>
      </c>
      <c r="V184" s="17">
        <v>462208.99734999996</v>
      </c>
      <c r="W184" s="17">
        <v>-30899.832749999943</v>
      </c>
      <c r="X184" s="17">
        <v>-21629.882924999958</v>
      </c>
      <c r="Y184" s="129">
        <v>0.96</v>
      </c>
      <c r="Z184" s="130">
        <v>110816</v>
      </c>
      <c r="AA184" s="226">
        <v>522024.2793599999</v>
      </c>
      <c r="AB184" s="226">
        <v>529489.0493396723</v>
      </c>
      <c r="AC184" s="226">
        <v>4778.092056559272</v>
      </c>
      <c r="AD184" s="226">
        <v>-59.270471397873735</v>
      </c>
      <c r="AE184" s="226">
        <v>0</v>
      </c>
      <c r="AF184" s="226">
        <v>6568117</v>
      </c>
      <c r="AG184" s="19"/>
    </row>
    <row r="185" spans="1:33" ht="12.75">
      <c r="A185" s="135" t="s">
        <v>861</v>
      </c>
      <c r="B185" s="12" t="s">
        <v>802</v>
      </c>
      <c r="C185" s="19" t="s">
        <v>202</v>
      </c>
      <c r="D185" s="11">
        <v>111818.34</v>
      </c>
      <c r="E185" s="123">
        <v>12373</v>
      </c>
      <c r="F185" s="127">
        <v>124191.34</v>
      </c>
      <c r="G185" s="128">
        <v>57896</v>
      </c>
      <c r="H185" s="128">
        <v>30545</v>
      </c>
      <c r="I185" s="128">
        <v>1643</v>
      </c>
      <c r="J185" s="128">
        <v>0</v>
      </c>
      <c r="K185" s="128">
        <v>6588</v>
      </c>
      <c r="L185" s="17">
        <v>866</v>
      </c>
      <c r="M185" s="17">
        <v>9370</v>
      </c>
      <c r="N185" s="17">
        <v>12373</v>
      </c>
      <c r="O185" s="17">
        <v>1711</v>
      </c>
      <c r="P185" s="17">
        <v>80162.8016</v>
      </c>
      <c r="Q185" s="17">
        <v>32959.6</v>
      </c>
      <c r="R185" s="17">
        <v>-10154.949999999999</v>
      </c>
      <c r="S185" s="17">
        <v>8924.150000000001</v>
      </c>
      <c r="T185" s="17">
        <v>111891.6016</v>
      </c>
      <c r="U185" s="17">
        <v>124191.34</v>
      </c>
      <c r="V185" s="17">
        <v>105562.639</v>
      </c>
      <c r="W185" s="17">
        <v>6328.962599999999</v>
      </c>
      <c r="X185" s="17">
        <v>4430.2738199999985</v>
      </c>
      <c r="Y185" s="129">
        <v>1.036</v>
      </c>
      <c r="Z185" s="130">
        <v>24221</v>
      </c>
      <c r="AA185" s="226">
        <v>128662.22824</v>
      </c>
      <c r="AB185" s="226">
        <v>130502.05442597969</v>
      </c>
      <c r="AC185" s="226">
        <v>5387.971364765273</v>
      </c>
      <c r="AD185" s="226">
        <v>550.6088368081273</v>
      </c>
      <c r="AE185" s="226">
        <v>13336297</v>
      </c>
      <c r="AF185" s="226">
        <v>0</v>
      </c>
      <c r="AG185" s="19"/>
    </row>
    <row r="186" spans="1:33" ht="12.75">
      <c r="A186" s="135" t="s">
        <v>861</v>
      </c>
      <c r="B186" s="12" t="s">
        <v>832</v>
      </c>
      <c r="C186" s="19" t="s">
        <v>206</v>
      </c>
      <c r="D186" s="11">
        <v>87843.399</v>
      </c>
      <c r="E186" s="123">
        <v>4650</v>
      </c>
      <c r="F186" s="127">
        <v>92493.399</v>
      </c>
      <c r="G186" s="128">
        <v>58211</v>
      </c>
      <c r="H186" s="128">
        <v>1878</v>
      </c>
      <c r="I186" s="128">
        <v>1085</v>
      </c>
      <c r="J186" s="128">
        <v>0</v>
      </c>
      <c r="K186" s="128">
        <v>4235</v>
      </c>
      <c r="L186" s="17">
        <v>118</v>
      </c>
      <c r="M186" s="17">
        <v>15399</v>
      </c>
      <c r="N186" s="17">
        <v>4650</v>
      </c>
      <c r="O186" s="17">
        <v>1253</v>
      </c>
      <c r="P186" s="17">
        <v>80598.9506</v>
      </c>
      <c r="Q186" s="17">
        <v>6118.3</v>
      </c>
      <c r="R186" s="17">
        <v>-14254.5</v>
      </c>
      <c r="S186" s="17">
        <v>1334.67</v>
      </c>
      <c r="T186" s="17">
        <v>73797.4206</v>
      </c>
      <c r="U186" s="17">
        <v>92493.399</v>
      </c>
      <c r="V186" s="17">
        <v>78619.38915</v>
      </c>
      <c r="W186" s="17">
        <v>-4821.968550000005</v>
      </c>
      <c r="X186" s="17">
        <v>-3375.3779850000033</v>
      </c>
      <c r="Y186" s="129">
        <v>0.964</v>
      </c>
      <c r="Z186" s="130">
        <v>12706</v>
      </c>
      <c r="AA186" s="226">
        <v>89163.636636</v>
      </c>
      <c r="AB186" s="226">
        <v>90438.64637090129</v>
      </c>
      <c r="AC186" s="226">
        <v>7117.790521871658</v>
      </c>
      <c r="AD186" s="226">
        <v>2280.4279939145117</v>
      </c>
      <c r="AE186" s="226">
        <v>28975118</v>
      </c>
      <c r="AF186" s="226">
        <v>0</v>
      </c>
      <c r="AG186" s="19"/>
    </row>
    <row r="187" spans="1:33" ht="12.75">
      <c r="A187" s="135" t="s">
        <v>861</v>
      </c>
      <c r="B187" s="12" t="s">
        <v>702</v>
      </c>
      <c r="C187" s="19" t="s">
        <v>181</v>
      </c>
      <c r="D187" s="11">
        <v>126652.43</v>
      </c>
      <c r="E187" s="123">
        <v>10447</v>
      </c>
      <c r="F187" s="127">
        <v>137099.43</v>
      </c>
      <c r="G187" s="128">
        <v>79856</v>
      </c>
      <c r="H187" s="128">
        <v>1967</v>
      </c>
      <c r="I187" s="128">
        <v>3076</v>
      </c>
      <c r="J187" s="128">
        <v>0</v>
      </c>
      <c r="K187" s="128">
        <v>706</v>
      </c>
      <c r="L187" s="17">
        <v>784</v>
      </c>
      <c r="M187" s="17">
        <v>21811</v>
      </c>
      <c r="N187" s="17">
        <v>10447</v>
      </c>
      <c r="O187" s="17">
        <v>15</v>
      </c>
      <c r="P187" s="17">
        <v>110568.6176</v>
      </c>
      <c r="Q187" s="17">
        <v>4886.65</v>
      </c>
      <c r="R187" s="17">
        <v>-19218.5</v>
      </c>
      <c r="S187" s="17">
        <v>5172.08</v>
      </c>
      <c r="T187" s="17">
        <v>101408.8476</v>
      </c>
      <c r="U187" s="17">
        <v>137099.43</v>
      </c>
      <c r="V187" s="17">
        <v>116534.5155</v>
      </c>
      <c r="W187" s="17">
        <v>-15125.6679</v>
      </c>
      <c r="X187" s="17">
        <v>-10587.96753</v>
      </c>
      <c r="Y187" s="129">
        <v>0.923</v>
      </c>
      <c r="Z187" s="130">
        <v>24285</v>
      </c>
      <c r="AA187" s="226">
        <v>126542.77389</v>
      </c>
      <c r="AB187" s="226">
        <v>128352.29259828044</v>
      </c>
      <c r="AC187" s="226">
        <v>5285.249849630654</v>
      </c>
      <c r="AD187" s="226">
        <v>447.88732167350827</v>
      </c>
      <c r="AE187" s="226">
        <v>10876944</v>
      </c>
      <c r="AF187" s="226">
        <v>0</v>
      </c>
      <c r="AG187" s="19"/>
    </row>
    <row r="188" spans="1:33" ht="12.75">
      <c r="A188" s="135" t="s">
        <v>861</v>
      </c>
      <c r="B188" s="12" t="s">
        <v>686</v>
      </c>
      <c r="C188" s="19" t="s">
        <v>178</v>
      </c>
      <c r="D188" s="11">
        <v>180995.969</v>
      </c>
      <c r="E188" s="123">
        <v>17395</v>
      </c>
      <c r="F188" s="127">
        <v>198390.969</v>
      </c>
      <c r="G188" s="128">
        <v>135791</v>
      </c>
      <c r="H188" s="128">
        <v>16540</v>
      </c>
      <c r="I188" s="128">
        <v>8736</v>
      </c>
      <c r="J188" s="128">
        <v>0</v>
      </c>
      <c r="K188" s="128">
        <v>5467</v>
      </c>
      <c r="L188" s="17">
        <v>1971</v>
      </c>
      <c r="M188" s="17">
        <v>40952</v>
      </c>
      <c r="N188" s="17">
        <v>17395</v>
      </c>
      <c r="O188" s="17">
        <v>48</v>
      </c>
      <c r="P188" s="17">
        <v>188016.2186</v>
      </c>
      <c r="Q188" s="17">
        <v>26131.55</v>
      </c>
      <c r="R188" s="17">
        <v>-36525.35</v>
      </c>
      <c r="S188" s="17">
        <v>7823.910000000001</v>
      </c>
      <c r="T188" s="17">
        <v>185446.3286</v>
      </c>
      <c r="U188" s="17">
        <v>198390.969</v>
      </c>
      <c r="V188" s="17">
        <v>168632.32365</v>
      </c>
      <c r="W188" s="17">
        <v>16814.004950000002</v>
      </c>
      <c r="X188" s="17">
        <v>11769.803465</v>
      </c>
      <c r="Y188" s="129">
        <v>1.059</v>
      </c>
      <c r="Z188" s="130">
        <v>39515</v>
      </c>
      <c r="AA188" s="226">
        <v>210096.036171</v>
      </c>
      <c r="AB188" s="226">
        <v>213100.33816549764</v>
      </c>
      <c r="AC188" s="226">
        <v>5392.897334316022</v>
      </c>
      <c r="AD188" s="226">
        <v>555.5348063588763</v>
      </c>
      <c r="AE188" s="226">
        <v>21951958</v>
      </c>
      <c r="AF188" s="226">
        <v>0</v>
      </c>
      <c r="AG188" s="19"/>
    </row>
    <row r="189" spans="1:33" ht="12.75">
      <c r="A189" s="135" t="s">
        <v>861</v>
      </c>
      <c r="B189" s="12" t="s">
        <v>750</v>
      </c>
      <c r="C189" s="19" t="s">
        <v>188</v>
      </c>
      <c r="D189" s="11">
        <v>71635.495</v>
      </c>
      <c r="E189" s="123">
        <v>11425</v>
      </c>
      <c r="F189" s="127">
        <v>83060.495</v>
      </c>
      <c r="G189" s="128">
        <v>65599</v>
      </c>
      <c r="H189" s="128">
        <v>4855</v>
      </c>
      <c r="I189" s="128">
        <v>1017</v>
      </c>
      <c r="J189" s="128">
        <v>2416</v>
      </c>
      <c r="K189" s="128">
        <v>0</v>
      </c>
      <c r="L189" s="17">
        <v>195</v>
      </c>
      <c r="M189" s="17">
        <v>27725</v>
      </c>
      <c r="N189" s="17">
        <v>11425</v>
      </c>
      <c r="O189" s="17">
        <v>5269</v>
      </c>
      <c r="P189" s="17">
        <v>90828.3754</v>
      </c>
      <c r="Q189" s="17">
        <v>7044.8</v>
      </c>
      <c r="R189" s="17">
        <v>-28210.649999999998</v>
      </c>
      <c r="S189" s="17">
        <v>4998</v>
      </c>
      <c r="T189" s="17">
        <v>74660.52540000001</v>
      </c>
      <c r="U189" s="17">
        <v>83060.495</v>
      </c>
      <c r="V189" s="17">
        <v>70601.42074999999</v>
      </c>
      <c r="W189" s="17">
        <v>4059.104650000023</v>
      </c>
      <c r="X189" s="17">
        <v>2841.373255000016</v>
      </c>
      <c r="Y189" s="129">
        <v>1.034</v>
      </c>
      <c r="Z189" s="130">
        <v>18822</v>
      </c>
      <c r="AA189" s="226">
        <v>85884.55183</v>
      </c>
      <c r="AB189" s="226">
        <v>87112.67176534898</v>
      </c>
      <c r="AC189" s="226">
        <v>4628.23673176862</v>
      </c>
      <c r="AD189" s="226">
        <v>-209.12579618852578</v>
      </c>
      <c r="AE189" s="226">
        <v>0</v>
      </c>
      <c r="AF189" s="226">
        <v>3936166</v>
      </c>
      <c r="AG189" s="19"/>
    </row>
    <row r="190" spans="1:33" ht="12.75">
      <c r="A190" s="135" t="s">
        <v>861</v>
      </c>
      <c r="B190" s="12" t="s">
        <v>754</v>
      </c>
      <c r="C190" s="19" t="s">
        <v>189</v>
      </c>
      <c r="D190" s="11">
        <v>290775.698</v>
      </c>
      <c r="E190" s="123">
        <v>35002</v>
      </c>
      <c r="F190" s="127">
        <v>325777.698</v>
      </c>
      <c r="G190" s="128">
        <v>198792</v>
      </c>
      <c r="H190" s="128">
        <v>17321</v>
      </c>
      <c r="I190" s="128">
        <v>8800</v>
      </c>
      <c r="J190" s="128">
        <v>0</v>
      </c>
      <c r="K190" s="128">
        <v>8916</v>
      </c>
      <c r="L190" s="17">
        <v>3856</v>
      </c>
      <c r="M190" s="17">
        <v>84994</v>
      </c>
      <c r="N190" s="17">
        <v>35002</v>
      </c>
      <c r="O190" s="17">
        <v>552</v>
      </c>
      <c r="P190" s="17">
        <v>275247.4032</v>
      </c>
      <c r="Q190" s="17">
        <v>29781.45</v>
      </c>
      <c r="R190" s="17">
        <v>-75991.7</v>
      </c>
      <c r="S190" s="17">
        <v>15302.720000000001</v>
      </c>
      <c r="T190" s="17">
        <v>244339.8732</v>
      </c>
      <c r="U190" s="17">
        <v>325777.698</v>
      </c>
      <c r="V190" s="17">
        <v>276911.04329999996</v>
      </c>
      <c r="W190" s="17">
        <v>-32571.17009999996</v>
      </c>
      <c r="X190" s="17">
        <v>-22799.81906999997</v>
      </c>
      <c r="Y190" s="129">
        <v>0.93</v>
      </c>
      <c r="Z190" s="130">
        <v>54848</v>
      </c>
      <c r="AA190" s="226">
        <v>302973.25914</v>
      </c>
      <c r="AB190" s="226">
        <v>307305.6738932841</v>
      </c>
      <c r="AC190" s="226">
        <v>5602.860157039165</v>
      </c>
      <c r="AD190" s="226">
        <v>765.4976290820186</v>
      </c>
      <c r="AE190" s="226">
        <v>41986014</v>
      </c>
      <c r="AF190" s="226">
        <v>0</v>
      </c>
      <c r="AG190" s="19"/>
    </row>
    <row r="191" spans="1:33" ht="12.75">
      <c r="A191" s="135" t="s">
        <v>861</v>
      </c>
      <c r="B191" s="12" t="s">
        <v>634</v>
      </c>
      <c r="C191" s="19" t="s">
        <v>173</v>
      </c>
      <c r="D191" s="11">
        <v>39500.708</v>
      </c>
      <c r="E191" s="123">
        <v>9395</v>
      </c>
      <c r="F191" s="127">
        <v>48895.708</v>
      </c>
      <c r="G191" s="128">
        <v>36669</v>
      </c>
      <c r="H191" s="128">
        <v>628</v>
      </c>
      <c r="I191" s="128">
        <v>351</v>
      </c>
      <c r="J191" s="128">
        <v>0</v>
      </c>
      <c r="K191" s="128">
        <v>3694</v>
      </c>
      <c r="L191" s="17">
        <v>1136</v>
      </c>
      <c r="M191" s="17">
        <v>24825</v>
      </c>
      <c r="N191" s="17">
        <v>9395</v>
      </c>
      <c r="O191" s="17">
        <v>0</v>
      </c>
      <c r="P191" s="17">
        <v>50771.8974</v>
      </c>
      <c r="Q191" s="17">
        <v>3972.0499999999997</v>
      </c>
      <c r="R191" s="17">
        <v>-22066.85</v>
      </c>
      <c r="S191" s="17">
        <v>3765.5000000000005</v>
      </c>
      <c r="T191" s="17">
        <v>36442.597400000006</v>
      </c>
      <c r="U191" s="17">
        <v>48895.708</v>
      </c>
      <c r="V191" s="17">
        <v>41561.3518</v>
      </c>
      <c r="W191" s="17">
        <v>-5118.754399999991</v>
      </c>
      <c r="X191" s="17">
        <v>-3583.128079999993</v>
      </c>
      <c r="Y191" s="129">
        <v>0.927</v>
      </c>
      <c r="Z191" s="130">
        <v>9067</v>
      </c>
      <c r="AA191" s="226">
        <v>45326.321316</v>
      </c>
      <c r="AB191" s="226">
        <v>45974.472323580485</v>
      </c>
      <c r="AC191" s="226">
        <v>5070.527442768334</v>
      </c>
      <c r="AD191" s="226">
        <v>233.16491481118828</v>
      </c>
      <c r="AE191" s="226">
        <v>2114106</v>
      </c>
      <c r="AF191" s="226">
        <v>0</v>
      </c>
      <c r="AG191" s="19"/>
    </row>
    <row r="192" spans="1:33" ht="12.75">
      <c r="A192" s="135" t="s">
        <v>861</v>
      </c>
      <c r="B192" s="12" t="s">
        <v>785</v>
      </c>
      <c r="C192" s="19" t="s">
        <v>196</v>
      </c>
      <c r="D192" s="11">
        <v>57289.445</v>
      </c>
      <c r="E192" s="123">
        <v>7044</v>
      </c>
      <c r="F192" s="127">
        <v>64333.445</v>
      </c>
      <c r="G192" s="128">
        <v>33498</v>
      </c>
      <c r="H192" s="128">
        <v>7355</v>
      </c>
      <c r="I192" s="128">
        <v>937</v>
      </c>
      <c r="J192" s="128">
        <v>0</v>
      </c>
      <c r="K192" s="128">
        <v>1729</v>
      </c>
      <c r="L192" s="17">
        <v>15</v>
      </c>
      <c r="M192" s="17">
        <v>11546</v>
      </c>
      <c r="N192" s="17">
        <v>7044</v>
      </c>
      <c r="O192" s="17">
        <v>0</v>
      </c>
      <c r="P192" s="17">
        <v>46381.3308</v>
      </c>
      <c r="Q192" s="17">
        <v>8517.85</v>
      </c>
      <c r="R192" s="17">
        <v>-9826.85</v>
      </c>
      <c r="S192" s="17">
        <v>4024.5800000000004</v>
      </c>
      <c r="T192" s="17">
        <v>49096.910800000005</v>
      </c>
      <c r="U192" s="17">
        <v>64333.445</v>
      </c>
      <c r="V192" s="17">
        <v>54683.42825</v>
      </c>
      <c r="W192" s="17">
        <v>-5586.517449999992</v>
      </c>
      <c r="X192" s="17">
        <v>-3910.562214999994</v>
      </c>
      <c r="Y192" s="129">
        <v>0.939</v>
      </c>
      <c r="Z192" s="130">
        <v>12822</v>
      </c>
      <c r="AA192" s="226">
        <v>60409.104855</v>
      </c>
      <c r="AB192" s="226">
        <v>61272.934546931836</v>
      </c>
      <c r="AC192" s="226">
        <v>4778.734561451554</v>
      </c>
      <c r="AD192" s="226">
        <v>-58.62796650559176</v>
      </c>
      <c r="AE192" s="226">
        <v>0</v>
      </c>
      <c r="AF192" s="226">
        <v>751728</v>
      </c>
      <c r="AG192" s="19"/>
    </row>
    <row r="193" spans="1:33" ht="12.75">
      <c r="A193" s="135" t="s">
        <v>861</v>
      </c>
      <c r="B193" s="12" t="s">
        <v>602</v>
      </c>
      <c r="C193" s="19" t="s">
        <v>166</v>
      </c>
      <c r="D193" s="11">
        <v>148994.476</v>
      </c>
      <c r="E193" s="123">
        <v>27528</v>
      </c>
      <c r="F193" s="127">
        <v>176522.476</v>
      </c>
      <c r="G193" s="128">
        <v>115481</v>
      </c>
      <c r="H193" s="128">
        <v>13765</v>
      </c>
      <c r="I193" s="128">
        <v>1524</v>
      </c>
      <c r="J193" s="128">
        <v>5911</v>
      </c>
      <c r="K193" s="128">
        <v>0</v>
      </c>
      <c r="L193" s="17">
        <v>529</v>
      </c>
      <c r="M193" s="17">
        <v>61452</v>
      </c>
      <c r="N193" s="17">
        <v>27528</v>
      </c>
      <c r="O193" s="17">
        <v>322</v>
      </c>
      <c r="P193" s="17">
        <v>159894.9926</v>
      </c>
      <c r="Q193" s="17">
        <v>18020</v>
      </c>
      <c r="R193" s="17">
        <v>-52957.549999999996</v>
      </c>
      <c r="S193" s="17">
        <v>12951.960000000001</v>
      </c>
      <c r="T193" s="17">
        <v>137909.4026</v>
      </c>
      <c r="U193" s="17">
        <v>176522.476</v>
      </c>
      <c r="V193" s="17">
        <v>150044.1046</v>
      </c>
      <c r="W193" s="17">
        <v>-12134.70199999999</v>
      </c>
      <c r="X193" s="17">
        <v>-8494.291399999993</v>
      </c>
      <c r="Y193" s="129">
        <v>0.952</v>
      </c>
      <c r="Z193" s="130">
        <v>32947</v>
      </c>
      <c r="AA193" s="226">
        <v>168049.397152</v>
      </c>
      <c r="AB193" s="226">
        <v>170452.44648238792</v>
      </c>
      <c r="AC193" s="226">
        <v>5173.534661194886</v>
      </c>
      <c r="AD193" s="226">
        <v>336.1721332377401</v>
      </c>
      <c r="AE193" s="226">
        <v>11075863</v>
      </c>
      <c r="AF193" s="226">
        <v>0</v>
      </c>
      <c r="AG193" s="19"/>
    </row>
    <row r="194" spans="1:33" ht="12.75">
      <c r="A194" s="135" t="s">
        <v>866</v>
      </c>
      <c r="B194" s="12" t="s">
        <v>663</v>
      </c>
      <c r="C194" s="19" t="s">
        <v>215</v>
      </c>
      <c r="D194" s="11">
        <v>52880.01</v>
      </c>
      <c r="E194" s="123">
        <v>6837</v>
      </c>
      <c r="F194" s="127">
        <v>59717.01</v>
      </c>
      <c r="G194" s="128">
        <v>42162</v>
      </c>
      <c r="H194" s="128">
        <v>5919</v>
      </c>
      <c r="I194" s="128">
        <v>569</v>
      </c>
      <c r="J194" s="128">
        <v>0</v>
      </c>
      <c r="K194" s="128">
        <v>2108</v>
      </c>
      <c r="L194" s="17">
        <v>110</v>
      </c>
      <c r="M194" s="17">
        <v>26778</v>
      </c>
      <c r="N194" s="17">
        <v>6837</v>
      </c>
      <c r="O194" s="17">
        <v>67</v>
      </c>
      <c r="P194" s="17">
        <v>58377.5052</v>
      </c>
      <c r="Q194" s="17">
        <v>7306.599999999999</v>
      </c>
      <c r="R194" s="17">
        <v>-22911.75</v>
      </c>
      <c r="S194" s="17">
        <v>1259.19</v>
      </c>
      <c r="T194" s="17">
        <v>44031.5452</v>
      </c>
      <c r="U194" s="17">
        <v>59717.01</v>
      </c>
      <c r="V194" s="17">
        <v>50759.4585</v>
      </c>
      <c r="W194" s="17">
        <v>-6727.9133</v>
      </c>
      <c r="X194" s="17">
        <v>-4709.53931</v>
      </c>
      <c r="Y194" s="129">
        <v>0.921</v>
      </c>
      <c r="Z194" s="130">
        <v>11908</v>
      </c>
      <c r="AA194" s="226">
        <v>54999.36621000001</v>
      </c>
      <c r="AB194" s="226">
        <v>55785.838475789555</v>
      </c>
      <c r="AC194" s="226">
        <v>4684.73618372435</v>
      </c>
      <c r="AD194" s="226">
        <v>-152.62634423279633</v>
      </c>
      <c r="AE194" s="226">
        <v>0</v>
      </c>
      <c r="AF194" s="226">
        <v>1817475</v>
      </c>
      <c r="AG194" s="19"/>
    </row>
    <row r="195" spans="1:33" ht="12.75">
      <c r="A195" s="135" t="s">
        <v>866</v>
      </c>
      <c r="B195" s="12" t="s">
        <v>589</v>
      </c>
      <c r="C195" s="19" t="s">
        <v>208</v>
      </c>
      <c r="D195" s="11">
        <v>32795.541</v>
      </c>
      <c r="E195" s="123">
        <v>4853</v>
      </c>
      <c r="F195" s="127">
        <v>37648.541</v>
      </c>
      <c r="G195" s="128">
        <v>15356</v>
      </c>
      <c r="H195" s="128">
        <v>1436</v>
      </c>
      <c r="I195" s="128">
        <v>2320</v>
      </c>
      <c r="J195" s="128">
        <v>-37</v>
      </c>
      <c r="K195" s="128">
        <v>1580</v>
      </c>
      <c r="L195" s="17">
        <v>0</v>
      </c>
      <c r="M195" s="17">
        <v>3381</v>
      </c>
      <c r="N195" s="17">
        <v>4853</v>
      </c>
      <c r="O195" s="17">
        <v>0</v>
      </c>
      <c r="P195" s="17">
        <v>21261.9176</v>
      </c>
      <c r="Q195" s="17">
        <v>4504.15</v>
      </c>
      <c r="R195" s="17">
        <v>-2873.85</v>
      </c>
      <c r="S195" s="17">
        <v>3550.28</v>
      </c>
      <c r="T195" s="17">
        <v>26442.4976</v>
      </c>
      <c r="U195" s="17">
        <v>37648.541</v>
      </c>
      <c r="V195" s="17">
        <v>32001.25985</v>
      </c>
      <c r="W195" s="17">
        <v>-5558.76225</v>
      </c>
      <c r="X195" s="17">
        <v>-3891.1335749999994</v>
      </c>
      <c r="Y195" s="129">
        <v>0.897</v>
      </c>
      <c r="Z195" s="130">
        <v>8621</v>
      </c>
      <c r="AA195" s="226">
        <v>33770.741277</v>
      </c>
      <c r="AB195" s="226">
        <v>34253.651412875086</v>
      </c>
      <c r="AC195" s="226">
        <v>3973.2805257945815</v>
      </c>
      <c r="AD195" s="226">
        <v>-864.0820021625645</v>
      </c>
      <c r="AE195" s="226">
        <v>0</v>
      </c>
      <c r="AF195" s="226">
        <v>7449251</v>
      </c>
      <c r="AG195" s="19"/>
    </row>
    <row r="196" spans="1:33" ht="12.75">
      <c r="A196" s="135" t="s">
        <v>866</v>
      </c>
      <c r="B196" s="12" t="s">
        <v>791</v>
      </c>
      <c r="C196" s="19" t="s">
        <v>221</v>
      </c>
      <c r="D196" s="11">
        <v>60900.89</v>
      </c>
      <c r="E196" s="123">
        <v>7349</v>
      </c>
      <c r="F196" s="127">
        <v>68249.89</v>
      </c>
      <c r="G196" s="128">
        <v>48356</v>
      </c>
      <c r="H196" s="128">
        <v>4081</v>
      </c>
      <c r="I196" s="128">
        <v>1152</v>
      </c>
      <c r="J196" s="128">
        <v>0</v>
      </c>
      <c r="K196" s="128">
        <v>3971</v>
      </c>
      <c r="L196" s="17">
        <v>52</v>
      </c>
      <c r="M196" s="17">
        <v>14624</v>
      </c>
      <c r="N196" s="17">
        <v>7349</v>
      </c>
      <c r="O196" s="17">
        <v>13</v>
      </c>
      <c r="P196" s="17">
        <v>66953.7176</v>
      </c>
      <c r="Q196" s="17">
        <v>7823.4</v>
      </c>
      <c r="R196" s="17">
        <v>-12485.65</v>
      </c>
      <c r="S196" s="17">
        <v>3760.57</v>
      </c>
      <c r="T196" s="17">
        <v>66052.03760000001</v>
      </c>
      <c r="U196" s="17">
        <v>68249.89</v>
      </c>
      <c r="V196" s="17">
        <v>58012.4065</v>
      </c>
      <c r="W196" s="17">
        <v>8039.631100000013</v>
      </c>
      <c r="X196" s="17">
        <v>5627.741770000009</v>
      </c>
      <c r="Y196" s="129">
        <v>1.082</v>
      </c>
      <c r="Z196" s="130">
        <v>11876</v>
      </c>
      <c r="AA196" s="226">
        <v>73846.38098</v>
      </c>
      <c r="AB196" s="226">
        <v>74902.35915887471</v>
      </c>
      <c r="AC196" s="226">
        <v>6307.035968244754</v>
      </c>
      <c r="AD196" s="226">
        <v>1469.6734402876082</v>
      </c>
      <c r="AE196" s="226">
        <v>17453842</v>
      </c>
      <c r="AF196" s="226">
        <v>0</v>
      </c>
      <c r="AG196" s="19"/>
    </row>
    <row r="197" spans="1:33" ht="12.75">
      <c r="A197" s="135" t="s">
        <v>866</v>
      </c>
      <c r="B197" s="12" t="s">
        <v>764</v>
      </c>
      <c r="C197" s="19" t="s">
        <v>218</v>
      </c>
      <c r="D197" s="11">
        <v>7878.629000000001</v>
      </c>
      <c r="E197" s="123">
        <v>2305</v>
      </c>
      <c r="F197" s="127">
        <v>10183.629</v>
      </c>
      <c r="G197" s="128">
        <v>13401</v>
      </c>
      <c r="H197" s="128">
        <v>1643</v>
      </c>
      <c r="I197" s="128">
        <v>118</v>
      </c>
      <c r="J197" s="128">
        <v>2008</v>
      </c>
      <c r="K197" s="128">
        <v>-27</v>
      </c>
      <c r="L197" s="17">
        <v>0</v>
      </c>
      <c r="M197" s="17">
        <v>5603</v>
      </c>
      <c r="N197" s="17">
        <v>2305</v>
      </c>
      <c r="O197" s="17">
        <v>41</v>
      </c>
      <c r="P197" s="17">
        <v>18555.0246</v>
      </c>
      <c r="Q197" s="17">
        <v>3180.7</v>
      </c>
      <c r="R197" s="17">
        <v>-4797.4</v>
      </c>
      <c r="S197" s="17">
        <v>1006.7400000000001</v>
      </c>
      <c r="T197" s="17">
        <v>17945.0646</v>
      </c>
      <c r="U197" s="17">
        <v>10183.629</v>
      </c>
      <c r="V197" s="17">
        <v>8656.08465</v>
      </c>
      <c r="W197" s="17">
        <v>9288.97995</v>
      </c>
      <c r="X197" s="17">
        <v>6502.285965</v>
      </c>
      <c r="Y197" s="129">
        <v>1.639</v>
      </c>
      <c r="Z197" s="130">
        <v>4090</v>
      </c>
      <c r="AA197" s="226">
        <v>16690.967931000003</v>
      </c>
      <c r="AB197" s="226">
        <v>16929.643106215524</v>
      </c>
      <c r="AC197" s="226">
        <v>4139.27704308448</v>
      </c>
      <c r="AD197" s="226">
        <v>-698.0854848726658</v>
      </c>
      <c r="AE197" s="226">
        <v>0</v>
      </c>
      <c r="AF197" s="226">
        <v>2855170</v>
      </c>
      <c r="AG197" s="19"/>
    </row>
    <row r="198" spans="1:33" ht="12.75">
      <c r="A198" s="135" t="s">
        <v>866</v>
      </c>
      <c r="B198" s="12" t="s">
        <v>627</v>
      </c>
      <c r="C198" s="19" t="s">
        <v>213</v>
      </c>
      <c r="D198" s="11">
        <v>62410.59599999999</v>
      </c>
      <c r="E198" s="123">
        <v>6361</v>
      </c>
      <c r="F198" s="127">
        <v>68771.59599999999</v>
      </c>
      <c r="G198" s="128">
        <v>56829</v>
      </c>
      <c r="H198" s="128">
        <v>5883</v>
      </c>
      <c r="I198" s="128">
        <v>2769</v>
      </c>
      <c r="J198" s="128">
        <v>0</v>
      </c>
      <c r="K198" s="128">
        <v>3668</v>
      </c>
      <c r="L198" s="17">
        <v>1227</v>
      </c>
      <c r="M198" s="17">
        <v>27065</v>
      </c>
      <c r="N198" s="17">
        <v>6361</v>
      </c>
      <c r="O198" s="17">
        <v>12</v>
      </c>
      <c r="P198" s="17">
        <v>78685.43340000001</v>
      </c>
      <c r="Q198" s="17">
        <v>10472</v>
      </c>
      <c r="R198" s="17">
        <v>-24058.399999999998</v>
      </c>
      <c r="S198" s="17">
        <v>805.8000000000001</v>
      </c>
      <c r="T198" s="17">
        <v>65904.8334</v>
      </c>
      <c r="U198" s="17">
        <v>68771.59599999999</v>
      </c>
      <c r="V198" s="17">
        <v>58455.85659999999</v>
      </c>
      <c r="W198" s="17">
        <v>7448.976800000011</v>
      </c>
      <c r="X198" s="17">
        <v>5214.2837600000075</v>
      </c>
      <c r="Y198" s="129">
        <v>1.076</v>
      </c>
      <c r="Z198" s="130">
        <v>16142</v>
      </c>
      <c r="AA198" s="226">
        <v>73998.23729599999</v>
      </c>
      <c r="AB198" s="226">
        <v>75056.38696864179</v>
      </c>
      <c r="AC198" s="226">
        <v>4649.757586955879</v>
      </c>
      <c r="AD198" s="226">
        <v>-187.60494100126743</v>
      </c>
      <c r="AE198" s="226">
        <v>0</v>
      </c>
      <c r="AF198" s="226">
        <v>3028319</v>
      </c>
      <c r="AG198" s="19"/>
    </row>
    <row r="199" spans="1:33" ht="12.75">
      <c r="A199" s="135" t="s">
        <v>866</v>
      </c>
      <c r="B199" s="12" t="s">
        <v>711</v>
      </c>
      <c r="C199" s="19" t="s">
        <v>217</v>
      </c>
      <c r="D199" s="11">
        <v>15861.949</v>
      </c>
      <c r="E199" s="123">
        <v>2105</v>
      </c>
      <c r="F199" s="127">
        <v>17966.949</v>
      </c>
      <c r="G199" s="128">
        <v>16068</v>
      </c>
      <c r="H199" s="128">
        <v>208</v>
      </c>
      <c r="I199" s="128">
        <v>261</v>
      </c>
      <c r="J199" s="128">
        <v>0</v>
      </c>
      <c r="K199" s="128">
        <v>2261</v>
      </c>
      <c r="L199" s="17">
        <v>4</v>
      </c>
      <c r="M199" s="17">
        <v>9272</v>
      </c>
      <c r="N199" s="17">
        <v>2105</v>
      </c>
      <c r="O199" s="17">
        <v>0</v>
      </c>
      <c r="P199" s="17">
        <v>22247.752800000002</v>
      </c>
      <c r="Q199" s="17">
        <v>2320.5</v>
      </c>
      <c r="R199" s="17">
        <v>-7884.599999999999</v>
      </c>
      <c r="S199" s="17">
        <v>213.01000000000002</v>
      </c>
      <c r="T199" s="17">
        <v>16896.662800000002</v>
      </c>
      <c r="U199" s="17">
        <v>17966.949</v>
      </c>
      <c r="V199" s="17">
        <v>15271.90665</v>
      </c>
      <c r="W199" s="17">
        <v>1624.756150000001</v>
      </c>
      <c r="X199" s="17">
        <v>1137.3293050000007</v>
      </c>
      <c r="Y199" s="129">
        <v>1.063</v>
      </c>
      <c r="Z199" s="130">
        <v>3741</v>
      </c>
      <c r="AA199" s="226">
        <v>19098.866787</v>
      </c>
      <c r="AB199" s="226">
        <v>19371.974098430317</v>
      </c>
      <c r="AC199" s="226">
        <v>5178.287649941277</v>
      </c>
      <c r="AD199" s="226">
        <v>340.9251219841308</v>
      </c>
      <c r="AE199" s="226">
        <v>1275401</v>
      </c>
      <c r="AF199" s="226">
        <v>0</v>
      </c>
      <c r="AG199" s="19"/>
    </row>
    <row r="200" spans="1:33" ht="12.75">
      <c r="A200" s="135" t="s">
        <v>866</v>
      </c>
      <c r="B200" s="12" t="s">
        <v>607</v>
      </c>
      <c r="C200" s="19" t="s">
        <v>210</v>
      </c>
      <c r="D200" s="11">
        <v>48263.942</v>
      </c>
      <c r="E200" s="123">
        <v>8112</v>
      </c>
      <c r="F200" s="127">
        <v>56375.942</v>
      </c>
      <c r="G200" s="128">
        <v>51361</v>
      </c>
      <c r="H200" s="128">
        <v>4772</v>
      </c>
      <c r="I200" s="128">
        <v>630</v>
      </c>
      <c r="J200" s="128">
        <v>0</v>
      </c>
      <c r="K200" s="128">
        <v>4092</v>
      </c>
      <c r="L200" s="17">
        <v>0</v>
      </c>
      <c r="M200" s="17">
        <v>29456</v>
      </c>
      <c r="N200" s="17">
        <v>8112</v>
      </c>
      <c r="O200" s="17">
        <v>260</v>
      </c>
      <c r="P200" s="17">
        <v>71114.4406</v>
      </c>
      <c r="Q200" s="17">
        <v>8069.9</v>
      </c>
      <c r="R200" s="17">
        <v>-25258.6</v>
      </c>
      <c r="S200" s="17">
        <v>1887.68</v>
      </c>
      <c r="T200" s="17">
        <v>55813.420600000005</v>
      </c>
      <c r="U200" s="17">
        <v>56375.942</v>
      </c>
      <c r="V200" s="17">
        <v>47919.5507</v>
      </c>
      <c r="W200" s="17">
        <v>7893.869900000005</v>
      </c>
      <c r="X200" s="17">
        <v>5525.708930000003</v>
      </c>
      <c r="Y200" s="129">
        <v>1.098</v>
      </c>
      <c r="Z200" s="130">
        <v>11492</v>
      </c>
      <c r="AA200" s="226">
        <v>61900.784316000005</v>
      </c>
      <c r="AB200" s="226">
        <v>62785.94451783344</v>
      </c>
      <c r="AC200" s="226">
        <v>5463.448008861246</v>
      </c>
      <c r="AD200" s="226">
        <v>626.0854809041002</v>
      </c>
      <c r="AE200" s="226">
        <v>7194974</v>
      </c>
      <c r="AF200" s="226">
        <v>0</v>
      </c>
      <c r="AG200" s="19"/>
    </row>
    <row r="201" spans="1:33" ht="12.75">
      <c r="A201" s="135" t="s">
        <v>866</v>
      </c>
      <c r="B201" s="12" t="s">
        <v>615</v>
      </c>
      <c r="C201" s="19" t="s">
        <v>211</v>
      </c>
      <c r="D201" s="11">
        <v>40303.061</v>
      </c>
      <c r="E201" s="123">
        <v>6737</v>
      </c>
      <c r="F201" s="127">
        <v>47040.061</v>
      </c>
      <c r="G201" s="128">
        <v>32665</v>
      </c>
      <c r="H201" s="128">
        <v>1865</v>
      </c>
      <c r="I201" s="128">
        <v>1672</v>
      </c>
      <c r="J201" s="128">
        <v>0</v>
      </c>
      <c r="K201" s="128">
        <v>4098</v>
      </c>
      <c r="L201" s="17">
        <v>79</v>
      </c>
      <c r="M201" s="17">
        <v>21868</v>
      </c>
      <c r="N201" s="17">
        <v>6737</v>
      </c>
      <c r="O201" s="17">
        <v>0</v>
      </c>
      <c r="P201" s="17">
        <v>45227.959</v>
      </c>
      <c r="Q201" s="17">
        <v>6489.75</v>
      </c>
      <c r="R201" s="17">
        <v>-18654.95</v>
      </c>
      <c r="S201" s="17">
        <v>2008.89</v>
      </c>
      <c r="T201" s="17">
        <v>35071.649000000005</v>
      </c>
      <c r="U201" s="17">
        <v>47040.061</v>
      </c>
      <c r="V201" s="17">
        <v>39984.05185</v>
      </c>
      <c r="W201" s="17">
        <v>-4912.402849999999</v>
      </c>
      <c r="X201" s="17">
        <v>-3438.681994999999</v>
      </c>
      <c r="Y201" s="129">
        <v>0.927</v>
      </c>
      <c r="Z201" s="130">
        <v>8985</v>
      </c>
      <c r="AA201" s="226">
        <v>43606.136547</v>
      </c>
      <c r="AB201" s="226">
        <v>44229.68949634675</v>
      </c>
      <c r="AC201" s="226">
        <v>4922.614301207206</v>
      </c>
      <c r="AD201" s="226">
        <v>85.25177325006007</v>
      </c>
      <c r="AE201" s="226">
        <v>765987</v>
      </c>
      <c r="AF201" s="226">
        <v>0</v>
      </c>
      <c r="AG201" s="19"/>
    </row>
    <row r="202" spans="1:33" ht="12.75">
      <c r="A202" s="135" t="s">
        <v>866</v>
      </c>
      <c r="B202" s="12" t="s">
        <v>835</v>
      </c>
      <c r="C202" s="19" t="s">
        <v>222</v>
      </c>
      <c r="D202" s="11">
        <v>35595.463</v>
      </c>
      <c r="E202" s="123">
        <v>6475</v>
      </c>
      <c r="F202" s="127">
        <v>42070.463</v>
      </c>
      <c r="G202" s="128">
        <v>26739</v>
      </c>
      <c r="H202" s="128">
        <v>6861</v>
      </c>
      <c r="I202" s="128">
        <v>191</v>
      </c>
      <c r="J202" s="128">
        <v>0</v>
      </c>
      <c r="K202" s="128">
        <v>2332</v>
      </c>
      <c r="L202" s="17">
        <v>395</v>
      </c>
      <c r="M202" s="17">
        <v>13048</v>
      </c>
      <c r="N202" s="17">
        <v>6475</v>
      </c>
      <c r="O202" s="17">
        <v>82</v>
      </c>
      <c r="P202" s="17">
        <v>37022.8194</v>
      </c>
      <c r="Q202" s="17">
        <v>7976.4</v>
      </c>
      <c r="R202" s="17">
        <v>-11496.25</v>
      </c>
      <c r="S202" s="17">
        <v>3285.59</v>
      </c>
      <c r="T202" s="17">
        <v>36788.5594</v>
      </c>
      <c r="U202" s="17">
        <v>42070.463</v>
      </c>
      <c r="V202" s="17">
        <v>35759.89355</v>
      </c>
      <c r="W202" s="17">
        <v>1028.6658499999976</v>
      </c>
      <c r="X202" s="17">
        <v>720.0660949999983</v>
      </c>
      <c r="Y202" s="129">
        <v>1.017</v>
      </c>
      <c r="Z202" s="130">
        <v>9943</v>
      </c>
      <c r="AA202" s="226">
        <v>42785.660871</v>
      </c>
      <c r="AB202" s="226">
        <v>43397.481296712474</v>
      </c>
      <c r="AC202" s="226">
        <v>4364.626500725382</v>
      </c>
      <c r="AD202" s="226">
        <v>-472.7360272317637</v>
      </c>
      <c r="AE202" s="226">
        <v>0</v>
      </c>
      <c r="AF202" s="226">
        <v>4700414</v>
      </c>
      <c r="AG202" s="19"/>
    </row>
    <row r="203" spans="1:33" ht="12.75">
      <c r="A203" s="135" t="s">
        <v>866</v>
      </c>
      <c r="B203" s="12" t="s">
        <v>771</v>
      </c>
      <c r="C203" s="19" t="s">
        <v>219</v>
      </c>
      <c r="D203" s="11">
        <v>73010.764</v>
      </c>
      <c r="E203" s="123">
        <v>7893</v>
      </c>
      <c r="F203" s="127">
        <v>80903.764</v>
      </c>
      <c r="G203" s="128">
        <v>45637</v>
      </c>
      <c r="H203" s="128">
        <v>4668</v>
      </c>
      <c r="I203" s="128">
        <v>1150</v>
      </c>
      <c r="J203" s="128">
        <v>0</v>
      </c>
      <c r="K203" s="128">
        <v>3251</v>
      </c>
      <c r="L203" s="17">
        <v>212</v>
      </c>
      <c r="M203" s="17">
        <v>22937</v>
      </c>
      <c r="N203" s="17">
        <v>7893</v>
      </c>
      <c r="O203" s="17">
        <v>1698</v>
      </c>
      <c r="P203" s="17">
        <v>63188.9902</v>
      </c>
      <c r="Q203" s="17">
        <v>7708.65</v>
      </c>
      <c r="R203" s="17">
        <v>-21119.95</v>
      </c>
      <c r="S203" s="17">
        <v>2809.76</v>
      </c>
      <c r="T203" s="17">
        <v>52587.4502</v>
      </c>
      <c r="U203" s="17">
        <v>80903.764</v>
      </c>
      <c r="V203" s="17">
        <v>68768.1994</v>
      </c>
      <c r="W203" s="17">
        <v>-16180.749199999998</v>
      </c>
      <c r="X203" s="17">
        <v>-11326.524439999997</v>
      </c>
      <c r="Y203" s="129">
        <v>0.86</v>
      </c>
      <c r="Z203" s="130">
        <v>13345</v>
      </c>
      <c r="AA203" s="226">
        <v>69577.23703999999</v>
      </c>
      <c r="AB203" s="226">
        <v>70572.16790980838</v>
      </c>
      <c r="AC203" s="226">
        <v>5288.285343560014</v>
      </c>
      <c r="AD203" s="226">
        <v>450.92281560286756</v>
      </c>
      <c r="AE203" s="226">
        <v>6017565</v>
      </c>
      <c r="AF203" s="226">
        <v>0</v>
      </c>
      <c r="AG203" s="19"/>
    </row>
    <row r="204" spans="1:33" ht="12.75">
      <c r="A204" s="135" t="s">
        <v>866</v>
      </c>
      <c r="B204" s="12" t="s">
        <v>661</v>
      </c>
      <c r="C204" s="19" t="s">
        <v>214</v>
      </c>
      <c r="D204" s="11">
        <v>365851.795</v>
      </c>
      <c r="E204" s="123">
        <v>45935</v>
      </c>
      <c r="F204" s="127">
        <v>411786.795</v>
      </c>
      <c r="G204" s="128">
        <v>159691</v>
      </c>
      <c r="H204" s="128">
        <v>73795</v>
      </c>
      <c r="I204" s="128">
        <v>10443</v>
      </c>
      <c r="J204" s="128">
        <v>0</v>
      </c>
      <c r="K204" s="128">
        <v>3535</v>
      </c>
      <c r="L204" s="17">
        <v>817</v>
      </c>
      <c r="M204" s="17">
        <v>12499</v>
      </c>
      <c r="N204" s="17">
        <v>45935</v>
      </c>
      <c r="O204" s="17">
        <v>8203</v>
      </c>
      <c r="P204" s="17">
        <v>221108.1586</v>
      </c>
      <c r="Q204" s="17">
        <v>74607.05</v>
      </c>
      <c r="R204" s="17">
        <v>-18291.149999999998</v>
      </c>
      <c r="S204" s="17">
        <v>36919.920000000006</v>
      </c>
      <c r="T204" s="17">
        <v>314343.9786</v>
      </c>
      <c r="U204" s="17">
        <v>411786.795</v>
      </c>
      <c r="V204" s="17">
        <v>350018.77575</v>
      </c>
      <c r="W204" s="17">
        <v>-35674.79715</v>
      </c>
      <c r="X204" s="17">
        <v>-24972.358005</v>
      </c>
      <c r="Y204" s="129">
        <v>0.939</v>
      </c>
      <c r="Z204" s="130">
        <v>91050</v>
      </c>
      <c r="AA204" s="226">
        <v>386667.80050499993</v>
      </c>
      <c r="AB204" s="226">
        <v>392197.0187874415</v>
      </c>
      <c r="AC204" s="226">
        <v>4307.490596237688</v>
      </c>
      <c r="AD204" s="226">
        <v>-529.8719317194582</v>
      </c>
      <c r="AE204" s="226">
        <v>0</v>
      </c>
      <c r="AF204" s="226">
        <v>48244839</v>
      </c>
      <c r="AG204" s="19"/>
    </row>
    <row r="205" spans="1:33" ht="12.75">
      <c r="A205" s="135" t="s">
        <v>866</v>
      </c>
      <c r="B205" s="12" t="s">
        <v>670</v>
      </c>
      <c r="C205" s="19" t="s">
        <v>216</v>
      </c>
      <c r="D205" s="11">
        <v>103903.202</v>
      </c>
      <c r="E205" s="123">
        <v>9567</v>
      </c>
      <c r="F205" s="127">
        <v>113470.202</v>
      </c>
      <c r="G205" s="128">
        <v>65762</v>
      </c>
      <c r="H205" s="128">
        <v>10688</v>
      </c>
      <c r="I205" s="128">
        <v>2253</v>
      </c>
      <c r="J205" s="128">
        <v>0</v>
      </c>
      <c r="K205" s="128">
        <v>3214</v>
      </c>
      <c r="L205" s="17">
        <v>277</v>
      </c>
      <c r="M205" s="17">
        <v>19159</v>
      </c>
      <c r="N205" s="17">
        <v>9567</v>
      </c>
      <c r="O205" s="17">
        <v>55</v>
      </c>
      <c r="P205" s="17">
        <v>91054.0652</v>
      </c>
      <c r="Q205" s="17">
        <v>13731.75</v>
      </c>
      <c r="R205" s="17">
        <v>-16567.35</v>
      </c>
      <c r="S205" s="17">
        <v>4874.92</v>
      </c>
      <c r="T205" s="17">
        <v>93093.38519999999</v>
      </c>
      <c r="U205" s="17">
        <v>113470.202</v>
      </c>
      <c r="V205" s="17">
        <v>96449.6717</v>
      </c>
      <c r="W205" s="17">
        <v>-3356.2865000000165</v>
      </c>
      <c r="X205" s="17">
        <v>-2349.400550000011</v>
      </c>
      <c r="Y205" s="129">
        <v>0.979</v>
      </c>
      <c r="Z205" s="130">
        <v>24625</v>
      </c>
      <c r="AA205" s="226">
        <v>111087.327758</v>
      </c>
      <c r="AB205" s="226">
        <v>112675.83883335955</v>
      </c>
      <c r="AC205" s="226">
        <v>4575.668582065363</v>
      </c>
      <c r="AD205" s="226">
        <v>-261.6939458917832</v>
      </c>
      <c r="AE205" s="226">
        <v>0</v>
      </c>
      <c r="AF205" s="226">
        <v>6444213</v>
      </c>
      <c r="AG205" s="19"/>
    </row>
    <row r="206" spans="1:33" ht="12.75">
      <c r="A206" s="135" t="s">
        <v>866</v>
      </c>
      <c r="B206" s="12" t="s">
        <v>604</v>
      </c>
      <c r="C206" s="19" t="s">
        <v>209</v>
      </c>
      <c r="D206" s="11">
        <v>49259.62</v>
      </c>
      <c r="E206" s="123">
        <v>4995</v>
      </c>
      <c r="F206" s="127">
        <v>54254.62</v>
      </c>
      <c r="G206" s="128">
        <v>43837</v>
      </c>
      <c r="H206" s="128">
        <v>2339</v>
      </c>
      <c r="I206" s="128">
        <v>430</v>
      </c>
      <c r="J206" s="128">
        <v>0</v>
      </c>
      <c r="K206" s="128">
        <v>3331</v>
      </c>
      <c r="L206" s="17">
        <v>28</v>
      </c>
      <c r="M206" s="17">
        <v>22887</v>
      </c>
      <c r="N206" s="17">
        <v>4995</v>
      </c>
      <c r="O206" s="17">
        <v>134</v>
      </c>
      <c r="P206" s="17">
        <v>60696.7102</v>
      </c>
      <c r="Q206" s="17">
        <v>5185</v>
      </c>
      <c r="R206" s="17">
        <v>-19591.649999999998</v>
      </c>
      <c r="S206" s="17">
        <v>354.96000000000004</v>
      </c>
      <c r="T206" s="17">
        <v>46645.0202</v>
      </c>
      <c r="U206" s="17">
        <v>54254.62</v>
      </c>
      <c r="V206" s="17">
        <v>46116.427</v>
      </c>
      <c r="W206" s="17">
        <v>528.5931999999957</v>
      </c>
      <c r="X206" s="17">
        <v>370.015239999997</v>
      </c>
      <c r="Y206" s="129">
        <v>1.007</v>
      </c>
      <c r="Z206" s="130">
        <v>10789</v>
      </c>
      <c r="AA206" s="226">
        <v>54634.40234</v>
      </c>
      <c r="AB206" s="226">
        <v>55415.65574634535</v>
      </c>
      <c r="AC206" s="226">
        <v>5136.310663300153</v>
      </c>
      <c r="AD206" s="226">
        <v>298.94813534300647</v>
      </c>
      <c r="AE206" s="226">
        <v>3225351</v>
      </c>
      <c r="AF206" s="226">
        <v>0</v>
      </c>
      <c r="AG206" s="19"/>
    </row>
    <row r="207" spans="1:33" ht="12.75">
      <c r="A207" s="135" t="s">
        <v>866</v>
      </c>
      <c r="B207" s="12" t="s">
        <v>623</v>
      </c>
      <c r="C207" s="19" t="s">
        <v>212</v>
      </c>
      <c r="D207" s="11">
        <v>52679.76</v>
      </c>
      <c r="E207" s="123">
        <v>8451</v>
      </c>
      <c r="F207" s="127">
        <v>61130.76</v>
      </c>
      <c r="G207" s="128">
        <v>52057</v>
      </c>
      <c r="H207" s="128">
        <v>6309</v>
      </c>
      <c r="I207" s="128">
        <v>821</v>
      </c>
      <c r="J207" s="128">
        <v>-1</v>
      </c>
      <c r="K207" s="128">
        <v>2798</v>
      </c>
      <c r="L207" s="17">
        <v>2</v>
      </c>
      <c r="M207" s="17">
        <v>36612</v>
      </c>
      <c r="N207" s="17">
        <v>8451</v>
      </c>
      <c r="O207" s="17">
        <v>7</v>
      </c>
      <c r="P207" s="17">
        <v>72078.1222</v>
      </c>
      <c r="Q207" s="17">
        <v>8437.949999999999</v>
      </c>
      <c r="R207" s="17">
        <v>-31127.85</v>
      </c>
      <c r="S207" s="17">
        <v>959.3100000000001</v>
      </c>
      <c r="T207" s="17">
        <v>50347.5322</v>
      </c>
      <c r="U207" s="17">
        <v>61130.76</v>
      </c>
      <c r="V207" s="17">
        <v>51961.146</v>
      </c>
      <c r="W207" s="17">
        <v>-1613.6137999999992</v>
      </c>
      <c r="X207" s="17">
        <v>-1129.5296599999992</v>
      </c>
      <c r="Y207" s="129">
        <v>0.982</v>
      </c>
      <c r="Z207" s="130">
        <v>11778</v>
      </c>
      <c r="AA207" s="226">
        <v>60030.40632</v>
      </c>
      <c r="AB207" s="226">
        <v>60888.82075144073</v>
      </c>
      <c r="AC207" s="226">
        <v>5169.707993839424</v>
      </c>
      <c r="AD207" s="226">
        <v>332.3454658822775</v>
      </c>
      <c r="AE207" s="226">
        <v>3914365</v>
      </c>
      <c r="AF207" s="226">
        <v>0</v>
      </c>
      <c r="AG207" s="19"/>
    </row>
    <row r="208" spans="1:33" ht="12.75">
      <c r="A208" s="135" t="s">
        <v>866</v>
      </c>
      <c r="B208" s="12" t="s">
        <v>556</v>
      </c>
      <c r="C208" s="19" t="s">
        <v>557</v>
      </c>
      <c r="D208" s="11">
        <v>108737.173</v>
      </c>
      <c r="E208" s="123">
        <v>12482</v>
      </c>
      <c r="F208" s="127">
        <v>121219.173</v>
      </c>
      <c r="G208" s="128">
        <v>72535</v>
      </c>
      <c r="H208" s="128">
        <v>17941</v>
      </c>
      <c r="I208" s="128">
        <v>14961</v>
      </c>
      <c r="J208" s="128">
        <v>0</v>
      </c>
      <c r="K208" s="128">
        <v>3364</v>
      </c>
      <c r="L208" s="17">
        <v>4031</v>
      </c>
      <c r="M208" s="17">
        <v>32907</v>
      </c>
      <c r="N208" s="17">
        <v>12482</v>
      </c>
      <c r="O208" s="17">
        <v>0</v>
      </c>
      <c r="P208" s="17">
        <v>100431.96100000001</v>
      </c>
      <c r="Q208" s="17">
        <v>30826.1</v>
      </c>
      <c r="R208" s="17">
        <v>-31397.3</v>
      </c>
      <c r="S208" s="17">
        <v>5015.51</v>
      </c>
      <c r="T208" s="17">
        <v>104876.27100000001</v>
      </c>
      <c r="U208" s="17">
        <v>121219.173</v>
      </c>
      <c r="V208" s="17">
        <v>103036.29705</v>
      </c>
      <c r="W208" s="17">
        <v>1839.9739500000142</v>
      </c>
      <c r="X208" s="17">
        <v>1287.9817650000098</v>
      </c>
      <c r="Y208" s="129">
        <v>1.011</v>
      </c>
      <c r="Z208" s="130">
        <v>26040</v>
      </c>
      <c r="AA208" s="226">
        <v>122552.58390299998</v>
      </c>
      <c r="AB208" s="226">
        <v>124305.0442490436</v>
      </c>
      <c r="AC208" s="226">
        <v>4773.6192107927645</v>
      </c>
      <c r="AD208" s="226">
        <v>-63.74331716438155</v>
      </c>
      <c r="AE208" s="226">
        <v>0</v>
      </c>
      <c r="AF208" s="226">
        <v>1659876</v>
      </c>
      <c r="AG208" s="19"/>
    </row>
    <row r="209" spans="1:33" ht="12.75">
      <c r="A209" s="135" t="s">
        <v>866</v>
      </c>
      <c r="B209" s="12" t="s">
        <v>776</v>
      </c>
      <c r="C209" s="19" t="s">
        <v>220</v>
      </c>
      <c r="D209" s="11">
        <v>83374.141</v>
      </c>
      <c r="E209" s="123">
        <v>6918</v>
      </c>
      <c r="F209" s="127">
        <v>90292.141</v>
      </c>
      <c r="G209" s="128">
        <v>49887</v>
      </c>
      <c r="H209" s="128">
        <v>7144</v>
      </c>
      <c r="I209" s="128">
        <v>818</v>
      </c>
      <c r="J209" s="128">
        <v>0</v>
      </c>
      <c r="K209" s="128">
        <v>2519</v>
      </c>
      <c r="L209" s="17">
        <v>154</v>
      </c>
      <c r="M209" s="17">
        <v>13602</v>
      </c>
      <c r="N209" s="17">
        <v>6918</v>
      </c>
      <c r="O209" s="17">
        <v>17</v>
      </c>
      <c r="P209" s="17">
        <v>69073.5402</v>
      </c>
      <c r="Q209" s="17">
        <v>8908.85</v>
      </c>
      <c r="R209" s="17">
        <v>-11707.05</v>
      </c>
      <c r="S209" s="17">
        <v>3567.96</v>
      </c>
      <c r="T209" s="17">
        <v>69843.30020000001</v>
      </c>
      <c r="U209" s="17">
        <v>90292.141</v>
      </c>
      <c r="V209" s="17">
        <v>76748.31985</v>
      </c>
      <c r="W209" s="17">
        <v>-6905.019649999987</v>
      </c>
      <c r="X209" s="17">
        <v>-4833.513754999991</v>
      </c>
      <c r="Y209" s="129">
        <v>0.946</v>
      </c>
      <c r="Z209" s="130">
        <v>15697</v>
      </c>
      <c r="AA209" s="226">
        <v>85416.365386</v>
      </c>
      <c r="AB209" s="226">
        <v>86637.79041413826</v>
      </c>
      <c r="AC209" s="226">
        <v>5519.385259230316</v>
      </c>
      <c r="AD209" s="226">
        <v>682.0227312731695</v>
      </c>
      <c r="AE209" s="226">
        <v>10705711</v>
      </c>
      <c r="AF209" s="226">
        <v>0</v>
      </c>
      <c r="AG209" s="19"/>
    </row>
    <row r="210" spans="1:33" ht="12.75">
      <c r="A210" s="135" t="s">
        <v>867</v>
      </c>
      <c r="B210" s="12" t="s">
        <v>681</v>
      </c>
      <c r="C210" s="19" t="s">
        <v>229</v>
      </c>
      <c r="D210" s="11">
        <v>36625.932</v>
      </c>
      <c r="E210" s="123">
        <v>1958</v>
      </c>
      <c r="F210" s="127">
        <v>38583.932</v>
      </c>
      <c r="G210" s="128">
        <v>19039</v>
      </c>
      <c r="H210" s="128">
        <v>9233</v>
      </c>
      <c r="I210" s="128">
        <v>412</v>
      </c>
      <c r="J210" s="128">
        <v>0</v>
      </c>
      <c r="K210" s="128">
        <v>2199</v>
      </c>
      <c r="L210" s="17">
        <v>59</v>
      </c>
      <c r="M210" s="17">
        <v>2224</v>
      </c>
      <c r="N210" s="17">
        <v>1958</v>
      </c>
      <c r="O210" s="17">
        <v>125</v>
      </c>
      <c r="P210" s="17">
        <v>26361.399400000002</v>
      </c>
      <c r="Q210" s="17">
        <v>10067.4</v>
      </c>
      <c r="R210" s="17">
        <v>-2046.8</v>
      </c>
      <c r="S210" s="17">
        <v>1286.22</v>
      </c>
      <c r="T210" s="17">
        <v>35668.2194</v>
      </c>
      <c r="U210" s="17">
        <v>38583.932</v>
      </c>
      <c r="V210" s="17">
        <v>32796.3422</v>
      </c>
      <c r="W210" s="17">
        <v>2871.8772000000026</v>
      </c>
      <c r="X210" s="17">
        <v>2010.3140400000018</v>
      </c>
      <c r="Y210" s="129">
        <v>1.052</v>
      </c>
      <c r="Z210" s="130">
        <v>7867</v>
      </c>
      <c r="AA210" s="226">
        <v>40590.296464</v>
      </c>
      <c r="AB210" s="226">
        <v>41170.723923967846</v>
      </c>
      <c r="AC210" s="226">
        <v>5233.344848604022</v>
      </c>
      <c r="AD210" s="226">
        <v>395.98232064687636</v>
      </c>
      <c r="AE210" s="226">
        <v>3115193</v>
      </c>
      <c r="AF210" s="226">
        <v>0</v>
      </c>
      <c r="AG210" s="19"/>
    </row>
    <row r="211" spans="1:33" ht="12.75">
      <c r="A211" s="135" t="s">
        <v>867</v>
      </c>
      <c r="B211" s="12" t="s">
        <v>680</v>
      </c>
      <c r="C211" s="19" t="s">
        <v>228</v>
      </c>
      <c r="D211" s="11">
        <v>29889.628</v>
      </c>
      <c r="E211" s="123">
        <v>2180</v>
      </c>
      <c r="F211" s="127">
        <v>32069.628</v>
      </c>
      <c r="G211" s="128">
        <v>18781</v>
      </c>
      <c r="H211" s="128">
        <v>9617</v>
      </c>
      <c r="I211" s="128">
        <v>17</v>
      </c>
      <c r="J211" s="128">
        <v>0</v>
      </c>
      <c r="K211" s="128">
        <v>1828</v>
      </c>
      <c r="L211" s="17">
        <v>0</v>
      </c>
      <c r="M211" s="17">
        <v>7738</v>
      </c>
      <c r="N211" s="17">
        <v>2180</v>
      </c>
      <c r="O211" s="17">
        <v>0</v>
      </c>
      <c r="P211" s="17">
        <v>26004.1726</v>
      </c>
      <c r="Q211" s="17">
        <v>9742.699999999999</v>
      </c>
      <c r="R211" s="17">
        <v>-6577.3</v>
      </c>
      <c r="S211" s="17">
        <v>537.5400000000001</v>
      </c>
      <c r="T211" s="17">
        <v>29707.112600000004</v>
      </c>
      <c r="U211" s="17">
        <v>32069.628</v>
      </c>
      <c r="V211" s="17">
        <v>27259.1838</v>
      </c>
      <c r="W211" s="17">
        <v>2447.928800000005</v>
      </c>
      <c r="X211" s="17">
        <v>1713.5501600000034</v>
      </c>
      <c r="Y211" s="129">
        <v>1.053</v>
      </c>
      <c r="Z211" s="130">
        <v>5646</v>
      </c>
      <c r="AA211" s="226">
        <v>33769.318284</v>
      </c>
      <c r="AB211" s="226">
        <v>34252.20807155826</v>
      </c>
      <c r="AC211" s="226">
        <v>6066.632672964624</v>
      </c>
      <c r="AD211" s="226">
        <v>1229.2701450074783</v>
      </c>
      <c r="AE211" s="226">
        <v>6940459</v>
      </c>
      <c r="AF211" s="226">
        <v>0</v>
      </c>
      <c r="AG211" s="19"/>
    </row>
    <row r="212" spans="1:33" ht="12.75">
      <c r="A212" s="135" t="s">
        <v>867</v>
      </c>
      <c r="B212" s="12" t="s">
        <v>624</v>
      </c>
      <c r="C212" s="19" t="s">
        <v>224</v>
      </c>
      <c r="D212" s="11">
        <v>60320.109</v>
      </c>
      <c r="E212" s="123">
        <v>7743</v>
      </c>
      <c r="F212" s="127">
        <v>68063.109</v>
      </c>
      <c r="G212" s="128">
        <v>38498</v>
      </c>
      <c r="H212" s="128">
        <v>14669</v>
      </c>
      <c r="I212" s="128">
        <v>1035</v>
      </c>
      <c r="J212" s="128">
        <v>282</v>
      </c>
      <c r="K212" s="128">
        <v>3266</v>
      </c>
      <c r="L212" s="17">
        <v>58</v>
      </c>
      <c r="M212" s="17">
        <v>17954</v>
      </c>
      <c r="N212" s="17">
        <v>7743</v>
      </c>
      <c r="O212" s="17">
        <v>802</v>
      </c>
      <c r="P212" s="17">
        <v>53304.3308</v>
      </c>
      <c r="Q212" s="17">
        <v>16364.199999999999</v>
      </c>
      <c r="R212" s="17">
        <v>-15991.9</v>
      </c>
      <c r="S212" s="17">
        <v>3529.3700000000003</v>
      </c>
      <c r="T212" s="17">
        <v>57206.00080000001</v>
      </c>
      <c r="U212" s="17">
        <v>68063.109</v>
      </c>
      <c r="V212" s="17">
        <v>57853.642649999994</v>
      </c>
      <c r="W212" s="17">
        <v>-647.6418499999854</v>
      </c>
      <c r="X212" s="17">
        <v>-453.34929499998975</v>
      </c>
      <c r="Y212" s="129">
        <v>0.993</v>
      </c>
      <c r="Z212" s="130">
        <v>15927</v>
      </c>
      <c r="AA212" s="226">
        <v>67586.667237</v>
      </c>
      <c r="AB212" s="226">
        <v>68553.13363437791</v>
      </c>
      <c r="AC212" s="226">
        <v>4304.208804820613</v>
      </c>
      <c r="AD212" s="226">
        <v>-533.1537231365328</v>
      </c>
      <c r="AE212" s="226">
        <v>0</v>
      </c>
      <c r="AF212" s="226">
        <v>8491539</v>
      </c>
      <c r="AG212" s="19"/>
    </row>
    <row r="213" spans="1:33" ht="12.75">
      <c r="A213" s="135" t="s">
        <v>867</v>
      </c>
      <c r="B213" s="12" t="s">
        <v>587</v>
      </c>
      <c r="C213" s="19" t="s">
        <v>223</v>
      </c>
      <c r="D213" s="11">
        <v>42918.054</v>
      </c>
      <c r="E213" s="123">
        <v>2957</v>
      </c>
      <c r="F213" s="127">
        <v>45875.054</v>
      </c>
      <c r="G213" s="128">
        <v>21533</v>
      </c>
      <c r="H213" s="128">
        <v>4813</v>
      </c>
      <c r="I213" s="128">
        <v>11</v>
      </c>
      <c r="J213" s="128">
        <v>0</v>
      </c>
      <c r="K213" s="128">
        <v>1467</v>
      </c>
      <c r="L213" s="17">
        <v>68</v>
      </c>
      <c r="M213" s="17">
        <v>0</v>
      </c>
      <c r="N213" s="17">
        <v>2957</v>
      </c>
      <c r="O213" s="17">
        <v>0</v>
      </c>
      <c r="P213" s="17">
        <v>29814.591800000002</v>
      </c>
      <c r="Q213" s="17">
        <v>5347.349999999999</v>
      </c>
      <c r="R213" s="17">
        <v>-57.8</v>
      </c>
      <c r="S213" s="17">
        <v>2513.4500000000003</v>
      </c>
      <c r="T213" s="17">
        <v>37617.5918</v>
      </c>
      <c r="U213" s="17">
        <v>45875.054</v>
      </c>
      <c r="V213" s="17">
        <v>38993.7959</v>
      </c>
      <c r="W213" s="17">
        <v>-1376.2040999999954</v>
      </c>
      <c r="X213" s="17">
        <v>-963.3428699999967</v>
      </c>
      <c r="Y213" s="129">
        <v>0.979</v>
      </c>
      <c r="Z213" s="130">
        <v>9621</v>
      </c>
      <c r="AA213" s="226">
        <v>44911.677866</v>
      </c>
      <c r="AB213" s="226">
        <v>45553.89961300735</v>
      </c>
      <c r="AC213" s="226">
        <v>4734.840412951601</v>
      </c>
      <c r="AD213" s="226">
        <v>-102.52211500554495</v>
      </c>
      <c r="AE213" s="226">
        <v>0</v>
      </c>
      <c r="AF213" s="226">
        <v>986365</v>
      </c>
      <c r="AG213" s="19"/>
    </row>
    <row r="214" spans="1:33" ht="12.75">
      <c r="A214" s="135" t="s">
        <v>867</v>
      </c>
      <c r="B214" s="12" t="s">
        <v>641</v>
      </c>
      <c r="C214" s="19" t="s">
        <v>225</v>
      </c>
      <c r="D214" s="11">
        <v>29851.009</v>
      </c>
      <c r="E214" s="123">
        <v>4038</v>
      </c>
      <c r="F214" s="127">
        <v>33889.009</v>
      </c>
      <c r="G214" s="128">
        <v>30984</v>
      </c>
      <c r="H214" s="128">
        <v>1505</v>
      </c>
      <c r="I214" s="128">
        <v>161</v>
      </c>
      <c r="J214" s="128">
        <v>0</v>
      </c>
      <c r="K214" s="128">
        <v>1966</v>
      </c>
      <c r="L214" s="17">
        <v>18</v>
      </c>
      <c r="M214" s="17">
        <v>20199</v>
      </c>
      <c r="N214" s="17">
        <v>4038</v>
      </c>
      <c r="O214" s="17">
        <v>3</v>
      </c>
      <c r="P214" s="17">
        <v>42900.4464</v>
      </c>
      <c r="Q214" s="17">
        <v>3087.2</v>
      </c>
      <c r="R214" s="17">
        <v>-17187</v>
      </c>
      <c r="S214" s="17">
        <v>-1.53</v>
      </c>
      <c r="T214" s="17">
        <v>28799.116400000003</v>
      </c>
      <c r="U214" s="17">
        <v>33889.009</v>
      </c>
      <c r="V214" s="17">
        <v>28805.657649999997</v>
      </c>
      <c r="W214" s="17">
        <v>-6.541249999994761</v>
      </c>
      <c r="X214" s="17">
        <v>-4.578874999996333</v>
      </c>
      <c r="Y214" s="129">
        <v>1</v>
      </c>
      <c r="Z214" s="130">
        <v>7098</v>
      </c>
      <c r="AA214" s="226">
        <v>33889.009</v>
      </c>
      <c r="AB214" s="226">
        <v>34373.61032416483</v>
      </c>
      <c r="AC214" s="226">
        <v>4842.71771261832</v>
      </c>
      <c r="AD214" s="226">
        <v>5.355184661173553</v>
      </c>
      <c r="AE214" s="226">
        <v>38011</v>
      </c>
      <c r="AF214" s="226">
        <v>0</v>
      </c>
      <c r="AG214" s="19"/>
    </row>
    <row r="215" spans="1:33" ht="12.75">
      <c r="A215" s="135" t="s">
        <v>867</v>
      </c>
      <c r="B215" s="12" t="s">
        <v>692</v>
      </c>
      <c r="C215" s="19" t="s">
        <v>231</v>
      </c>
      <c r="D215" s="11">
        <v>23669.032</v>
      </c>
      <c r="E215" s="123">
        <v>3642</v>
      </c>
      <c r="F215" s="127">
        <v>27311.032</v>
      </c>
      <c r="G215" s="128">
        <v>7941</v>
      </c>
      <c r="H215" s="128">
        <v>7869</v>
      </c>
      <c r="I215" s="128">
        <v>166</v>
      </c>
      <c r="J215" s="128">
        <v>0</v>
      </c>
      <c r="K215" s="128">
        <v>468</v>
      </c>
      <c r="L215" s="17">
        <v>7</v>
      </c>
      <c r="M215" s="17">
        <v>874</v>
      </c>
      <c r="N215" s="17">
        <v>3642</v>
      </c>
      <c r="O215" s="17">
        <v>0</v>
      </c>
      <c r="P215" s="17">
        <v>10995.1086</v>
      </c>
      <c r="Q215" s="17">
        <v>7227.55</v>
      </c>
      <c r="R215" s="17">
        <v>-748.85</v>
      </c>
      <c r="S215" s="17">
        <v>2947.1200000000003</v>
      </c>
      <c r="T215" s="17">
        <v>20420.9286</v>
      </c>
      <c r="U215" s="17">
        <v>27311.032</v>
      </c>
      <c r="V215" s="17">
        <v>23214.3772</v>
      </c>
      <c r="W215" s="17">
        <v>-2793.4485999999997</v>
      </c>
      <c r="X215" s="17">
        <v>-1955.4140199999997</v>
      </c>
      <c r="Y215" s="129">
        <v>0.928</v>
      </c>
      <c r="Z215" s="130">
        <v>4952</v>
      </c>
      <c r="AA215" s="226">
        <v>25344.637696</v>
      </c>
      <c r="AB215" s="226">
        <v>25707.057411134178</v>
      </c>
      <c r="AC215" s="226">
        <v>5191.247457821925</v>
      </c>
      <c r="AD215" s="226">
        <v>353.8849298647792</v>
      </c>
      <c r="AE215" s="226">
        <v>1752438</v>
      </c>
      <c r="AF215" s="226">
        <v>0</v>
      </c>
      <c r="AG215" s="19"/>
    </row>
    <row r="216" spans="1:33" ht="12.75">
      <c r="A216" s="135" t="s">
        <v>867</v>
      </c>
      <c r="B216" s="12" t="s">
        <v>846</v>
      </c>
      <c r="C216" s="19" t="s">
        <v>233</v>
      </c>
      <c r="D216" s="11">
        <v>765065.1</v>
      </c>
      <c r="E216" s="123">
        <v>69116</v>
      </c>
      <c r="F216" s="127">
        <v>834181.1</v>
      </c>
      <c r="G216" s="128">
        <v>481347</v>
      </c>
      <c r="H216" s="128">
        <v>97778</v>
      </c>
      <c r="I216" s="128">
        <v>503627</v>
      </c>
      <c r="J216" s="128">
        <v>39284</v>
      </c>
      <c r="K216" s="128">
        <v>0</v>
      </c>
      <c r="L216" s="17">
        <v>486246</v>
      </c>
      <c r="M216" s="17">
        <v>61130</v>
      </c>
      <c r="N216" s="17">
        <v>69116</v>
      </c>
      <c r="O216" s="17">
        <v>15349</v>
      </c>
      <c r="P216" s="17">
        <v>666473.0562</v>
      </c>
      <c r="Q216" s="17">
        <v>544585.65</v>
      </c>
      <c r="R216" s="17">
        <v>-478316.25</v>
      </c>
      <c r="S216" s="17">
        <v>48356.5</v>
      </c>
      <c r="T216" s="17">
        <v>781098.9562</v>
      </c>
      <c r="U216" s="17">
        <v>834181.1</v>
      </c>
      <c r="V216" s="17">
        <v>709053.9349999999</v>
      </c>
      <c r="W216" s="17">
        <v>72045.02120000008</v>
      </c>
      <c r="X216" s="17">
        <v>50431.51484000005</v>
      </c>
      <c r="Y216" s="129">
        <v>1.06</v>
      </c>
      <c r="Z216" s="130">
        <v>149793</v>
      </c>
      <c r="AA216" s="226">
        <v>884231.966</v>
      </c>
      <c r="AB216" s="226">
        <v>896876.1829374876</v>
      </c>
      <c r="AC216" s="226">
        <v>5987.437216275043</v>
      </c>
      <c r="AD216" s="226">
        <v>1150.0746883178972</v>
      </c>
      <c r="AE216" s="226">
        <v>172273138</v>
      </c>
      <c r="AF216" s="226">
        <v>0</v>
      </c>
      <c r="AG216" s="19"/>
    </row>
    <row r="217" spans="1:33" ht="12.75">
      <c r="A217" s="135" t="s">
        <v>867</v>
      </c>
      <c r="B217" s="12" t="s">
        <v>672</v>
      </c>
      <c r="C217" s="19" t="s">
        <v>227</v>
      </c>
      <c r="D217" s="11">
        <v>122866.234</v>
      </c>
      <c r="E217" s="123">
        <v>7248</v>
      </c>
      <c r="F217" s="127">
        <v>130114.234</v>
      </c>
      <c r="G217" s="128">
        <v>78433</v>
      </c>
      <c r="H217" s="128">
        <v>10206</v>
      </c>
      <c r="I217" s="128">
        <v>1565</v>
      </c>
      <c r="J217" s="128">
        <v>0</v>
      </c>
      <c r="K217" s="128">
        <v>6381</v>
      </c>
      <c r="L217" s="17">
        <v>792</v>
      </c>
      <c r="M217" s="17">
        <v>20462</v>
      </c>
      <c r="N217" s="17">
        <v>7248</v>
      </c>
      <c r="O217" s="17">
        <v>4853</v>
      </c>
      <c r="P217" s="17">
        <v>108598.3318</v>
      </c>
      <c r="Q217" s="17">
        <v>15429.199999999999</v>
      </c>
      <c r="R217" s="17">
        <v>-22190.95</v>
      </c>
      <c r="S217" s="17">
        <v>2682.26</v>
      </c>
      <c r="T217" s="17">
        <v>104518.8418</v>
      </c>
      <c r="U217" s="17">
        <v>130114.234</v>
      </c>
      <c r="V217" s="17">
        <v>110597.0989</v>
      </c>
      <c r="W217" s="17">
        <v>-6078.2571000000025</v>
      </c>
      <c r="X217" s="17">
        <v>-4254.779970000001</v>
      </c>
      <c r="Y217" s="129">
        <v>0.967</v>
      </c>
      <c r="Z217" s="130">
        <v>21481</v>
      </c>
      <c r="AA217" s="226">
        <v>125820.464278</v>
      </c>
      <c r="AB217" s="226">
        <v>127619.65420403627</v>
      </c>
      <c r="AC217" s="226">
        <v>5941.048098507345</v>
      </c>
      <c r="AD217" s="226">
        <v>1103.6855705501985</v>
      </c>
      <c r="AE217" s="226">
        <v>23708270</v>
      </c>
      <c r="AF217" s="226">
        <v>0</v>
      </c>
      <c r="AG217" s="19"/>
    </row>
    <row r="218" spans="1:33" ht="12.75">
      <c r="A218" s="135" t="s">
        <v>867</v>
      </c>
      <c r="B218" s="12" t="s">
        <v>558</v>
      </c>
      <c r="C218" s="19" t="s">
        <v>559</v>
      </c>
      <c r="D218" s="11">
        <v>50194.611</v>
      </c>
      <c r="E218" s="123">
        <v>5569</v>
      </c>
      <c r="F218" s="127">
        <v>55763.611</v>
      </c>
      <c r="G218" s="128">
        <v>32009</v>
      </c>
      <c r="H218" s="128">
        <v>11579</v>
      </c>
      <c r="I218" s="128">
        <v>329</v>
      </c>
      <c r="J218" s="128">
        <v>0</v>
      </c>
      <c r="K218" s="128">
        <v>3239</v>
      </c>
      <c r="L218" s="17">
        <v>0</v>
      </c>
      <c r="M218" s="17">
        <v>6772</v>
      </c>
      <c r="N218" s="17">
        <v>5569</v>
      </c>
      <c r="O218" s="17">
        <v>0</v>
      </c>
      <c r="P218" s="17">
        <v>44319.661400000005</v>
      </c>
      <c r="Q218" s="17">
        <v>12874.949999999999</v>
      </c>
      <c r="R218" s="17">
        <v>-5756.2</v>
      </c>
      <c r="S218" s="17">
        <v>3582.4100000000003</v>
      </c>
      <c r="T218" s="17">
        <v>55020.82140000001</v>
      </c>
      <c r="U218" s="17">
        <v>55763.611</v>
      </c>
      <c r="V218" s="17">
        <v>47399.06935</v>
      </c>
      <c r="W218" s="17">
        <v>7621.75205000001</v>
      </c>
      <c r="X218" s="17">
        <v>5335.226435000007</v>
      </c>
      <c r="Y218" s="129">
        <v>1.096</v>
      </c>
      <c r="Z218" s="130">
        <v>11188</v>
      </c>
      <c r="AA218" s="226">
        <v>61116.917656000005</v>
      </c>
      <c r="AB218" s="226">
        <v>61990.868830700056</v>
      </c>
      <c r="AC218" s="226">
        <v>5540.835612325711</v>
      </c>
      <c r="AD218" s="226">
        <v>703.4730843685647</v>
      </c>
      <c r="AE218" s="226">
        <v>7870457</v>
      </c>
      <c r="AF218" s="226">
        <v>0</v>
      </c>
      <c r="AG218" s="19"/>
    </row>
    <row r="219" spans="1:33" ht="12.75">
      <c r="A219" s="135" t="s">
        <v>867</v>
      </c>
      <c r="B219" s="12" t="s">
        <v>659</v>
      </c>
      <c r="C219" s="19" t="s">
        <v>226</v>
      </c>
      <c r="D219" s="11">
        <v>112621.131</v>
      </c>
      <c r="E219" s="123">
        <v>14419</v>
      </c>
      <c r="F219" s="127">
        <v>127040.131</v>
      </c>
      <c r="G219" s="128">
        <v>78827</v>
      </c>
      <c r="H219" s="128">
        <v>6730</v>
      </c>
      <c r="I219" s="128">
        <v>1936</v>
      </c>
      <c r="J219" s="128">
        <v>0</v>
      </c>
      <c r="K219" s="128">
        <v>5432</v>
      </c>
      <c r="L219" s="17">
        <v>267</v>
      </c>
      <c r="M219" s="17">
        <v>27796</v>
      </c>
      <c r="N219" s="17">
        <v>14419</v>
      </c>
      <c r="O219" s="17">
        <v>0</v>
      </c>
      <c r="P219" s="17">
        <v>109143.86420000001</v>
      </c>
      <c r="Q219" s="17">
        <v>11983.3</v>
      </c>
      <c r="R219" s="17">
        <v>-23853.55</v>
      </c>
      <c r="S219" s="17">
        <v>7530.830000000001</v>
      </c>
      <c r="T219" s="17">
        <v>104804.44420000001</v>
      </c>
      <c r="U219" s="17">
        <v>127040.131</v>
      </c>
      <c r="V219" s="17">
        <v>107984.11134999999</v>
      </c>
      <c r="W219" s="17">
        <v>-3179.6671499999793</v>
      </c>
      <c r="X219" s="17">
        <v>-2225.767004999985</v>
      </c>
      <c r="Y219" s="129">
        <v>0.982</v>
      </c>
      <c r="Z219" s="130">
        <v>30448</v>
      </c>
      <c r="AA219" s="226">
        <v>124753.408642</v>
      </c>
      <c r="AB219" s="226">
        <v>126537.3400346822</v>
      </c>
      <c r="AC219" s="226">
        <v>4155.850631722353</v>
      </c>
      <c r="AD219" s="226">
        <v>-681.5118962347933</v>
      </c>
      <c r="AE219" s="226">
        <v>0</v>
      </c>
      <c r="AF219" s="226">
        <v>20750674</v>
      </c>
      <c r="AG219" s="19"/>
    </row>
    <row r="220" spans="1:33" ht="12.75">
      <c r="A220" s="135" t="s">
        <v>867</v>
      </c>
      <c r="B220" s="12" t="s">
        <v>716</v>
      </c>
      <c r="C220" s="19" t="s">
        <v>232</v>
      </c>
      <c r="D220" s="11">
        <v>59847.958</v>
      </c>
      <c r="E220" s="123">
        <v>7235</v>
      </c>
      <c r="F220" s="127">
        <v>67082.958</v>
      </c>
      <c r="G220" s="128">
        <v>25670</v>
      </c>
      <c r="H220" s="128">
        <v>18582</v>
      </c>
      <c r="I220" s="128">
        <v>102</v>
      </c>
      <c r="J220" s="128">
        <v>0</v>
      </c>
      <c r="K220" s="128">
        <v>2212</v>
      </c>
      <c r="L220" s="17">
        <v>0</v>
      </c>
      <c r="M220" s="17">
        <v>8428</v>
      </c>
      <c r="N220" s="17">
        <v>7235</v>
      </c>
      <c r="O220" s="17">
        <v>0</v>
      </c>
      <c r="P220" s="17">
        <v>35542.682</v>
      </c>
      <c r="Q220" s="17">
        <v>17761.6</v>
      </c>
      <c r="R220" s="17">
        <v>-7163.8</v>
      </c>
      <c r="S220" s="17">
        <v>4716.990000000001</v>
      </c>
      <c r="T220" s="17">
        <v>50857.472</v>
      </c>
      <c r="U220" s="17">
        <v>67082.958</v>
      </c>
      <c r="V220" s="17">
        <v>57020.514299999995</v>
      </c>
      <c r="W220" s="17">
        <v>-6163.042299999994</v>
      </c>
      <c r="X220" s="17">
        <v>-4314.129609999995</v>
      </c>
      <c r="Y220" s="129">
        <v>0.936</v>
      </c>
      <c r="Z220" s="130">
        <v>10739</v>
      </c>
      <c r="AA220" s="226">
        <v>62789.648688</v>
      </c>
      <c r="AB220" s="226">
        <v>63687.519348604124</v>
      </c>
      <c r="AC220" s="226">
        <v>5930.488811677449</v>
      </c>
      <c r="AD220" s="226">
        <v>1093.126283720303</v>
      </c>
      <c r="AE220" s="226">
        <v>11739083</v>
      </c>
      <c r="AF220" s="226">
        <v>0</v>
      </c>
      <c r="AG220" s="19"/>
    </row>
    <row r="221" spans="1:33" ht="12.75">
      <c r="A221" s="135" t="s">
        <v>867</v>
      </c>
      <c r="B221" s="12" t="s">
        <v>688</v>
      </c>
      <c r="C221" s="19" t="s">
        <v>230</v>
      </c>
      <c r="D221" s="11">
        <v>145815.894</v>
      </c>
      <c r="E221" s="123">
        <v>15407</v>
      </c>
      <c r="F221" s="127">
        <v>161222.894</v>
      </c>
      <c r="G221" s="128">
        <v>89014</v>
      </c>
      <c r="H221" s="128">
        <v>32520</v>
      </c>
      <c r="I221" s="128">
        <v>1819</v>
      </c>
      <c r="J221" s="128">
        <v>0</v>
      </c>
      <c r="K221" s="128">
        <v>3288</v>
      </c>
      <c r="L221" s="17">
        <v>450</v>
      </c>
      <c r="M221" s="17">
        <v>39119</v>
      </c>
      <c r="N221" s="17">
        <v>15407</v>
      </c>
      <c r="O221" s="17">
        <v>322</v>
      </c>
      <c r="P221" s="17">
        <v>123248.7844</v>
      </c>
      <c r="Q221" s="17">
        <v>31982.95</v>
      </c>
      <c r="R221" s="17">
        <v>-33907.35</v>
      </c>
      <c r="S221" s="17">
        <v>6445.72</v>
      </c>
      <c r="T221" s="17">
        <v>127770.10440000001</v>
      </c>
      <c r="U221" s="17">
        <v>161222.894</v>
      </c>
      <c r="V221" s="17">
        <v>137039.4599</v>
      </c>
      <c r="W221" s="17">
        <v>-9269.355499999976</v>
      </c>
      <c r="X221" s="17">
        <v>-6488.548849999983</v>
      </c>
      <c r="Y221" s="129">
        <v>0.96</v>
      </c>
      <c r="Z221" s="130">
        <v>23661</v>
      </c>
      <c r="AA221" s="226">
        <v>154773.97824</v>
      </c>
      <c r="AB221" s="226">
        <v>156987.19358664416</v>
      </c>
      <c r="AC221" s="226">
        <v>6634.850326978749</v>
      </c>
      <c r="AD221" s="226">
        <v>1797.4877990216028</v>
      </c>
      <c r="AE221" s="226">
        <v>42530359</v>
      </c>
      <c r="AF221" s="226">
        <v>0</v>
      </c>
      <c r="AG221" s="19"/>
    </row>
    <row r="222" spans="1:33" ht="12.75">
      <c r="A222" s="135" t="s">
        <v>864</v>
      </c>
      <c r="B222" s="12" t="s">
        <v>752</v>
      </c>
      <c r="C222" s="19" t="s">
        <v>240</v>
      </c>
      <c r="D222" s="11">
        <v>11465.239</v>
      </c>
      <c r="E222" s="123">
        <v>1837</v>
      </c>
      <c r="F222" s="127">
        <v>13302.239</v>
      </c>
      <c r="G222" s="128">
        <v>10327</v>
      </c>
      <c r="H222" s="128">
        <v>2007</v>
      </c>
      <c r="I222" s="128">
        <v>260</v>
      </c>
      <c r="J222" s="128">
        <v>0</v>
      </c>
      <c r="K222" s="128">
        <v>1494</v>
      </c>
      <c r="L222" s="17">
        <v>0</v>
      </c>
      <c r="M222" s="17">
        <v>4924</v>
      </c>
      <c r="N222" s="17">
        <v>1837</v>
      </c>
      <c r="O222" s="17">
        <v>0</v>
      </c>
      <c r="P222" s="17">
        <v>14298.764200000001</v>
      </c>
      <c r="Q222" s="17">
        <v>3196.85</v>
      </c>
      <c r="R222" s="17">
        <v>-4185.4</v>
      </c>
      <c r="S222" s="17">
        <v>724.37</v>
      </c>
      <c r="T222" s="17">
        <v>14034.584200000003</v>
      </c>
      <c r="U222" s="17">
        <v>13302.239</v>
      </c>
      <c r="V222" s="17">
        <v>11306.90315</v>
      </c>
      <c r="W222" s="17">
        <v>2727.681050000003</v>
      </c>
      <c r="X222" s="17">
        <v>1909.3767350000019</v>
      </c>
      <c r="Y222" s="129">
        <v>1.144</v>
      </c>
      <c r="Z222" s="130">
        <v>4422</v>
      </c>
      <c r="AA222" s="226">
        <v>15217.761415999998</v>
      </c>
      <c r="AB222" s="226">
        <v>15435.370238170575</v>
      </c>
      <c r="AC222" s="226">
        <v>3490.585761684888</v>
      </c>
      <c r="AD222" s="226">
        <v>-1346.776766272258</v>
      </c>
      <c r="AE222" s="226">
        <v>0</v>
      </c>
      <c r="AF222" s="226">
        <v>5955447</v>
      </c>
      <c r="AG222" s="19"/>
    </row>
    <row r="223" spans="1:33" ht="12.75">
      <c r="A223" s="135" t="s">
        <v>864</v>
      </c>
      <c r="B223" s="12" t="s">
        <v>772</v>
      </c>
      <c r="C223" s="19" t="s">
        <v>241</v>
      </c>
      <c r="D223" s="11">
        <v>33156.205</v>
      </c>
      <c r="E223" s="123">
        <v>6083</v>
      </c>
      <c r="F223" s="127">
        <v>39239.205</v>
      </c>
      <c r="G223" s="128">
        <v>27685</v>
      </c>
      <c r="H223" s="128">
        <v>7090</v>
      </c>
      <c r="I223" s="128">
        <v>190</v>
      </c>
      <c r="J223" s="128">
        <v>0</v>
      </c>
      <c r="K223" s="128">
        <v>3763</v>
      </c>
      <c r="L223" s="17">
        <v>90</v>
      </c>
      <c r="M223" s="17">
        <v>14754</v>
      </c>
      <c r="N223" s="17">
        <v>6083</v>
      </c>
      <c r="O223" s="17">
        <v>0</v>
      </c>
      <c r="P223" s="17">
        <v>38332.651</v>
      </c>
      <c r="Q223" s="17">
        <v>9386.55</v>
      </c>
      <c r="R223" s="17">
        <v>-12617.4</v>
      </c>
      <c r="S223" s="17">
        <v>2662.3700000000003</v>
      </c>
      <c r="T223" s="17">
        <v>37764.171</v>
      </c>
      <c r="U223" s="17">
        <v>39239.205</v>
      </c>
      <c r="V223" s="17">
        <v>33353.32425</v>
      </c>
      <c r="W223" s="17">
        <v>4410.846750000004</v>
      </c>
      <c r="X223" s="17">
        <v>3087.5927250000027</v>
      </c>
      <c r="Y223" s="129">
        <v>1.079</v>
      </c>
      <c r="Z223" s="130">
        <v>10033</v>
      </c>
      <c r="AA223" s="226">
        <v>42339.102195</v>
      </c>
      <c r="AB223" s="226">
        <v>42944.536983242026</v>
      </c>
      <c r="AC223" s="226">
        <v>4280.3286138983385</v>
      </c>
      <c r="AD223" s="226">
        <v>-557.0339140588076</v>
      </c>
      <c r="AE223" s="226">
        <v>0</v>
      </c>
      <c r="AF223" s="226">
        <v>5588721</v>
      </c>
      <c r="AG223" s="19"/>
    </row>
    <row r="224" spans="1:33" ht="12.75">
      <c r="A224" s="135" t="s">
        <v>864</v>
      </c>
      <c r="B224" s="12" t="s">
        <v>674</v>
      </c>
      <c r="C224" s="19" t="s">
        <v>236</v>
      </c>
      <c r="D224" s="11">
        <v>64127.55799999999</v>
      </c>
      <c r="E224" s="123">
        <v>3533</v>
      </c>
      <c r="F224" s="127">
        <v>67660.55799999999</v>
      </c>
      <c r="G224" s="128">
        <v>45702</v>
      </c>
      <c r="H224" s="128">
        <v>7811</v>
      </c>
      <c r="I224" s="128">
        <v>2870</v>
      </c>
      <c r="J224" s="128">
        <v>1930</v>
      </c>
      <c r="K224" s="128">
        <v>2470</v>
      </c>
      <c r="L224" s="17">
        <v>486</v>
      </c>
      <c r="M224" s="17">
        <v>16837</v>
      </c>
      <c r="N224" s="17">
        <v>3533</v>
      </c>
      <c r="O224" s="17">
        <v>2098</v>
      </c>
      <c r="P224" s="17">
        <v>63278.9892</v>
      </c>
      <c r="Q224" s="17">
        <v>12818.85</v>
      </c>
      <c r="R224" s="17">
        <v>-16507.85</v>
      </c>
      <c r="S224" s="17">
        <v>140.76000000000002</v>
      </c>
      <c r="T224" s="17">
        <v>59730.749200000006</v>
      </c>
      <c r="U224" s="17">
        <v>67660.55799999999</v>
      </c>
      <c r="V224" s="17">
        <v>57511.47429999999</v>
      </c>
      <c r="W224" s="17">
        <v>2219.2749000000185</v>
      </c>
      <c r="X224" s="17">
        <v>1553.492430000013</v>
      </c>
      <c r="Y224" s="129">
        <v>1.023</v>
      </c>
      <c r="Z224" s="130">
        <v>8574</v>
      </c>
      <c r="AA224" s="226">
        <v>69216.75083399998</v>
      </c>
      <c r="AB224" s="226">
        <v>70206.5268734393</v>
      </c>
      <c r="AC224" s="226">
        <v>8188.304977074796</v>
      </c>
      <c r="AD224" s="226">
        <v>3350.9424491176496</v>
      </c>
      <c r="AE224" s="226">
        <v>28730981</v>
      </c>
      <c r="AF224" s="226">
        <v>0</v>
      </c>
      <c r="AG224" s="19"/>
    </row>
    <row r="225" spans="1:33" ht="12.75">
      <c r="A225" s="135" t="s">
        <v>864</v>
      </c>
      <c r="B225" s="12" t="s">
        <v>625</v>
      </c>
      <c r="C225" s="19" t="s">
        <v>235</v>
      </c>
      <c r="D225" s="11">
        <v>114197.423</v>
      </c>
      <c r="E225" s="123">
        <v>10471</v>
      </c>
      <c r="F225" s="127">
        <v>124668.423</v>
      </c>
      <c r="G225" s="128">
        <v>54178</v>
      </c>
      <c r="H225" s="128">
        <v>21157</v>
      </c>
      <c r="I225" s="128">
        <v>1197</v>
      </c>
      <c r="J225" s="128">
        <v>0</v>
      </c>
      <c r="K225" s="128">
        <v>3927</v>
      </c>
      <c r="L225" s="17">
        <v>158</v>
      </c>
      <c r="M225" s="17">
        <v>14954</v>
      </c>
      <c r="N225" s="17">
        <v>10471</v>
      </c>
      <c r="O225" s="17">
        <v>2</v>
      </c>
      <c r="P225" s="17">
        <v>75014.8588</v>
      </c>
      <c r="Q225" s="17">
        <v>22338.85</v>
      </c>
      <c r="R225" s="17">
        <v>-12846.9</v>
      </c>
      <c r="S225" s="17">
        <v>6358.17</v>
      </c>
      <c r="T225" s="17">
        <v>90864.9788</v>
      </c>
      <c r="U225" s="17">
        <v>124668.423</v>
      </c>
      <c r="V225" s="17">
        <v>105968.15955</v>
      </c>
      <c r="W225" s="17">
        <v>-15103.18075</v>
      </c>
      <c r="X225" s="17">
        <v>-10572.226524999998</v>
      </c>
      <c r="Y225" s="129">
        <v>0.915</v>
      </c>
      <c r="Z225" s="130">
        <v>15925</v>
      </c>
      <c r="AA225" s="226">
        <v>114071.607045</v>
      </c>
      <c r="AB225" s="226">
        <v>115702.79230106981</v>
      </c>
      <c r="AC225" s="226">
        <v>7265.481463175498</v>
      </c>
      <c r="AD225" s="226">
        <v>2428.118935218352</v>
      </c>
      <c r="AE225" s="226">
        <v>38667794</v>
      </c>
      <c r="AF225" s="226">
        <v>0</v>
      </c>
      <c r="AG225" s="19"/>
    </row>
    <row r="226" spans="1:33" ht="12.75">
      <c r="A226" s="135" t="s">
        <v>864</v>
      </c>
      <c r="B226" s="12" t="s">
        <v>717</v>
      </c>
      <c r="C226" s="19" t="s">
        <v>238</v>
      </c>
      <c r="D226" s="11">
        <v>18876.397</v>
      </c>
      <c r="E226" s="123">
        <v>3910</v>
      </c>
      <c r="F226" s="127">
        <v>22786.397</v>
      </c>
      <c r="G226" s="128">
        <v>19645</v>
      </c>
      <c r="H226" s="128">
        <v>74</v>
      </c>
      <c r="I226" s="128">
        <v>115</v>
      </c>
      <c r="J226" s="128">
        <v>0</v>
      </c>
      <c r="K226" s="128">
        <v>1115</v>
      </c>
      <c r="L226" s="17">
        <v>216</v>
      </c>
      <c r="M226" s="17">
        <v>11022</v>
      </c>
      <c r="N226" s="17">
        <v>3910</v>
      </c>
      <c r="O226" s="17">
        <v>298</v>
      </c>
      <c r="P226" s="17">
        <v>27200.467</v>
      </c>
      <c r="Q226" s="17">
        <v>1108.3999999999999</v>
      </c>
      <c r="R226" s="17">
        <v>-9805.6</v>
      </c>
      <c r="S226" s="17">
        <v>1449.76</v>
      </c>
      <c r="T226" s="17">
        <v>19953.027</v>
      </c>
      <c r="U226" s="17">
        <v>22786.397</v>
      </c>
      <c r="V226" s="17">
        <v>19368.43745</v>
      </c>
      <c r="W226" s="17">
        <v>584.589549999997</v>
      </c>
      <c r="X226" s="17">
        <v>409.21268499999786</v>
      </c>
      <c r="Y226" s="129">
        <v>1.018</v>
      </c>
      <c r="Z226" s="130">
        <v>5793</v>
      </c>
      <c r="AA226" s="226">
        <v>23196.552146</v>
      </c>
      <c r="AB226" s="226">
        <v>23528.254966994566</v>
      </c>
      <c r="AC226" s="226">
        <v>4061.497491281644</v>
      </c>
      <c r="AD226" s="226">
        <v>-775.8650366755019</v>
      </c>
      <c r="AE226" s="226">
        <v>0</v>
      </c>
      <c r="AF226" s="226">
        <v>4494586</v>
      </c>
      <c r="AG226" s="19"/>
    </row>
    <row r="227" spans="1:33" ht="12.75">
      <c r="A227" s="135" t="s">
        <v>864</v>
      </c>
      <c r="B227" s="12" t="s">
        <v>828</v>
      </c>
      <c r="C227" s="19" t="s">
        <v>242</v>
      </c>
      <c r="D227" s="11">
        <v>615423.228</v>
      </c>
      <c r="E227" s="123">
        <v>65871</v>
      </c>
      <c r="F227" s="127">
        <v>681294.228</v>
      </c>
      <c r="G227" s="128">
        <v>200660</v>
      </c>
      <c r="H227" s="128">
        <v>169136</v>
      </c>
      <c r="I227" s="128">
        <v>15361</v>
      </c>
      <c r="J227" s="128">
        <v>0</v>
      </c>
      <c r="K227" s="128">
        <v>6827</v>
      </c>
      <c r="L227" s="17">
        <v>0</v>
      </c>
      <c r="M227" s="17">
        <v>0</v>
      </c>
      <c r="N227" s="17">
        <v>65871</v>
      </c>
      <c r="O227" s="17">
        <v>108</v>
      </c>
      <c r="P227" s="17">
        <v>277833.836</v>
      </c>
      <c r="Q227" s="17">
        <v>162625.4</v>
      </c>
      <c r="R227" s="17">
        <v>-91.8</v>
      </c>
      <c r="S227" s="17">
        <v>55990.350000000006</v>
      </c>
      <c r="T227" s="17">
        <v>496357.78599999996</v>
      </c>
      <c r="U227" s="17">
        <v>681294.228</v>
      </c>
      <c r="V227" s="17">
        <v>579100.0938</v>
      </c>
      <c r="W227" s="17">
        <v>-82742.30780000007</v>
      </c>
      <c r="X227" s="17">
        <v>-57919.615460000045</v>
      </c>
      <c r="Y227" s="129">
        <v>0.915</v>
      </c>
      <c r="Z227" s="130">
        <v>149898</v>
      </c>
      <c r="AA227" s="226">
        <v>623384.21862</v>
      </c>
      <c r="AB227" s="226">
        <v>632298.4013217341</v>
      </c>
      <c r="AC227" s="226">
        <v>4218.191045389091</v>
      </c>
      <c r="AD227" s="226">
        <v>-619.1714825680547</v>
      </c>
      <c r="AE227" s="226">
        <v>0</v>
      </c>
      <c r="AF227" s="226">
        <v>92812567</v>
      </c>
      <c r="AG227" s="19"/>
    </row>
    <row r="228" spans="1:33" ht="12.75">
      <c r="A228" s="135" t="s">
        <v>864</v>
      </c>
      <c r="B228" s="12" t="s">
        <v>744</v>
      </c>
      <c r="C228" s="19" t="s">
        <v>239</v>
      </c>
      <c r="D228" s="11">
        <v>114797.486</v>
      </c>
      <c r="E228" s="123">
        <v>10056</v>
      </c>
      <c r="F228" s="127">
        <v>124853.486</v>
      </c>
      <c r="G228" s="128">
        <v>57617</v>
      </c>
      <c r="H228" s="128">
        <v>11155</v>
      </c>
      <c r="I228" s="128">
        <v>8339</v>
      </c>
      <c r="J228" s="128">
        <v>0</v>
      </c>
      <c r="K228" s="128">
        <v>3675</v>
      </c>
      <c r="L228" s="17">
        <v>7944</v>
      </c>
      <c r="M228" s="17">
        <v>13338</v>
      </c>
      <c r="N228" s="17">
        <v>10056</v>
      </c>
      <c r="O228" s="17">
        <v>0</v>
      </c>
      <c r="P228" s="17">
        <v>79776.4982</v>
      </c>
      <c r="Q228" s="17">
        <v>19693.649999999998</v>
      </c>
      <c r="R228" s="17">
        <v>-18089.7</v>
      </c>
      <c r="S228" s="17">
        <v>6280.14</v>
      </c>
      <c r="T228" s="17">
        <v>87660.5882</v>
      </c>
      <c r="U228" s="17">
        <v>124853.486</v>
      </c>
      <c r="V228" s="17">
        <v>106125.46310000001</v>
      </c>
      <c r="W228" s="17">
        <v>-18464.87490000001</v>
      </c>
      <c r="X228" s="17">
        <v>-12925.412430000006</v>
      </c>
      <c r="Y228" s="129">
        <v>0.896</v>
      </c>
      <c r="Z228" s="130">
        <v>22636</v>
      </c>
      <c r="AA228" s="226">
        <v>111868.723456</v>
      </c>
      <c r="AB228" s="226">
        <v>113468.40822457516</v>
      </c>
      <c r="AC228" s="226">
        <v>5012.741130260433</v>
      </c>
      <c r="AD228" s="226">
        <v>175.37860230328715</v>
      </c>
      <c r="AE228" s="226">
        <v>3969870</v>
      </c>
      <c r="AF228" s="226">
        <v>0</v>
      </c>
      <c r="AG228" s="19"/>
    </row>
    <row r="229" spans="1:33" ht="12.75">
      <c r="A229" s="135" t="s">
        <v>864</v>
      </c>
      <c r="B229" s="12" t="s">
        <v>599</v>
      </c>
      <c r="C229" s="19" t="s">
        <v>234</v>
      </c>
      <c r="D229" s="11">
        <v>69129.951</v>
      </c>
      <c r="E229" s="123">
        <v>4936</v>
      </c>
      <c r="F229" s="127">
        <v>74065.951</v>
      </c>
      <c r="G229" s="128">
        <v>39427</v>
      </c>
      <c r="H229" s="128">
        <v>1593</v>
      </c>
      <c r="I229" s="128">
        <v>235</v>
      </c>
      <c r="J229" s="128">
        <v>0</v>
      </c>
      <c r="K229" s="128">
        <v>1564</v>
      </c>
      <c r="L229" s="17">
        <v>38</v>
      </c>
      <c r="M229" s="17">
        <v>15761</v>
      </c>
      <c r="N229" s="17">
        <v>4936</v>
      </c>
      <c r="O229" s="17">
        <v>307</v>
      </c>
      <c r="P229" s="17">
        <v>54590.624200000006</v>
      </c>
      <c r="Q229" s="17">
        <v>2883.2</v>
      </c>
      <c r="R229" s="17">
        <v>-13690.1</v>
      </c>
      <c r="S229" s="17">
        <v>1516.23</v>
      </c>
      <c r="T229" s="17">
        <v>45299.95420000001</v>
      </c>
      <c r="U229" s="17">
        <v>74065.951</v>
      </c>
      <c r="V229" s="17">
        <v>62956.05835</v>
      </c>
      <c r="W229" s="17">
        <v>-17656.104149999992</v>
      </c>
      <c r="X229" s="17">
        <v>-12359.272904999994</v>
      </c>
      <c r="Y229" s="129">
        <v>0.833</v>
      </c>
      <c r="Z229" s="130">
        <v>13391</v>
      </c>
      <c r="AA229" s="226">
        <v>61696.937182999995</v>
      </c>
      <c r="AB229" s="226">
        <v>62579.18244003292</v>
      </c>
      <c r="AC229" s="226">
        <v>4673.226976329843</v>
      </c>
      <c r="AD229" s="226">
        <v>-164.13555162730336</v>
      </c>
      <c r="AE229" s="226">
        <v>0</v>
      </c>
      <c r="AF229" s="226">
        <v>2197939</v>
      </c>
      <c r="AG229" s="19"/>
    </row>
    <row r="230" spans="1:33" ht="12.75">
      <c r="A230" s="135" t="s">
        <v>864</v>
      </c>
      <c r="B230" s="12" t="s">
        <v>677</v>
      </c>
      <c r="C230" s="19" t="s">
        <v>237</v>
      </c>
      <c r="D230" s="11">
        <v>128913.87</v>
      </c>
      <c r="E230" s="123">
        <v>11780</v>
      </c>
      <c r="F230" s="127">
        <v>140693.87</v>
      </c>
      <c r="G230" s="128">
        <v>114338</v>
      </c>
      <c r="H230" s="128">
        <v>8037</v>
      </c>
      <c r="I230" s="128">
        <v>2601</v>
      </c>
      <c r="J230" s="128">
        <v>0</v>
      </c>
      <c r="K230" s="128">
        <v>2868</v>
      </c>
      <c r="L230" s="17">
        <v>458</v>
      </c>
      <c r="M230" s="17">
        <v>38030</v>
      </c>
      <c r="N230" s="17">
        <v>11780</v>
      </c>
      <c r="O230" s="17">
        <v>755</v>
      </c>
      <c r="P230" s="17">
        <v>158312.3948</v>
      </c>
      <c r="Q230" s="17">
        <v>11480.1</v>
      </c>
      <c r="R230" s="17">
        <v>-33356.549999999996</v>
      </c>
      <c r="S230" s="17">
        <v>3547.9</v>
      </c>
      <c r="T230" s="17">
        <v>139983.8448</v>
      </c>
      <c r="U230" s="17">
        <v>140693.87</v>
      </c>
      <c r="V230" s="17">
        <v>119589.7895</v>
      </c>
      <c r="W230" s="17">
        <v>20394.055299999993</v>
      </c>
      <c r="X230" s="17">
        <v>14275.838709999995</v>
      </c>
      <c r="Y230" s="129">
        <v>1.101</v>
      </c>
      <c r="Z230" s="130">
        <v>26128</v>
      </c>
      <c r="AA230" s="226">
        <v>154903.95087</v>
      </c>
      <c r="AB230" s="226">
        <v>157119.0247811305</v>
      </c>
      <c r="AC230" s="226">
        <v>6013.434812504995</v>
      </c>
      <c r="AD230" s="226">
        <v>1176.0722845478485</v>
      </c>
      <c r="AE230" s="226">
        <v>30728417</v>
      </c>
      <c r="AF230" s="226">
        <v>0</v>
      </c>
      <c r="AG230" s="19"/>
    </row>
    <row r="231" spans="1:33" ht="12.75">
      <c r="A231" s="135" t="s">
        <v>864</v>
      </c>
      <c r="B231" s="12" t="s">
        <v>551</v>
      </c>
      <c r="C231" s="19" t="s">
        <v>552</v>
      </c>
      <c r="D231" s="11">
        <v>59198.437000000005</v>
      </c>
      <c r="E231" s="123">
        <v>8499</v>
      </c>
      <c r="F231" s="127">
        <v>67697.437</v>
      </c>
      <c r="G231" s="128">
        <v>29011</v>
      </c>
      <c r="H231" s="128">
        <v>5554</v>
      </c>
      <c r="I231" s="128">
        <v>8807</v>
      </c>
      <c r="J231" s="128">
        <v>0</v>
      </c>
      <c r="K231" s="128">
        <v>2363</v>
      </c>
      <c r="L231" s="17">
        <v>10242</v>
      </c>
      <c r="M231" s="17">
        <v>3276</v>
      </c>
      <c r="N231" s="17">
        <v>8499</v>
      </c>
      <c r="O231" s="17">
        <v>620</v>
      </c>
      <c r="P231" s="17">
        <v>40168.630600000004</v>
      </c>
      <c r="Q231" s="17">
        <v>14215.4</v>
      </c>
      <c r="R231" s="17">
        <v>-12017.3</v>
      </c>
      <c r="S231" s="17">
        <v>6667.2300000000005</v>
      </c>
      <c r="T231" s="17">
        <v>49033.960600000006</v>
      </c>
      <c r="U231" s="17">
        <v>67697.437</v>
      </c>
      <c r="V231" s="17">
        <v>57542.82145</v>
      </c>
      <c r="W231" s="17">
        <v>-8508.860849999997</v>
      </c>
      <c r="X231" s="17">
        <v>-5956.202594999998</v>
      </c>
      <c r="Y231" s="129">
        <v>0.912</v>
      </c>
      <c r="Z231" s="130">
        <v>13884</v>
      </c>
      <c r="AA231" s="226">
        <v>61740.06254400001</v>
      </c>
      <c r="AB231" s="226">
        <v>62622.92447905517</v>
      </c>
      <c r="AC231" s="226">
        <v>4510.438236751308</v>
      </c>
      <c r="AD231" s="226">
        <v>-326.924291205838</v>
      </c>
      <c r="AE231" s="226">
        <v>0</v>
      </c>
      <c r="AF231" s="226">
        <v>4539017</v>
      </c>
      <c r="AG231" s="19"/>
    </row>
    <row r="232" spans="1:33" ht="12.75">
      <c r="A232" s="135" t="s">
        <v>868</v>
      </c>
      <c r="B232" s="12" t="s">
        <v>812</v>
      </c>
      <c r="C232" s="19" t="s">
        <v>255</v>
      </c>
      <c r="D232" s="11">
        <v>18591.559</v>
      </c>
      <c r="E232" s="123">
        <v>4241</v>
      </c>
      <c r="F232" s="127">
        <v>22832.559</v>
      </c>
      <c r="G232" s="128">
        <v>14323</v>
      </c>
      <c r="H232" s="128">
        <v>3113</v>
      </c>
      <c r="I232" s="128">
        <v>351</v>
      </c>
      <c r="J232" s="128">
        <v>0</v>
      </c>
      <c r="K232" s="128">
        <v>1303</v>
      </c>
      <c r="L232" s="17">
        <v>0</v>
      </c>
      <c r="M232" s="17">
        <v>9750</v>
      </c>
      <c r="N232" s="17">
        <v>4241</v>
      </c>
      <c r="O232" s="17">
        <v>0</v>
      </c>
      <c r="P232" s="17">
        <v>19831.6258</v>
      </c>
      <c r="Q232" s="17">
        <v>4051.95</v>
      </c>
      <c r="R232" s="17">
        <v>-8287.5</v>
      </c>
      <c r="S232" s="17">
        <v>1947.3500000000001</v>
      </c>
      <c r="T232" s="17">
        <v>17543.4258</v>
      </c>
      <c r="U232" s="17">
        <v>22832.559</v>
      </c>
      <c r="V232" s="17">
        <v>19407.67515</v>
      </c>
      <c r="W232" s="17">
        <v>-1864.2493499999982</v>
      </c>
      <c r="X232" s="17">
        <v>-1304.9745449999987</v>
      </c>
      <c r="Y232" s="129">
        <v>0.943</v>
      </c>
      <c r="Z232" s="130">
        <v>6810</v>
      </c>
      <c r="AA232" s="226">
        <v>21531.103137</v>
      </c>
      <c r="AB232" s="226">
        <v>21838.990602547303</v>
      </c>
      <c r="AC232" s="226">
        <v>3206.9002353226583</v>
      </c>
      <c r="AD232" s="226">
        <v>-1630.4622926344878</v>
      </c>
      <c r="AE232" s="226">
        <v>0</v>
      </c>
      <c r="AF232" s="226">
        <v>11103448</v>
      </c>
      <c r="AG232" s="19"/>
    </row>
    <row r="233" spans="1:33" ht="12.75">
      <c r="A233" s="135" t="s">
        <v>868</v>
      </c>
      <c r="B233" s="12" t="s">
        <v>700</v>
      </c>
      <c r="C233" s="19" t="s">
        <v>249</v>
      </c>
      <c r="D233" s="11">
        <v>38010.382</v>
      </c>
      <c r="E233" s="123">
        <v>4419</v>
      </c>
      <c r="F233" s="127">
        <v>42429.382</v>
      </c>
      <c r="G233" s="128">
        <v>37641</v>
      </c>
      <c r="H233" s="128">
        <v>5204</v>
      </c>
      <c r="I233" s="128">
        <v>1718</v>
      </c>
      <c r="J233" s="128">
        <v>0</v>
      </c>
      <c r="K233" s="128">
        <v>2808</v>
      </c>
      <c r="L233" s="17">
        <v>122</v>
      </c>
      <c r="M233" s="17">
        <v>13670</v>
      </c>
      <c r="N233" s="17">
        <v>4419</v>
      </c>
      <c r="O233" s="17">
        <v>87</v>
      </c>
      <c r="P233" s="17">
        <v>52117.7286</v>
      </c>
      <c r="Q233" s="17">
        <v>8270.5</v>
      </c>
      <c r="R233" s="17">
        <v>-11797.15</v>
      </c>
      <c r="S233" s="17">
        <v>1432.25</v>
      </c>
      <c r="T233" s="17">
        <v>50023.3286</v>
      </c>
      <c r="U233" s="17">
        <v>42429.382</v>
      </c>
      <c r="V233" s="17">
        <v>36064.9747</v>
      </c>
      <c r="W233" s="17">
        <v>13958.353900000002</v>
      </c>
      <c r="X233" s="17">
        <v>9770.847730000001</v>
      </c>
      <c r="Y233" s="129">
        <v>1.23</v>
      </c>
      <c r="Z233" s="130">
        <v>10091</v>
      </c>
      <c r="AA233" s="226">
        <v>52188.139859999996</v>
      </c>
      <c r="AB233" s="226">
        <v>52934.4125433309</v>
      </c>
      <c r="AC233" s="226">
        <v>5245.705335777515</v>
      </c>
      <c r="AD233" s="226">
        <v>408.34280782036876</v>
      </c>
      <c r="AE233" s="226">
        <v>4120587</v>
      </c>
      <c r="AF233" s="226">
        <v>0</v>
      </c>
      <c r="AG233" s="19"/>
    </row>
    <row r="234" spans="1:33" ht="12.75">
      <c r="A234" s="135" t="s">
        <v>868</v>
      </c>
      <c r="B234" s="12" t="s">
        <v>609</v>
      </c>
      <c r="C234" s="19" t="s">
        <v>245</v>
      </c>
      <c r="D234" s="11">
        <v>45066.028</v>
      </c>
      <c r="E234" s="123">
        <v>6461</v>
      </c>
      <c r="F234" s="127">
        <v>51527.028</v>
      </c>
      <c r="G234" s="128">
        <v>23883</v>
      </c>
      <c r="H234" s="128">
        <v>4605</v>
      </c>
      <c r="I234" s="128">
        <v>203</v>
      </c>
      <c r="J234" s="128">
        <v>0</v>
      </c>
      <c r="K234" s="128">
        <v>3583</v>
      </c>
      <c r="L234" s="17">
        <v>416</v>
      </c>
      <c r="M234" s="17">
        <v>3642</v>
      </c>
      <c r="N234" s="17">
        <v>6461</v>
      </c>
      <c r="O234" s="17">
        <v>155</v>
      </c>
      <c r="P234" s="17">
        <v>33068.4018</v>
      </c>
      <c r="Q234" s="17">
        <v>7132.349999999999</v>
      </c>
      <c r="R234" s="17">
        <v>-3581.0499999999997</v>
      </c>
      <c r="S234" s="17">
        <v>4872.71</v>
      </c>
      <c r="T234" s="17">
        <v>41492.4118</v>
      </c>
      <c r="U234" s="17">
        <v>51527.028</v>
      </c>
      <c r="V234" s="17">
        <v>43797.9738</v>
      </c>
      <c r="W234" s="17">
        <v>-2305.561999999998</v>
      </c>
      <c r="X234" s="17">
        <v>-1613.8933999999986</v>
      </c>
      <c r="Y234" s="129">
        <v>0.969</v>
      </c>
      <c r="Z234" s="130">
        <v>10253</v>
      </c>
      <c r="AA234" s="226">
        <v>49929.690131999996</v>
      </c>
      <c r="AB234" s="226">
        <v>50643.66775091198</v>
      </c>
      <c r="AC234" s="226">
        <v>4939.399956199354</v>
      </c>
      <c r="AD234" s="226">
        <v>102.03742824220808</v>
      </c>
      <c r="AE234" s="226">
        <v>1046190</v>
      </c>
      <c r="AF234" s="226">
        <v>0</v>
      </c>
      <c r="AG234" s="19"/>
    </row>
    <row r="235" spans="1:33" ht="12.75">
      <c r="A235" s="135" t="s">
        <v>868</v>
      </c>
      <c r="B235" s="12" t="s">
        <v>682</v>
      </c>
      <c r="C235" s="19" t="s">
        <v>247</v>
      </c>
      <c r="D235" s="11">
        <v>37535.942</v>
      </c>
      <c r="E235" s="123">
        <v>5843</v>
      </c>
      <c r="F235" s="127">
        <v>43378.942</v>
      </c>
      <c r="G235" s="128">
        <v>38369</v>
      </c>
      <c r="H235" s="128">
        <v>1203</v>
      </c>
      <c r="I235" s="128">
        <v>198</v>
      </c>
      <c r="J235" s="128">
        <v>0</v>
      </c>
      <c r="K235" s="128">
        <v>3113</v>
      </c>
      <c r="L235" s="17">
        <v>200</v>
      </c>
      <c r="M235" s="17">
        <v>11639</v>
      </c>
      <c r="N235" s="17">
        <v>5843</v>
      </c>
      <c r="O235" s="17">
        <v>1558</v>
      </c>
      <c r="P235" s="17">
        <v>53125.7174</v>
      </c>
      <c r="Q235" s="17">
        <v>3836.9</v>
      </c>
      <c r="R235" s="17">
        <v>-11387.449999999999</v>
      </c>
      <c r="S235" s="17">
        <v>2987.92</v>
      </c>
      <c r="T235" s="17">
        <v>48563.0874</v>
      </c>
      <c r="U235" s="17">
        <v>43378.942</v>
      </c>
      <c r="V235" s="17">
        <v>36872.1007</v>
      </c>
      <c r="W235" s="17">
        <v>11690.986699999994</v>
      </c>
      <c r="X235" s="17">
        <v>8183.690689999995</v>
      </c>
      <c r="Y235" s="129">
        <v>1.189</v>
      </c>
      <c r="Z235" s="130">
        <v>15591</v>
      </c>
      <c r="AA235" s="226">
        <v>51577.562038000004</v>
      </c>
      <c r="AB235" s="226">
        <v>52315.10366575337</v>
      </c>
      <c r="AC235" s="226">
        <v>3355.468133266203</v>
      </c>
      <c r="AD235" s="226">
        <v>-1481.894394690943</v>
      </c>
      <c r="AE235" s="226">
        <v>0</v>
      </c>
      <c r="AF235" s="226">
        <v>23104216</v>
      </c>
      <c r="AG235" s="19"/>
    </row>
    <row r="236" spans="1:33" ht="12.75">
      <c r="A236" s="135" t="s">
        <v>868</v>
      </c>
      <c r="B236" s="12" t="s">
        <v>743</v>
      </c>
      <c r="C236" s="19" t="s">
        <v>252</v>
      </c>
      <c r="D236" s="11">
        <v>54636.66</v>
      </c>
      <c r="E236" s="123">
        <v>4434</v>
      </c>
      <c r="F236" s="127">
        <v>59070.66</v>
      </c>
      <c r="G236" s="128">
        <v>28965</v>
      </c>
      <c r="H236" s="128">
        <v>2443</v>
      </c>
      <c r="I236" s="128">
        <v>1991</v>
      </c>
      <c r="J236" s="128">
        <v>0</v>
      </c>
      <c r="K236" s="128">
        <v>1547</v>
      </c>
      <c r="L236" s="17">
        <v>1307</v>
      </c>
      <c r="M236" s="17">
        <v>2668</v>
      </c>
      <c r="N236" s="17">
        <v>4434</v>
      </c>
      <c r="O236" s="17">
        <v>0</v>
      </c>
      <c r="P236" s="17">
        <v>40104.939</v>
      </c>
      <c r="Q236" s="17">
        <v>5083.849999999999</v>
      </c>
      <c r="R236" s="17">
        <v>-3378.75</v>
      </c>
      <c r="S236" s="17">
        <v>3315.34</v>
      </c>
      <c r="T236" s="17">
        <v>45125.379</v>
      </c>
      <c r="U236" s="17">
        <v>59070.66</v>
      </c>
      <c r="V236" s="17">
        <v>50210.061</v>
      </c>
      <c r="W236" s="17">
        <v>-5084.682000000001</v>
      </c>
      <c r="X236" s="17">
        <v>-3559.2774000000004</v>
      </c>
      <c r="Y236" s="129">
        <v>0.94</v>
      </c>
      <c r="Z236" s="130">
        <v>10814</v>
      </c>
      <c r="AA236" s="226">
        <v>55526.4204</v>
      </c>
      <c r="AB236" s="226">
        <v>56320.42936178384</v>
      </c>
      <c r="AC236" s="226">
        <v>5208.103325483988</v>
      </c>
      <c r="AD236" s="226">
        <v>370.74079752684156</v>
      </c>
      <c r="AE236" s="226">
        <v>4009191</v>
      </c>
      <c r="AF236" s="226">
        <v>0</v>
      </c>
      <c r="AG236" s="19"/>
    </row>
    <row r="237" spans="1:33" ht="12.75">
      <c r="A237" s="135" t="s">
        <v>868</v>
      </c>
      <c r="B237" s="12" t="s">
        <v>730</v>
      </c>
      <c r="C237" s="19" t="s">
        <v>251</v>
      </c>
      <c r="D237" s="11">
        <v>31449.229</v>
      </c>
      <c r="E237" s="123">
        <v>5444</v>
      </c>
      <c r="F237" s="127">
        <v>36893.229</v>
      </c>
      <c r="G237" s="128">
        <v>13692</v>
      </c>
      <c r="H237" s="128">
        <v>3939</v>
      </c>
      <c r="I237" s="128">
        <v>92</v>
      </c>
      <c r="J237" s="128">
        <v>0</v>
      </c>
      <c r="K237" s="128">
        <v>1404</v>
      </c>
      <c r="L237" s="17">
        <v>2</v>
      </c>
      <c r="M237" s="17">
        <v>6326</v>
      </c>
      <c r="N237" s="17">
        <v>5444</v>
      </c>
      <c r="O237" s="17">
        <v>0</v>
      </c>
      <c r="P237" s="17">
        <v>18957.9432</v>
      </c>
      <c r="Q237" s="17">
        <v>4619.75</v>
      </c>
      <c r="R237" s="17">
        <v>-5378.8</v>
      </c>
      <c r="S237" s="17">
        <v>3551.9800000000005</v>
      </c>
      <c r="T237" s="17">
        <v>21750.8732</v>
      </c>
      <c r="U237" s="17">
        <v>36893.229</v>
      </c>
      <c r="V237" s="17">
        <v>31359.244649999997</v>
      </c>
      <c r="W237" s="17">
        <v>-9608.371449999995</v>
      </c>
      <c r="X237" s="17">
        <v>-6725.860014999997</v>
      </c>
      <c r="Y237" s="129">
        <v>0.818</v>
      </c>
      <c r="Z237" s="130">
        <v>6879</v>
      </c>
      <c r="AA237" s="226">
        <v>30178.661321999996</v>
      </c>
      <c r="AB237" s="226">
        <v>30610.205933946694</v>
      </c>
      <c r="AC237" s="226">
        <v>4449.80461316277</v>
      </c>
      <c r="AD237" s="226">
        <v>-387.5579147943763</v>
      </c>
      <c r="AE237" s="226">
        <v>0</v>
      </c>
      <c r="AF237" s="226">
        <v>2666011</v>
      </c>
      <c r="AG237" s="19"/>
    </row>
    <row r="238" spans="1:33" ht="12.75">
      <c r="A238" s="135" t="s">
        <v>868</v>
      </c>
      <c r="B238" s="12" t="s">
        <v>840</v>
      </c>
      <c r="C238" s="19" t="s">
        <v>256</v>
      </c>
      <c r="D238" s="11">
        <v>23474.899</v>
      </c>
      <c r="E238" s="123">
        <v>3626</v>
      </c>
      <c r="F238" s="127">
        <v>27100.899</v>
      </c>
      <c r="G238" s="128">
        <v>11155</v>
      </c>
      <c r="H238" s="128">
        <v>2881</v>
      </c>
      <c r="I238" s="128">
        <v>13</v>
      </c>
      <c r="J238" s="128">
        <v>0</v>
      </c>
      <c r="K238" s="128">
        <v>719</v>
      </c>
      <c r="L238" s="17">
        <v>0</v>
      </c>
      <c r="M238" s="17">
        <v>1113</v>
      </c>
      <c r="N238" s="17">
        <v>3626</v>
      </c>
      <c r="O238" s="17">
        <v>0</v>
      </c>
      <c r="P238" s="17">
        <v>15445.213</v>
      </c>
      <c r="Q238" s="17">
        <v>3071.0499999999997</v>
      </c>
      <c r="R238" s="17">
        <v>-946.05</v>
      </c>
      <c r="S238" s="17">
        <v>2892.8900000000003</v>
      </c>
      <c r="T238" s="17">
        <v>20463.103</v>
      </c>
      <c r="U238" s="17">
        <v>27100.899</v>
      </c>
      <c r="V238" s="17">
        <v>23035.76415</v>
      </c>
      <c r="W238" s="17">
        <v>-2572.66115</v>
      </c>
      <c r="X238" s="17">
        <v>-1800.8628049999998</v>
      </c>
      <c r="Y238" s="129">
        <v>0.934</v>
      </c>
      <c r="Z238" s="130">
        <v>7070</v>
      </c>
      <c r="AA238" s="226">
        <v>25312.239666</v>
      </c>
      <c r="AB238" s="226">
        <v>25674.19610030356</v>
      </c>
      <c r="AC238" s="226">
        <v>3631.4280198449164</v>
      </c>
      <c r="AD238" s="226">
        <v>-1205.9345081122297</v>
      </c>
      <c r="AE238" s="226">
        <v>0</v>
      </c>
      <c r="AF238" s="226">
        <v>8525957</v>
      </c>
      <c r="AG238" s="19"/>
    </row>
    <row r="239" spans="1:33" ht="12.75">
      <c r="A239" s="135" t="s">
        <v>868</v>
      </c>
      <c r="B239" s="12" t="s">
        <v>755</v>
      </c>
      <c r="C239" s="19" t="s">
        <v>253</v>
      </c>
      <c r="D239" s="11">
        <v>30022.841</v>
      </c>
      <c r="E239" s="123">
        <v>3181</v>
      </c>
      <c r="F239" s="127">
        <v>33203.841</v>
      </c>
      <c r="G239" s="128">
        <v>19442</v>
      </c>
      <c r="H239" s="128">
        <v>5637</v>
      </c>
      <c r="I239" s="128">
        <v>227</v>
      </c>
      <c r="J239" s="128">
        <v>0</v>
      </c>
      <c r="K239" s="128">
        <v>1173</v>
      </c>
      <c r="L239" s="17">
        <v>24</v>
      </c>
      <c r="M239" s="17">
        <v>2375</v>
      </c>
      <c r="N239" s="17">
        <v>3181</v>
      </c>
      <c r="O239" s="17">
        <v>0</v>
      </c>
      <c r="P239" s="17">
        <v>26919.393200000002</v>
      </c>
      <c r="Q239" s="17">
        <v>5981.45</v>
      </c>
      <c r="R239" s="17">
        <v>-2039.1499999999999</v>
      </c>
      <c r="S239" s="17">
        <v>2300.1000000000004</v>
      </c>
      <c r="T239" s="17">
        <v>33161.7932</v>
      </c>
      <c r="U239" s="17">
        <v>33203.841</v>
      </c>
      <c r="V239" s="17">
        <v>28223.26485</v>
      </c>
      <c r="W239" s="17">
        <v>4938.5283500000005</v>
      </c>
      <c r="X239" s="17">
        <v>3456.969845</v>
      </c>
      <c r="Y239" s="129">
        <v>1.104</v>
      </c>
      <c r="Z239" s="130">
        <v>10869</v>
      </c>
      <c r="AA239" s="226">
        <v>36657.040464000005</v>
      </c>
      <c r="AB239" s="226">
        <v>37181.223698417336</v>
      </c>
      <c r="AC239" s="226">
        <v>3420.8504644785476</v>
      </c>
      <c r="AD239" s="226">
        <v>-1416.5120634785985</v>
      </c>
      <c r="AE239" s="226">
        <v>0</v>
      </c>
      <c r="AF239" s="226">
        <v>15396070</v>
      </c>
      <c r="AG239" s="19"/>
    </row>
    <row r="240" spans="1:33" ht="12.75">
      <c r="A240" s="135" t="s">
        <v>868</v>
      </c>
      <c r="B240" s="12" t="s">
        <v>707</v>
      </c>
      <c r="C240" s="19" t="s">
        <v>250</v>
      </c>
      <c r="D240" s="11">
        <v>108263.616</v>
      </c>
      <c r="E240" s="123">
        <v>13023</v>
      </c>
      <c r="F240" s="127">
        <v>121286.616</v>
      </c>
      <c r="G240" s="128">
        <v>54147</v>
      </c>
      <c r="H240" s="128">
        <v>4699</v>
      </c>
      <c r="I240" s="128">
        <v>3104</v>
      </c>
      <c r="J240" s="128">
        <v>0</v>
      </c>
      <c r="K240" s="128">
        <v>3578</v>
      </c>
      <c r="L240" s="17">
        <v>2470</v>
      </c>
      <c r="M240" s="17">
        <v>18</v>
      </c>
      <c r="N240" s="17">
        <v>13023</v>
      </c>
      <c r="O240" s="17">
        <v>1477</v>
      </c>
      <c r="P240" s="17">
        <v>74971.9362</v>
      </c>
      <c r="Q240" s="17">
        <v>9673.85</v>
      </c>
      <c r="R240" s="17">
        <v>-3370.25</v>
      </c>
      <c r="S240" s="17">
        <v>11066.490000000002</v>
      </c>
      <c r="T240" s="17">
        <v>92342.02620000001</v>
      </c>
      <c r="U240" s="17">
        <v>121286.616</v>
      </c>
      <c r="V240" s="17">
        <v>103093.62359999999</v>
      </c>
      <c r="W240" s="17">
        <v>-10751.597399999984</v>
      </c>
      <c r="X240" s="17">
        <v>-7526.118179999989</v>
      </c>
      <c r="Y240" s="129">
        <v>0.938</v>
      </c>
      <c r="Z240" s="130">
        <v>20351</v>
      </c>
      <c r="AA240" s="226">
        <v>113766.84580799998</v>
      </c>
      <c r="AB240" s="226">
        <v>115393.67308184008</v>
      </c>
      <c r="AC240" s="226">
        <v>5670.172133155132</v>
      </c>
      <c r="AD240" s="226">
        <v>832.8096051979855</v>
      </c>
      <c r="AE240" s="226">
        <v>16948508</v>
      </c>
      <c r="AF240" s="226">
        <v>0</v>
      </c>
      <c r="AG240" s="19"/>
    </row>
    <row r="241" spans="1:33" ht="12.75">
      <c r="A241" s="135" t="s">
        <v>868</v>
      </c>
      <c r="B241" s="12" t="s">
        <v>603</v>
      </c>
      <c r="C241" s="19" t="s">
        <v>244</v>
      </c>
      <c r="D241" s="11">
        <v>253295.343</v>
      </c>
      <c r="E241" s="123">
        <v>34975</v>
      </c>
      <c r="F241" s="127">
        <v>288270.343</v>
      </c>
      <c r="G241" s="128">
        <v>118405</v>
      </c>
      <c r="H241" s="128">
        <v>32166</v>
      </c>
      <c r="I241" s="128">
        <v>12242</v>
      </c>
      <c r="J241" s="128">
        <v>0</v>
      </c>
      <c r="K241" s="128">
        <v>3484</v>
      </c>
      <c r="L241" s="17">
        <v>4990</v>
      </c>
      <c r="M241" s="17">
        <v>1059</v>
      </c>
      <c r="N241" s="17">
        <v>34975</v>
      </c>
      <c r="O241" s="17">
        <v>522</v>
      </c>
      <c r="P241" s="17">
        <v>163943.563</v>
      </c>
      <c r="Q241" s="17">
        <v>40708.2</v>
      </c>
      <c r="R241" s="17">
        <v>-5585.349999999999</v>
      </c>
      <c r="S241" s="17">
        <v>29548.72</v>
      </c>
      <c r="T241" s="17">
        <v>228615.133</v>
      </c>
      <c r="U241" s="17">
        <v>288270.343</v>
      </c>
      <c r="V241" s="17">
        <v>245029.79155</v>
      </c>
      <c r="W241" s="17">
        <v>-16414.658549999993</v>
      </c>
      <c r="X241" s="17">
        <v>-11490.260984999994</v>
      </c>
      <c r="Y241" s="129">
        <v>0.96</v>
      </c>
      <c r="Z241" s="130">
        <v>58248</v>
      </c>
      <c r="AA241" s="226">
        <v>276739.52927999996</v>
      </c>
      <c r="AB241" s="226">
        <v>280696.81060203095</v>
      </c>
      <c r="AC241" s="226">
        <v>4818.994825608277</v>
      </c>
      <c r="AD241" s="226">
        <v>-18.36770234886899</v>
      </c>
      <c r="AE241" s="226">
        <v>0</v>
      </c>
      <c r="AF241" s="226">
        <v>1069882</v>
      </c>
      <c r="AG241" s="19"/>
    </row>
    <row r="242" spans="1:33" ht="12.75">
      <c r="A242" s="135" t="s">
        <v>868</v>
      </c>
      <c r="B242" s="12" t="s">
        <v>575</v>
      </c>
      <c r="C242" s="19" t="s">
        <v>243</v>
      </c>
      <c r="D242" s="11">
        <v>252308.13899999997</v>
      </c>
      <c r="E242" s="123">
        <v>42004</v>
      </c>
      <c r="F242" s="127">
        <v>294312.13899999997</v>
      </c>
      <c r="G242" s="128">
        <v>212912</v>
      </c>
      <c r="H242" s="128">
        <v>50760</v>
      </c>
      <c r="I242" s="128">
        <v>4193</v>
      </c>
      <c r="J242" s="128">
        <v>0</v>
      </c>
      <c r="K242" s="128">
        <v>12726</v>
      </c>
      <c r="L242" s="17">
        <v>1741</v>
      </c>
      <c r="M242" s="17">
        <v>84878</v>
      </c>
      <c r="N242" s="17">
        <v>42004</v>
      </c>
      <c r="O242" s="17">
        <v>4429</v>
      </c>
      <c r="P242" s="17">
        <v>294797.9552</v>
      </c>
      <c r="Q242" s="17">
        <v>57527.15</v>
      </c>
      <c r="R242" s="17">
        <v>-77390.8</v>
      </c>
      <c r="S242" s="17">
        <v>21274.140000000003</v>
      </c>
      <c r="T242" s="17">
        <v>296208.4452</v>
      </c>
      <c r="U242" s="17">
        <v>294312.13899999997</v>
      </c>
      <c r="V242" s="17">
        <v>250165.31814999998</v>
      </c>
      <c r="W242" s="17">
        <v>46043.12705000004</v>
      </c>
      <c r="X242" s="17">
        <v>32230.188935000024</v>
      </c>
      <c r="Y242" s="129">
        <v>1.11</v>
      </c>
      <c r="Z242" s="130">
        <v>51883</v>
      </c>
      <c r="AA242" s="226">
        <v>326686.47429</v>
      </c>
      <c r="AB242" s="226">
        <v>331357.97996984073</v>
      </c>
      <c r="AC242" s="226">
        <v>6386.638782835239</v>
      </c>
      <c r="AD242" s="226">
        <v>1549.276254878093</v>
      </c>
      <c r="AE242" s="226">
        <v>80381100</v>
      </c>
      <c r="AF242" s="226">
        <v>0</v>
      </c>
      <c r="AG242" s="19"/>
    </row>
    <row r="243" spans="1:33" ht="12.75">
      <c r="A243" s="135" t="s">
        <v>868</v>
      </c>
      <c r="B243" s="12" t="s">
        <v>777</v>
      </c>
      <c r="C243" s="19" t="s">
        <v>254</v>
      </c>
      <c r="D243" s="11">
        <v>43229.303</v>
      </c>
      <c r="E243" s="123">
        <v>5203</v>
      </c>
      <c r="F243" s="127">
        <v>48432.303</v>
      </c>
      <c r="G243" s="128">
        <v>32688</v>
      </c>
      <c r="H243" s="128">
        <v>6595</v>
      </c>
      <c r="I243" s="128">
        <v>445</v>
      </c>
      <c r="J243" s="128">
        <v>0</v>
      </c>
      <c r="K243" s="128">
        <v>2765</v>
      </c>
      <c r="L243" s="17">
        <v>6</v>
      </c>
      <c r="M243" s="17">
        <v>15089</v>
      </c>
      <c r="N243" s="17">
        <v>5203</v>
      </c>
      <c r="O243" s="17">
        <v>0</v>
      </c>
      <c r="P243" s="17">
        <v>45259.804800000005</v>
      </c>
      <c r="Q243" s="17">
        <v>8334.25</v>
      </c>
      <c r="R243" s="17">
        <v>-12830.75</v>
      </c>
      <c r="S243" s="17">
        <v>1857.42</v>
      </c>
      <c r="T243" s="17">
        <v>42620.7248</v>
      </c>
      <c r="U243" s="17">
        <v>48432.303</v>
      </c>
      <c r="V243" s="17">
        <v>41167.45755</v>
      </c>
      <c r="W243" s="17">
        <v>1453.2672500000044</v>
      </c>
      <c r="X243" s="17">
        <v>1017.287075000003</v>
      </c>
      <c r="Y243" s="129">
        <v>1.021</v>
      </c>
      <c r="Z243" s="130">
        <v>11176</v>
      </c>
      <c r="AA243" s="226">
        <v>49449.38136299999</v>
      </c>
      <c r="AB243" s="226">
        <v>50156.490729569006</v>
      </c>
      <c r="AC243" s="226">
        <v>4487.874975802523</v>
      </c>
      <c r="AD243" s="226">
        <v>-349.4875521546228</v>
      </c>
      <c r="AE243" s="226">
        <v>0</v>
      </c>
      <c r="AF243" s="226">
        <v>3905873</v>
      </c>
      <c r="AG243" s="19"/>
    </row>
    <row r="244" spans="1:33" ht="12.75">
      <c r="A244" s="135" t="s">
        <v>868</v>
      </c>
      <c r="B244" s="12" t="s">
        <v>631</v>
      </c>
      <c r="C244" s="19" t="s">
        <v>246</v>
      </c>
      <c r="D244" s="11">
        <v>82316.91</v>
      </c>
      <c r="E244" s="123">
        <v>15509</v>
      </c>
      <c r="F244" s="127">
        <v>97825.91</v>
      </c>
      <c r="G244" s="128">
        <v>58364</v>
      </c>
      <c r="H244" s="128">
        <v>8418</v>
      </c>
      <c r="I244" s="128">
        <v>978</v>
      </c>
      <c r="J244" s="128">
        <v>0</v>
      </c>
      <c r="K244" s="128">
        <v>4813</v>
      </c>
      <c r="L244" s="17">
        <v>523</v>
      </c>
      <c r="M244" s="17">
        <v>18760</v>
      </c>
      <c r="N244" s="17">
        <v>15509</v>
      </c>
      <c r="O244" s="17">
        <v>69</v>
      </c>
      <c r="P244" s="17">
        <v>80810.7944</v>
      </c>
      <c r="Q244" s="17">
        <v>12077.65</v>
      </c>
      <c r="R244" s="17">
        <v>-16449.2</v>
      </c>
      <c r="S244" s="17">
        <v>9993.45</v>
      </c>
      <c r="T244" s="17">
        <v>86432.6944</v>
      </c>
      <c r="U244" s="17">
        <v>97825.91</v>
      </c>
      <c r="V244" s="17">
        <v>83152.0235</v>
      </c>
      <c r="W244" s="17">
        <v>3280.6708999999973</v>
      </c>
      <c r="X244" s="17">
        <v>2296.469629999998</v>
      </c>
      <c r="Y244" s="129">
        <v>1.023</v>
      </c>
      <c r="Z244" s="130">
        <v>15526</v>
      </c>
      <c r="AA244" s="226">
        <v>100075.90593</v>
      </c>
      <c r="AB244" s="226">
        <v>101506.9574113423</v>
      </c>
      <c r="AC244" s="226">
        <v>6537.86921366368</v>
      </c>
      <c r="AD244" s="226">
        <v>1700.506685706534</v>
      </c>
      <c r="AE244" s="226">
        <v>26402067</v>
      </c>
      <c r="AF244" s="226">
        <v>0</v>
      </c>
      <c r="AG244" s="19"/>
    </row>
    <row r="245" spans="1:33" ht="12.75">
      <c r="A245" s="135" t="s">
        <v>868</v>
      </c>
      <c r="B245" s="12" t="s">
        <v>560</v>
      </c>
      <c r="C245" s="19" t="s">
        <v>561</v>
      </c>
      <c r="D245" s="11">
        <v>73345.699</v>
      </c>
      <c r="E245" s="123">
        <v>9696</v>
      </c>
      <c r="F245" s="127">
        <v>83041.699</v>
      </c>
      <c r="G245" s="128">
        <v>63241</v>
      </c>
      <c r="H245" s="128">
        <v>14743</v>
      </c>
      <c r="I245" s="128">
        <v>2350</v>
      </c>
      <c r="J245" s="128">
        <v>0</v>
      </c>
      <c r="K245" s="128">
        <v>3136</v>
      </c>
      <c r="L245" s="17">
        <v>1181</v>
      </c>
      <c r="M245" s="17">
        <v>31832</v>
      </c>
      <c r="N245" s="17">
        <v>9696</v>
      </c>
      <c r="O245" s="17">
        <v>164</v>
      </c>
      <c r="P245" s="17">
        <v>87563.4886</v>
      </c>
      <c r="Q245" s="17">
        <v>17194.649999999998</v>
      </c>
      <c r="R245" s="17">
        <v>-28200.45</v>
      </c>
      <c r="S245" s="17">
        <v>2830.1600000000003</v>
      </c>
      <c r="T245" s="17">
        <v>79387.8486</v>
      </c>
      <c r="U245" s="17">
        <v>83041.699</v>
      </c>
      <c r="V245" s="17">
        <v>70585.44415</v>
      </c>
      <c r="W245" s="17">
        <v>8802.404450000002</v>
      </c>
      <c r="X245" s="17">
        <v>6161.683115000001</v>
      </c>
      <c r="Y245" s="129">
        <v>1.074</v>
      </c>
      <c r="Z245" s="130">
        <v>23172</v>
      </c>
      <c r="AA245" s="226">
        <v>89186.784726</v>
      </c>
      <c r="AB245" s="226">
        <v>90462.12547073005</v>
      </c>
      <c r="AC245" s="226">
        <v>3903.941199323755</v>
      </c>
      <c r="AD245" s="226">
        <v>-933.4213286333911</v>
      </c>
      <c r="AE245" s="226">
        <v>0</v>
      </c>
      <c r="AF245" s="226">
        <v>21629239</v>
      </c>
      <c r="AG245" s="19"/>
    </row>
    <row r="246" spans="1:33" ht="12.75">
      <c r="A246" s="135" t="s">
        <v>868</v>
      </c>
      <c r="B246" s="12" t="s">
        <v>694</v>
      </c>
      <c r="C246" s="19" t="s">
        <v>248</v>
      </c>
      <c r="D246" s="11">
        <v>104018.689</v>
      </c>
      <c r="E246" s="123">
        <v>15752</v>
      </c>
      <c r="F246" s="127">
        <v>119770.689</v>
      </c>
      <c r="G246" s="128">
        <v>83726</v>
      </c>
      <c r="H246" s="128">
        <v>22294</v>
      </c>
      <c r="I246" s="128">
        <v>5</v>
      </c>
      <c r="J246" s="128">
        <v>0</v>
      </c>
      <c r="K246" s="128">
        <v>1215</v>
      </c>
      <c r="L246" s="17">
        <v>106</v>
      </c>
      <c r="M246" s="17">
        <v>31349</v>
      </c>
      <c r="N246" s="17">
        <v>15752</v>
      </c>
      <c r="O246" s="17">
        <v>1288</v>
      </c>
      <c r="P246" s="17">
        <v>115927.0196</v>
      </c>
      <c r="Q246" s="17">
        <v>19986.899999999998</v>
      </c>
      <c r="R246" s="17">
        <v>-27831.55</v>
      </c>
      <c r="S246" s="17">
        <v>8059.870000000001</v>
      </c>
      <c r="T246" s="17">
        <v>116142.2396</v>
      </c>
      <c r="U246" s="17">
        <v>119770.689</v>
      </c>
      <c r="V246" s="17">
        <v>101805.08565</v>
      </c>
      <c r="W246" s="17">
        <v>14337.153950000007</v>
      </c>
      <c r="X246" s="17">
        <v>10036.007765000004</v>
      </c>
      <c r="Y246" s="129">
        <v>1.084</v>
      </c>
      <c r="Z246" s="130">
        <v>26964</v>
      </c>
      <c r="AA246" s="226">
        <v>129831.42687600001</v>
      </c>
      <c r="AB246" s="226">
        <v>131687.9722055586</v>
      </c>
      <c r="AC246" s="226">
        <v>4883.844096037627</v>
      </c>
      <c r="AD246" s="226">
        <v>46.48156808048134</v>
      </c>
      <c r="AE246" s="226">
        <v>1253329</v>
      </c>
      <c r="AF246" s="226">
        <v>0</v>
      </c>
      <c r="AG246" s="19"/>
    </row>
    <row r="247" spans="1:33" ht="12.75">
      <c r="A247" s="135" t="s">
        <v>872</v>
      </c>
      <c r="B247" s="12" t="s">
        <v>728</v>
      </c>
      <c r="C247" s="19" t="s">
        <v>262</v>
      </c>
      <c r="D247" s="11">
        <v>30093.525999999998</v>
      </c>
      <c r="E247" s="123">
        <v>6709</v>
      </c>
      <c r="F247" s="127">
        <v>36802.526</v>
      </c>
      <c r="G247" s="128">
        <v>14688</v>
      </c>
      <c r="H247" s="128">
        <v>6053</v>
      </c>
      <c r="I247" s="128">
        <v>148</v>
      </c>
      <c r="J247" s="128">
        <v>0</v>
      </c>
      <c r="K247" s="128">
        <v>2296</v>
      </c>
      <c r="L247" s="17">
        <v>2</v>
      </c>
      <c r="M247" s="17">
        <v>5833</v>
      </c>
      <c r="N247" s="17">
        <v>6709</v>
      </c>
      <c r="O247" s="17">
        <v>16</v>
      </c>
      <c r="P247" s="17">
        <v>20337.004800000002</v>
      </c>
      <c r="Q247" s="17">
        <v>7222.45</v>
      </c>
      <c r="R247" s="17">
        <v>-4973.349999999999</v>
      </c>
      <c r="S247" s="17">
        <v>4711.04</v>
      </c>
      <c r="T247" s="17">
        <v>27297.144800000002</v>
      </c>
      <c r="U247" s="17">
        <v>36802.526</v>
      </c>
      <c r="V247" s="17">
        <v>31282.1471</v>
      </c>
      <c r="W247" s="17">
        <v>-3985.0022999999965</v>
      </c>
      <c r="X247" s="17">
        <v>-2789.5016099999975</v>
      </c>
      <c r="Y247" s="129">
        <v>0.924</v>
      </c>
      <c r="Z247" s="130">
        <v>5896</v>
      </c>
      <c r="AA247" s="226">
        <v>34005.534024</v>
      </c>
      <c r="AB247" s="226">
        <v>34491.80161645048</v>
      </c>
      <c r="AC247" s="226">
        <v>5850.034195463108</v>
      </c>
      <c r="AD247" s="226">
        <v>1012.6716675059615</v>
      </c>
      <c r="AE247" s="226">
        <v>5970712</v>
      </c>
      <c r="AF247" s="226">
        <v>0</v>
      </c>
      <c r="AG247" s="19"/>
    </row>
    <row r="248" spans="1:33" ht="12.75">
      <c r="A248" s="135" t="s">
        <v>872</v>
      </c>
      <c r="B248" s="12" t="s">
        <v>635</v>
      </c>
      <c r="C248" s="19" t="s">
        <v>258</v>
      </c>
      <c r="D248" s="11">
        <v>47889.143</v>
      </c>
      <c r="E248" s="123">
        <v>8093</v>
      </c>
      <c r="F248" s="127">
        <v>55982.143</v>
      </c>
      <c r="G248" s="128">
        <v>45835</v>
      </c>
      <c r="H248" s="128">
        <v>8232</v>
      </c>
      <c r="I248" s="128">
        <v>499</v>
      </c>
      <c r="J248" s="128">
        <v>0</v>
      </c>
      <c r="K248" s="128">
        <v>3064</v>
      </c>
      <c r="L248" s="17">
        <v>682</v>
      </c>
      <c r="M248" s="17">
        <v>30101</v>
      </c>
      <c r="N248" s="17">
        <v>8093</v>
      </c>
      <c r="O248" s="17">
        <v>0</v>
      </c>
      <c r="P248" s="17">
        <v>63463.141</v>
      </c>
      <c r="Q248" s="17">
        <v>10025.75</v>
      </c>
      <c r="R248" s="17">
        <v>-26165.55</v>
      </c>
      <c r="S248" s="17">
        <v>1761.88</v>
      </c>
      <c r="T248" s="17">
        <v>49085.221</v>
      </c>
      <c r="U248" s="17">
        <v>55982.143</v>
      </c>
      <c r="V248" s="17">
        <v>47584.82154999999</v>
      </c>
      <c r="W248" s="17">
        <v>1500.3994500000044</v>
      </c>
      <c r="X248" s="17">
        <v>1050.279615000003</v>
      </c>
      <c r="Y248" s="129">
        <v>1.019</v>
      </c>
      <c r="Z248" s="130">
        <v>9617</v>
      </c>
      <c r="AA248" s="226">
        <v>57045.80371699999</v>
      </c>
      <c r="AB248" s="226">
        <v>57861.53934442141</v>
      </c>
      <c r="AC248" s="226">
        <v>6016.589304816618</v>
      </c>
      <c r="AD248" s="226">
        <v>1179.226776859472</v>
      </c>
      <c r="AE248" s="226">
        <v>11340624</v>
      </c>
      <c r="AF248" s="226">
        <v>0</v>
      </c>
      <c r="AG248" s="19"/>
    </row>
    <row r="249" spans="1:33" ht="12.75">
      <c r="A249" s="135" t="s">
        <v>872</v>
      </c>
      <c r="B249" s="12" t="s">
        <v>734</v>
      </c>
      <c r="C249" s="19" t="s">
        <v>263</v>
      </c>
      <c r="D249" s="11">
        <v>56062.09</v>
      </c>
      <c r="E249" s="123">
        <v>3312</v>
      </c>
      <c r="F249" s="127">
        <v>59374.09</v>
      </c>
      <c r="G249" s="128">
        <v>29204</v>
      </c>
      <c r="H249" s="128">
        <v>5457</v>
      </c>
      <c r="I249" s="128">
        <v>119</v>
      </c>
      <c r="J249" s="128">
        <v>0</v>
      </c>
      <c r="K249" s="128">
        <v>1918</v>
      </c>
      <c r="L249" s="17">
        <v>0</v>
      </c>
      <c r="M249" s="17">
        <v>4419</v>
      </c>
      <c r="N249" s="17">
        <v>3312</v>
      </c>
      <c r="O249" s="17">
        <v>0</v>
      </c>
      <c r="P249" s="17">
        <v>40435.858400000005</v>
      </c>
      <c r="Q249" s="17">
        <v>6369.9</v>
      </c>
      <c r="R249" s="17">
        <v>-3756.15</v>
      </c>
      <c r="S249" s="17">
        <v>2063.9700000000003</v>
      </c>
      <c r="T249" s="17">
        <v>45113.578400000006</v>
      </c>
      <c r="U249" s="17">
        <v>59374.09</v>
      </c>
      <c r="V249" s="17">
        <v>50467.9765</v>
      </c>
      <c r="W249" s="17">
        <v>-5354.398099999991</v>
      </c>
      <c r="X249" s="17">
        <v>-3748.0786699999935</v>
      </c>
      <c r="Y249" s="129">
        <v>0.937</v>
      </c>
      <c r="Z249" s="130">
        <v>11602</v>
      </c>
      <c r="AA249" s="226">
        <v>55633.52233</v>
      </c>
      <c r="AB249" s="226">
        <v>56429.062813024204</v>
      </c>
      <c r="AC249" s="226">
        <v>4863.735805294277</v>
      </c>
      <c r="AD249" s="226">
        <v>26.373277337131185</v>
      </c>
      <c r="AE249" s="226">
        <v>305983</v>
      </c>
      <c r="AF249" s="226">
        <v>0</v>
      </c>
      <c r="AG249" s="19"/>
    </row>
    <row r="250" spans="1:33" ht="12.75">
      <c r="A250" s="135" t="s">
        <v>872</v>
      </c>
      <c r="B250" s="12" t="s">
        <v>718</v>
      </c>
      <c r="C250" s="19" t="s">
        <v>261</v>
      </c>
      <c r="D250" s="11">
        <v>30572.119</v>
      </c>
      <c r="E250" s="123">
        <v>7087</v>
      </c>
      <c r="F250" s="127">
        <v>37659.119</v>
      </c>
      <c r="G250" s="128">
        <v>15478</v>
      </c>
      <c r="H250" s="128">
        <v>11941</v>
      </c>
      <c r="I250" s="128">
        <v>629</v>
      </c>
      <c r="J250" s="128">
        <v>0</v>
      </c>
      <c r="K250" s="128">
        <v>1819</v>
      </c>
      <c r="L250" s="17">
        <v>493</v>
      </c>
      <c r="M250" s="17">
        <v>830</v>
      </c>
      <c r="N250" s="17">
        <v>7087</v>
      </c>
      <c r="O250" s="17">
        <v>0</v>
      </c>
      <c r="P250" s="17">
        <v>21430.8388</v>
      </c>
      <c r="Q250" s="17">
        <v>12230.65</v>
      </c>
      <c r="R250" s="17">
        <v>-1124.55</v>
      </c>
      <c r="S250" s="17">
        <v>5882.85</v>
      </c>
      <c r="T250" s="17">
        <v>38419.7888</v>
      </c>
      <c r="U250" s="17">
        <v>37659.119</v>
      </c>
      <c r="V250" s="17">
        <v>32010.251149999996</v>
      </c>
      <c r="W250" s="17">
        <v>6409.537650000006</v>
      </c>
      <c r="X250" s="17">
        <v>4486.676355000003</v>
      </c>
      <c r="Y250" s="129">
        <v>1.119</v>
      </c>
      <c r="Z250" s="130">
        <v>9463</v>
      </c>
      <c r="AA250" s="226">
        <v>42140.554161</v>
      </c>
      <c r="AB250" s="226">
        <v>42743.14977975829</v>
      </c>
      <c r="AC250" s="226">
        <v>4516.870947876814</v>
      </c>
      <c r="AD250" s="226">
        <v>-320.4915800803319</v>
      </c>
      <c r="AE250" s="226">
        <v>0</v>
      </c>
      <c r="AF250" s="226">
        <v>3032812</v>
      </c>
      <c r="AG250" s="132"/>
    </row>
    <row r="251" spans="1:33" ht="12.75">
      <c r="A251" s="135" t="s">
        <v>872</v>
      </c>
      <c r="B251" s="12" t="s">
        <v>691</v>
      </c>
      <c r="C251" s="19" t="s">
        <v>260</v>
      </c>
      <c r="D251" s="11">
        <v>98462.247</v>
      </c>
      <c r="E251" s="123">
        <v>12596</v>
      </c>
      <c r="F251" s="127">
        <v>111058.247</v>
      </c>
      <c r="G251" s="128">
        <v>71276</v>
      </c>
      <c r="H251" s="128">
        <v>11343</v>
      </c>
      <c r="I251" s="128">
        <v>845</v>
      </c>
      <c r="J251" s="128">
        <v>0</v>
      </c>
      <c r="K251" s="128">
        <v>3133</v>
      </c>
      <c r="L251" s="17">
        <v>69</v>
      </c>
      <c r="M251" s="17">
        <v>41963</v>
      </c>
      <c r="N251" s="17">
        <v>12596</v>
      </c>
      <c r="O251" s="17">
        <v>0</v>
      </c>
      <c r="P251" s="17">
        <v>98688.74960000001</v>
      </c>
      <c r="Q251" s="17">
        <v>13022.85</v>
      </c>
      <c r="R251" s="17">
        <v>-35727.2</v>
      </c>
      <c r="S251" s="17">
        <v>3572.8900000000003</v>
      </c>
      <c r="T251" s="17">
        <v>79557.2896</v>
      </c>
      <c r="U251" s="17">
        <v>111058.247</v>
      </c>
      <c r="V251" s="17">
        <v>94399.50995</v>
      </c>
      <c r="W251" s="17">
        <v>-14842.220350000003</v>
      </c>
      <c r="X251" s="17">
        <v>-10389.554245000001</v>
      </c>
      <c r="Y251" s="129">
        <v>0.906</v>
      </c>
      <c r="Z251" s="130">
        <v>19020</v>
      </c>
      <c r="AA251" s="226">
        <v>100618.77178200001</v>
      </c>
      <c r="AB251" s="226">
        <v>102057.58606073551</v>
      </c>
      <c r="AC251" s="226">
        <v>5365.803683529733</v>
      </c>
      <c r="AD251" s="226">
        <v>528.4411555725865</v>
      </c>
      <c r="AE251" s="226">
        <v>10050951</v>
      </c>
      <c r="AF251" s="226">
        <v>0</v>
      </c>
      <c r="AG251" s="19"/>
    </row>
    <row r="252" spans="1:33" ht="12.75">
      <c r="A252" s="135" t="s">
        <v>872</v>
      </c>
      <c r="B252" s="12" t="s">
        <v>619</v>
      </c>
      <c r="C252" s="19" t="s">
        <v>257</v>
      </c>
      <c r="D252" s="11">
        <v>426241.679</v>
      </c>
      <c r="E252" s="123">
        <v>50280</v>
      </c>
      <c r="F252" s="127">
        <v>476521.679</v>
      </c>
      <c r="G252" s="128">
        <v>262287</v>
      </c>
      <c r="H252" s="128">
        <v>80705</v>
      </c>
      <c r="I252" s="128">
        <v>279226</v>
      </c>
      <c r="J252" s="128">
        <v>0</v>
      </c>
      <c r="K252" s="128">
        <v>13772</v>
      </c>
      <c r="L252" s="17">
        <v>248876</v>
      </c>
      <c r="M252" s="17">
        <v>86471</v>
      </c>
      <c r="N252" s="17">
        <v>50280</v>
      </c>
      <c r="O252" s="17">
        <v>1943</v>
      </c>
      <c r="P252" s="17">
        <v>363162.5802</v>
      </c>
      <c r="Q252" s="17">
        <v>317647.55</v>
      </c>
      <c r="R252" s="17">
        <v>-286696.5</v>
      </c>
      <c r="S252" s="17">
        <v>28037.93</v>
      </c>
      <c r="T252" s="17">
        <v>422151.5602</v>
      </c>
      <c r="U252" s="17">
        <v>476521.679</v>
      </c>
      <c r="V252" s="17">
        <v>405043.42715</v>
      </c>
      <c r="W252" s="17">
        <v>17108.133050000004</v>
      </c>
      <c r="X252" s="17">
        <v>11975.693135000001</v>
      </c>
      <c r="Y252" s="129">
        <v>1.025</v>
      </c>
      <c r="Z252" s="130">
        <v>100550</v>
      </c>
      <c r="AA252" s="226">
        <v>488434.72097499995</v>
      </c>
      <c r="AB252" s="226">
        <v>495419.17167264543</v>
      </c>
      <c r="AC252" s="226">
        <v>4927.092706838841</v>
      </c>
      <c r="AD252" s="226">
        <v>89.73017888169488</v>
      </c>
      <c r="AE252" s="226">
        <v>9022369</v>
      </c>
      <c r="AF252" s="226">
        <v>0</v>
      </c>
      <c r="AG252" s="19"/>
    </row>
    <row r="253" spans="1:33" ht="12.75">
      <c r="A253" s="135" t="s">
        <v>872</v>
      </c>
      <c r="B253" s="12" t="s">
        <v>746</v>
      </c>
      <c r="C253" s="19" t="s">
        <v>264</v>
      </c>
      <c r="D253" s="11">
        <v>156887.036</v>
      </c>
      <c r="E253" s="123">
        <v>17540</v>
      </c>
      <c r="F253" s="127">
        <v>174427.036</v>
      </c>
      <c r="G253" s="128">
        <v>108474</v>
      </c>
      <c r="H253" s="128">
        <v>15704</v>
      </c>
      <c r="I253" s="128">
        <v>10028</v>
      </c>
      <c r="J253" s="128">
        <v>0</v>
      </c>
      <c r="K253" s="128">
        <v>7124</v>
      </c>
      <c r="L253" s="17">
        <v>7361</v>
      </c>
      <c r="M253" s="17">
        <v>40287</v>
      </c>
      <c r="N253" s="17">
        <v>17540</v>
      </c>
      <c r="O253" s="17">
        <v>982</v>
      </c>
      <c r="P253" s="17">
        <v>150193.1004</v>
      </c>
      <c r="Q253" s="17">
        <v>27927.6</v>
      </c>
      <c r="R253" s="17">
        <v>-41335.5</v>
      </c>
      <c r="S253" s="17">
        <v>8060.210000000001</v>
      </c>
      <c r="T253" s="17">
        <v>144845.4104</v>
      </c>
      <c r="U253" s="17">
        <v>174427.036</v>
      </c>
      <c r="V253" s="17">
        <v>148262.98059999998</v>
      </c>
      <c r="W253" s="17">
        <v>-3417.5701999999874</v>
      </c>
      <c r="X253" s="17">
        <v>-2392.299139999991</v>
      </c>
      <c r="Y253" s="129">
        <v>0.986</v>
      </c>
      <c r="Z253" s="130">
        <v>39238</v>
      </c>
      <c r="AA253" s="226">
        <v>171985.057496</v>
      </c>
      <c r="AB253" s="226">
        <v>174444.3854332414</v>
      </c>
      <c r="AC253" s="226">
        <v>4445.802167114567</v>
      </c>
      <c r="AD253" s="226">
        <v>-391.56036084257903</v>
      </c>
      <c r="AE253" s="226">
        <v>0</v>
      </c>
      <c r="AF253" s="226">
        <v>15364045</v>
      </c>
      <c r="AG253" s="19"/>
    </row>
    <row r="254" spans="1:33" ht="12.75">
      <c r="A254" s="135" t="s">
        <v>872</v>
      </c>
      <c r="B254" s="12" t="s">
        <v>779</v>
      </c>
      <c r="C254" s="19" t="s">
        <v>265</v>
      </c>
      <c r="D254" s="11">
        <v>157805.167</v>
      </c>
      <c r="E254" s="123">
        <v>12864</v>
      </c>
      <c r="F254" s="127">
        <v>170669.167</v>
      </c>
      <c r="G254" s="128">
        <v>90629</v>
      </c>
      <c r="H254" s="128">
        <v>6289</v>
      </c>
      <c r="I254" s="128">
        <v>23932</v>
      </c>
      <c r="J254" s="128">
        <v>5488</v>
      </c>
      <c r="K254" s="128">
        <v>0</v>
      </c>
      <c r="L254" s="17">
        <v>141</v>
      </c>
      <c r="M254" s="17">
        <v>29175</v>
      </c>
      <c r="N254" s="17">
        <v>12864</v>
      </c>
      <c r="O254" s="17">
        <v>315</v>
      </c>
      <c r="P254" s="17">
        <v>125484.9134</v>
      </c>
      <c r="Q254" s="17">
        <v>30352.649999999998</v>
      </c>
      <c r="R254" s="17">
        <v>-25186.35</v>
      </c>
      <c r="S254" s="17">
        <v>5974.650000000001</v>
      </c>
      <c r="T254" s="17">
        <v>136625.8634</v>
      </c>
      <c r="U254" s="17">
        <v>170669.167</v>
      </c>
      <c r="V254" s="17">
        <v>145068.79194999998</v>
      </c>
      <c r="W254" s="17">
        <v>-8442.928549999982</v>
      </c>
      <c r="X254" s="17">
        <v>-5910.049984999987</v>
      </c>
      <c r="Y254" s="129">
        <v>0.965</v>
      </c>
      <c r="Z254" s="130">
        <v>25756</v>
      </c>
      <c r="AA254" s="226">
        <v>164695.74615499997</v>
      </c>
      <c r="AB254" s="226">
        <v>167050.8394146178</v>
      </c>
      <c r="AC254" s="226">
        <v>6485.899961741645</v>
      </c>
      <c r="AD254" s="226">
        <v>1648.5374337844987</v>
      </c>
      <c r="AE254" s="226">
        <v>42459730</v>
      </c>
      <c r="AF254" s="226">
        <v>0</v>
      </c>
      <c r="AG254" s="19"/>
    </row>
    <row r="255" spans="1:33" ht="12.75">
      <c r="A255" s="135" t="s">
        <v>872</v>
      </c>
      <c r="B255" s="12" t="s">
        <v>571</v>
      </c>
      <c r="C255" s="19" t="s">
        <v>572</v>
      </c>
      <c r="D255" s="11">
        <v>148902.198</v>
      </c>
      <c r="E255" s="123">
        <v>18289</v>
      </c>
      <c r="F255" s="127">
        <v>167191.198</v>
      </c>
      <c r="G255" s="128">
        <v>85525</v>
      </c>
      <c r="H255" s="128">
        <v>13247</v>
      </c>
      <c r="I255" s="128">
        <v>3970</v>
      </c>
      <c r="J255" s="128">
        <v>0</v>
      </c>
      <c r="K255" s="128">
        <v>4802</v>
      </c>
      <c r="L255" s="17">
        <v>952</v>
      </c>
      <c r="M255" s="17">
        <v>27531</v>
      </c>
      <c r="N255" s="17">
        <v>18289</v>
      </c>
      <c r="O255" s="17">
        <v>16641</v>
      </c>
      <c r="P255" s="17">
        <v>118417.91500000001</v>
      </c>
      <c r="Q255" s="17">
        <v>18716.149999999998</v>
      </c>
      <c r="R255" s="17">
        <v>-38355.4</v>
      </c>
      <c r="S255" s="17">
        <v>10865.380000000001</v>
      </c>
      <c r="T255" s="17">
        <v>109644.04500000001</v>
      </c>
      <c r="U255" s="17">
        <v>167191.198</v>
      </c>
      <c r="V255" s="17">
        <v>142112.5183</v>
      </c>
      <c r="W255" s="17">
        <v>-32468.473299999983</v>
      </c>
      <c r="X255" s="17">
        <v>-22727.931309999985</v>
      </c>
      <c r="Y255" s="129">
        <v>0.864</v>
      </c>
      <c r="Z255" s="130">
        <v>26848</v>
      </c>
      <c r="AA255" s="226">
        <v>144453.195072</v>
      </c>
      <c r="AB255" s="226">
        <v>146518.8267230091</v>
      </c>
      <c r="AC255" s="226">
        <v>5457.346048979778</v>
      </c>
      <c r="AD255" s="226">
        <v>619.983521022632</v>
      </c>
      <c r="AE255" s="226">
        <v>16645318</v>
      </c>
      <c r="AF255" s="226">
        <v>0</v>
      </c>
      <c r="AG255" s="19"/>
    </row>
    <row r="256" spans="1:33" ht="12.75">
      <c r="A256" s="135" t="s">
        <v>872</v>
      </c>
      <c r="B256" s="12" t="s">
        <v>637</v>
      </c>
      <c r="C256" s="19" t="s">
        <v>259</v>
      </c>
      <c r="D256" s="11">
        <v>200033.646</v>
      </c>
      <c r="E256" s="123">
        <v>25493</v>
      </c>
      <c r="F256" s="127">
        <v>225526.646</v>
      </c>
      <c r="G256" s="128">
        <v>142594</v>
      </c>
      <c r="H256" s="128">
        <v>46339</v>
      </c>
      <c r="I256" s="128">
        <v>6557</v>
      </c>
      <c r="J256" s="128">
        <v>5915</v>
      </c>
      <c r="K256" s="128">
        <v>-28</v>
      </c>
      <c r="L256" s="17">
        <v>263</v>
      </c>
      <c r="M256" s="17">
        <v>53525</v>
      </c>
      <c r="N256" s="17">
        <v>25493</v>
      </c>
      <c r="O256" s="17">
        <v>1146</v>
      </c>
      <c r="P256" s="17">
        <v>197435.65240000002</v>
      </c>
      <c r="Q256" s="17">
        <v>49965.549999999996</v>
      </c>
      <c r="R256" s="17">
        <v>-46693.9</v>
      </c>
      <c r="S256" s="17">
        <v>12569.800000000001</v>
      </c>
      <c r="T256" s="17">
        <v>213277.1024</v>
      </c>
      <c r="U256" s="17">
        <v>225526.646</v>
      </c>
      <c r="V256" s="17">
        <v>191697.6491</v>
      </c>
      <c r="W256" s="17">
        <v>21579.453299999994</v>
      </c>
      <c r="X256" s="17">
        <v>15105.617309999994</v>
      </c>
      <c r="Y256" s="129">
        <v>1.067</v>
      </c>
      <c r="Z256" s="130">
        <v>37397</v>
      </c>
      <c r="AA256" s="226">
        <v>240636.931282</v>
      </c>
      <c r="AB256" s="226">
        <v>244077.95770865705</v>
      </c>
      <c r="AC256" s="226">
        <v>6526.672131685886</v>
      </c>
      <c r="AD256" s="226">
        <v>1689.3096037287396</v>
      </c>
      <c r="AE256" s="226">
        <v>63175111</v>
      </c>
      <c r="AF256" s="226">
        <v>0</v>
      </c>
      <c r="AG256" s="19"/>
    </row>
    <row r="257" spans="1:33" ht="12.75">
      <c r="A257" s="135" t="s">
        <v>880</v>
      </c>
      <c r="B257" s="12" t="s">
        <v>833</v>
      </c>
      <c r="C257" s="19" t="s">
        <v>270</v>
      </c>
      <c r="D257" s="11">
        <v>49376.038</v>
      </c>
      <c r="E257" s="123">
        <v>4647</v>
      </c>
      <c r="F257" s="127">
        <v>54023.038</v>
      </c>
      <c r="G257" s="128">
        <v>21920</v>
      </c>
      <c r="H257" s="128">
        <v>8640</v>
      </c>
      <c r="I257" s="128">
        <v>933</v>
      </c>
      <c r="J257" s="128">
        <v>0</v>
      </c>
      <c r="K257" s="128">
        <v>1065</v>
      </c>
      <c r="L257" s="17">
        <v>768</v>
      </c>
      <c r="M257" s="17">
        <v>8647</v>
      </c>
      <c r="N257" s="17">
        <v>4647</v>
      </c>
      <c r="O257" s="17">
        <v>1</v>
      </c>
      <c r="P257" s="17">
        <v>30350.432</v>
      </c>
      <c r="Q257" s="17">
        <v>9042.3</v>
      </c>
      <c r="R257" s="17">
        <v>-8003.599999999999</v>
      </c>
      <c r="S257" s="17">
        <v>2479.96</v>
      </c>
      <c r="T257" s="17">
        <v>33869.092000000004</v>
      </c>
      <c r="U257" s="17">
        <v>54023.038</v>
      </c>
      <c r="V257" s="17">
        <v>45919.5823</v>
      </c>
      <c r="W257" s="17">
        <v>-12050.490299999998</v>
      </c>
      <c r="X257" s="17">
        <v>-8435.343209999997</v>
      </c>
      <c r="Y257" s="129">
        <v>0.844</v>
      </c>
      <c r="Z257" s="130">
        <v>9493</v>
      </c>
      <c r="AA257" s="226">
        <v>45595.444072</v>
      </c>
      <c r="AB257" s="226">
        <v>46247.44344363033</v>
      </c>
      <c r="AC257" s="226">
        <v>4871.741645805365</v>
      </c>
      <c r="AD257" s="226">
        <v>34.37911784821881</v>
      </c>
      <c r="AE257" s="226">
        <v>326361</v>
      </c>
      <c r="AF257" s="226">
        <v>0</v>
      </c>
      <c r="AG257" s="19"/>
    </row>
    <row r="258" spans="1:33" ht="12.75">
      <c r="A258" s="135" t="s">
        <v>880</v>
      </c>
      <c r="B258" s="12" t="s">
        <v>787</v>
      </c>
      <c r="C258" s="19" t="s">
        <v>269</v>
      </c>
      <c r="D258" s="11">
        <v>68956.449</v>
      </c>
      <c r="E258" s="123">
        <v>10878</v>
      </c>
      <c r="F258" s="127">
        <v>79834.449</v>
      </c>
      <c r="G258" s="128">
        <v>39043</v>
      </c>
      <c r="H258" s="128">
        <v>6848</v>
      </c>
      <c r="I258" s="128">
        <v>2122</v>
      </c>
      <c r="J258" s="128">
        <v>0</v>
      </c>
      <c r="K258" s="128">
        <v>2185</v>
      </c>
      <c r="L258" s="17">
        <v>123</v>
      </c>
      <c r="M258" s="17">
        <v>16130</v>
      </c>
      <c r="N258" s="17">
        <v>10878</v>
      </c>
      <c r="O258" s="17">
        <v>0</v>
      </c>
      <c r="P258" s="17">
        <v>54058.9378</v>
      </c>
      <c r="Q258" s="17">
        <v>9481.75</v>
      </c>
      <c r="R258" s="17">
        <v>-13815.05</v>
      </c>
      <c r="S258" s="17">
        <v>6504.200000000001</v>
      </c>
      <c r="T258" s="17">
        <v>56229.837799999994</v>
      </c>
      <c r="U258" s="17">
        <v>79834.449</v>
      </c>
      <c r="V258" s="17">
        <v>67859.28164999999</v>
      </c>
      <c r="W258" s="17">
        <v>-11629.443849999996</v>
      </c>
      <c r="X258" s="17">
        <v>-8140.610694999997</v>
      </c>
      <c r="Y258" s="129">
        <v>0.898</v>
      </c>
      <c r="Z258" s="130">
        <v>18019</v>
      </c>
      <c r="AA258" s="226">
        <v>71691.335202</v>
      </c>
      <c r="AB258" s="226">
        <v>72716.49695783753</v>
      </c>
      <c r="AC258" s="226">
        <v>4035.5456439223894</v>
      </c>
      <c r="AD258" s="226">
        <v>-801.8168840347566</v>
      </c>
      <c r="AE258" s="226">
        <v>0</v>
      </c>
      <c r="AF258" s="226">
        <v>14447938</v>
      </c>
      <c r="AG258" s="19"/>
    </row>
    <row r="259" spans="1:33" ht="12.75">
      <c r="A259" s="135" t="s">
        <v>880</v>
      </c>
      <c r="B259" s="12" t="s">
        <v>643</v>
      </c>
      <c r="C259" s="19" t="s">
        <v>644</v>
      </c>
      <c r="D259" s="11">
        <v>177481.171</v>
      </c>
      <c r="E259" s="123">
        <v>13649</v>
      </c>
      <c r="F259" s="127">
        <v>191130.171</v>
      </c>
      <c r="G259" s="128">
        <v>80585</v>
      </c>
      <c r="H259" s="128">
        <v>11513</v>
      </c>
      <c r="I259" s="128">
        <v>6202</v>
      </c>
      <c r="J259" s="128">
        <v>7593</v>
      </c>
      <c r="K259" s="128">
        <v>0</v>
      </c>
      <c r="L259" s="17">
        <v>4484</v>
      </c>
      <c r="M259" s="17">
        <v>1632</v>
      </c>
      <c r="N259" s="17">
        <v>13649</v>
      </c>
      <c r="O259" s="17">
        <v>2686</v>
      </c>
      <c r="P259" s="17">
        <v>111577.99100000001</v>
      </c>
      <c r="Q259" s="17">
        <v>21511.8</v>
      </c>
      <c r="R259" s="17">
        <v>-7481.7</v>
      </c>
      <c r="S259" s="17">
        <v>11324.210000000001</v>
      </c>
      <c r="T259" s="17">
        <v>136932.301</v>
      </c>
      <c r="U259" s="17">
        <v>191130.171</v>
      </c>
      <c r="V259" s="17">
        <v>162460.64535</v>
      </c>
      <c r="W259" s="17">
        <v>-25528.34435</v>
      </c>
      <c r="X259" s="17">
        <v>-17869.841044999997</v>
      </c>
      <c r="Y259" s="129">
        <v>0.907</v>
      </c>
      <c r="Z259" s="130">
        <v>25225</v>
      </c>
      <c r="AA259" s="226">
        <v>173355.065097</v>
      </c>
      <c r="AB259" s="226">
        <v>175833.9836778498</v>
      </c>
      <c r="AC259" s="226">
        <v>6970.623733512381</v>
      </c>
      <c r="AD259" s="226">
        <v>2133.2612055552345</v>
      </c>
      <c r="AE259" s="226">
        <v>53811514</v>
      </c>
      <c r="AF259" s="226">
        <v>0</v>
      </c>
      <c r="AG259" s="19"/>
    </row>
    <row r="260" spans="1:33" ht="12.75">
      <c r="A260" s="135" t="s">
        <v>880</v>
      </c>
      <c r="B260" s="12" t="s">
        <v>770</v>
      </c>
      <c r="C260" s="19" t="s">
        <v>268</v>
      </c>
      <c r="D260" s="11">
        <v>389648.009</v>
      </c>
      <c r="E260" s="123">
        <v>49897</v>
      </c>
      <c r="F260" s="127">
        <v>439545.009</v>
      </c>
      <c r="G260" s="128">
        <v>259815</v>
      </c>
      <c r="H260" s="128">
        <v>38115</v>
      </c>
      <c r="I260" s="128">
        <v>49291</v>
      </c>
      <c r="J260" s="128">
        <v>0</v>
      </c>
      <c r="K260" s="128">
        <v>5171</v>
      </c>
      <c r="L260" s="17">
        <v>25343</v>
      </c>
      <c r="M260" s="17">
        <v>66281</v>
      </c>
      <c r="N260" s="17">
        <v>49897</v>
      </c>
      <c r="O260" s="17">
        <v>525</v>
      </c>
      <c r="P260" s="17">
        <v>359739.849</v>
      </c>
      <c r="Q260" s="17">
        <v>78690.45</v>
      </c>
      <c r="R260" s="17">
        <v>-78326.65</v>
      </c>
      <c r="S260" s="17">
        <v>31144.680000000004</v>
      </c>
      <c r="T260" s="17">
        <v>391248.32899999997</v>
      </c>
      <c r="U260" s="17">
        <v>439545.009</v>
      </c>
      <c r="V260" s="17">
        <v>373613.25765</v>
      </c>
      <c r="W260" s="17">
        <v>17635.071349999984</v>
      </c>
      <c r="X260" s="17">
        <v>12344.549944999988</v>
      </c>
      <c r="Y260" s="129">
        <v>1.028</v>
      </c>
      <c r="Z260" s="130">
        <v>98766</v>
      </c>
      <c r="AA260" s="226">
        <v>451852.269252</v>
      </c>
      <c r="AB260" s="226">
        <v>458313.6033089033</v>
      </c>
      <c r="AC260" s="226">
        <v>4640.398551210977</v>
      </c>
      <c r="AD260" s="226">
        <v>-196.96397674616946</v>
      </c>
      <c r="AE260" s="226">
        <v>0</v>
      </c>
      <c r="AF260" s="226">
        <v>19453344</v>
      </c>
      <c r="AG260" s="19"/>
    </row>
    <row r="261" spans="1:33" ht="12.75">
      <c r="A261" s="135" t="s">
        <v>880</v>
      </c>
      <c r="B261" s="12" t="s">
        <v>668</v>
      </c>
      <c r="C261" s="19" t="s">
        <v>266</v>
      </c>
      <c r="D261" s="11">
        <v>118484.019</v>
      </c>
      <c r="E261" s="123">
        <v>11556</v>
      </c>
      <c r="F261" s="127">
        <v>130040.019</v>
      </c>
      <c r="G261" s="128">
        <v>86868</v>
      </c>
      <c r="H261" s="128">
        <v>6662</v>
      </c>
      <c r="I261" s="128">
        <v>2217</v>
      </c>
      <c r="J261" s="128">
        <v>0</v>
      </c>
      <c r="K261" s="128">
        <v>3088</v>
      </c>
      <c r="L261" s="17">
        <v>286</v>
      </c>
      <c r="M261" s="17">
        <v>29425</v>
      </c>
      <c r="N261" s="17">
        <v>11556</v>
      </c>
      <c r="O261" s="17">
        <v>0</v>
      </c>
      <c r="P261" s="17">
        <v>120277.43280000001</v>
      </c>
      <c r="Q261" s="17">
        <v>10171.949999999999</v>
      </c>
      <c r="R261" s="17">
        <v>-25254.35</v>
      </c>
      <c r="S261" s="17">
        <v>4820.35</v>
      </c>
      <c r="T261" s="17">
        <v>110015.38280000002</v>
      </c>
      <c r="U261" s="17">
        <v>130040.019</v>
      </c>
      <c r="V261" s="17">
        <v>110534.01615</v>
      </c>
      <c r="W261" s="17">
        <v>-518.6333499999746</v>
      </c>
      <c r="X261" s="17">
        <v>-363.0433449999822</v>
      </c>
      <c r="Y261" s="129">
        <v>0.997</v>
      </c>
      <c r="Z261" s="130">
        <v>18644</v>
      </c>
      <c r="AA261" s="226">
        <v>129649.898943</v>
      </c>
      <c r="AB261" s="226">
        <v>131503.8484847412</v>
      </c>
      <c r="AC261" s="226">
        <v>7053.413885686613</v>
      </c>
      <c r="AD261" s="226">
        <v>2216.051357729467</v>
      </c>
      <c r="AE261" s="226">
        <v>41316062</v>
      </c>
      <c r="AF261" s="226">
        <v>0</v>
      </c>
      <c r="AG261" s="19"/>
    </row>
    <row r="262" spans="1:33" ht="12.75">
      <c r="A262" s="135" t="s">
        <v>880</v>
      </c>
      <c r="B262" s="12" t="s">
        <v>756</v>
      </c>
      <c r="C262" s="19" t="s">
        <v>267</v>
      </c>
      <c r="D262" s="11">
        <v>116633.206</v>
      </c>
      <c r="E262" s="123">
        <v>13437</v>
      </c>
      <c r="F262" s="127">
        <v>130070.206</v>
      </c>
      <c r="G262" s="128">
        <v>75775</v>
      </c>
      <c r="H262" s="128">
        <v>5351</v>
      </c>
      <c r="I262" s="128">
        <v>1326</v>
      </c>
      <c r="J262" s="128">
        <v>401</v>
      </c>
      <c r="K262" s="128">
        <v>4318</v>
      </c>
      <c r="L262" s="17">
        <v>150</v>
      </c>
      <c r="M262" s="17">
        <v>24351</v>
      </c>
      <c r="N262" s="17">
        <v>13437</v>
      </c>
      <c r="O262" s="17">
        <v>83</v>
      </c>
      <c r="P262" s="17">
        <v>104918.065</v>
      </c>
      <c r="Q262" s="17">
        <v>9686.6</v>
      </c>
      <c r="R262" s="17">
        <v>-20896.399999999998</v>
      </c>
      <c r="S262" s="17">
        <v>7281.780000000001</v>
      </c>
      <c r="T262" s="17">
        <v>100990.045</v>
      </c>
      <c r="U262" s="17">
        <v>130070.206</v>
      </c>
      <c r="V262" s="17">
        <v>110559.67510000001</v>
      </c>
      <c r="W262" s="17">
        <v>-9569.63010000001</v>
      </c>
      <c r="X262" s="17">
        <v>-6698.741070000006</v>
      </c>
      <c r="Y262" s="129">
        <v>0.948</v>
      </c>
      <c r="Z262" s="130">
        <v>19695</v>
      </c>
      <c r="AA262" s="226">
        <v>123306.555288</v>
      </c>
      <c r="AB262" s="226">
        <v>125069.79716889326</v>
      </c>
      <c r="AC262" s="226">
        <v>6350.332427971224</v>
      </c>
      <c r="AD262" s="226">
        <v>1512.9699000140781</v>
      </c>
      <c r="AE262" s="226">
        <v>29797942</v>
      </c>
      <c r="AF262" s="226">
        <v>0</v>
      </c>
      <c r="AG262" s="19"/>
    </row>
    <row r="263" spans="1:33" ht="12.75">
      <c r="A263" s="135" t="s">
        <v>880</v>
      </c>
      <c r="B263" s="12" t="s">
        <v>848</v>
      </c>
      <c r="C263" s="19" t="s">
        <v>271</v>
      </c>
      <c r="D263" s="11">
        <v>280625.952</v>
      </c>
      <c r="E263" s="123">
        <v>28399</v>
      </c>
      <c r="F263" s="127">
        <v>309024.952</v>
      </c>
      <c r="G263" s="128">
        <v>185769</v>
      </c>
      <c r="H263" s="128">
        <v>22182</v>
      </c>
      <c r="I263" s="128">
        <v>11970</v>
      </c>
      <c r="J263" s="128">
        <v>9048</v>
      </c>
      <c r="K263" s="128">
        <v>0</v>
      </c>
      <c r="L263" s="17">
        <v>4235</v>
      </c>
      <c r="M263" s="17">
        <v>68725</v>
      </c>
      <c r="N263" s="17">
        <v>28399</v>
      </c>
      <c r="O263" s="17">
        <v>2328</v>
      </c>
      <c r="P263" s="17">
        <v>257215.7574</v>
      </c>
      <c r="Q263" s="17">
        <v>36720</v>
      </c>
      <c r="R263" s="17">
        <v>-63994.799999999996</v>
      </c>
      <c r="S263" s="17">
        <v>12455.900000000001</v>
      </c>
      <c r="T263" s="17">
        <v>242396.8574</v>
      </c>
      <c r="U263" s="17">
        <v>309024.952</v>
      </c>
      <c r="V263" s="17">
        <v>262671.2092</v>
      </c>
      <c r="W263" s="17">
        <v>-20274.351799999975</v>
      </c>
      <c r="X263" s="17">
        <v>-14192.046259999981</v>
      </c>
      <c r="Y263" s="129">
        <v>0.954</v>
      </c>
      <c r="Z263" s="130">
        <v>56141</v>
      </c>
      <c r="AA263" s="226">
        <v>294809.80420799996</v>
      </c>
      <c r="AB263" s="226">
        <v>299025.48432706075</v>
      </c>
      <c r="AC263" s="226">
        <v>5326.329853886834</v>
      </c>
      <c r="AD263" s="226">
        <v>488.96732592968783</v>
      </c>
      <c r="AE263" s="226">
        <v>27451115</v>
      </c>
      <c r="AF263" s="226">
        <v>0</v>
      </c>
      <c r="AG263" s="19"/>
    </row>
    <row r="264" spans="1:33" ht="12.75">
      <c r="A264" s="135" t="s">
        <v>869</v>
      </c>
      <c r="B264" s="12" t="s">
        <v>740</v>
      </c>
      <c r="C264" s="19" t="s">
        <v>276</v>
      </c>
      <c r="D264" s="11">
        <v>7880.4259999999995</v>
      </c>
      <c r="E264" s="123">
        <v>2706</v>
      </c>
      <c r="F264" s="127">
        <v>10586.426</v>
      </c>
      <c r="G264" s="128">
        <v>3668</v>
      </c>
      <c r="H264" s="128">
        <v>0</v>
      </c>
      <c r="I264" s="128">
        <v>2</v>
      </c>
      <c r="J264" s="128">
        <v>0</v>
      </c>
      <c r="K264" s="128">
        <v>355</v>
      </c>
      <c r="L264" s="17">
        <v>0</v>
      </c>
      <c r="M264" s="17">
        <v>2923</v>
      </c>
      <c r="N264" s="17">
        <v>2706</v>
      </c>
      <c r="O264" s="17">
        <v>0</v>
      </c>
      <c r="P264" s="17">
        <v>5078.7128</v>
      </c>
      <c r="Q264" s="17">
        <v>303.45</v>
      </c>
      <c r="R264" s="17">
        <v>-2484.5499999999997</v>
      </c>
      <c r="S264" s="17">
        <v>1803.19</v>
      </c>
      <c r="T264" s="17">
        <v>4700.8028</v>
      </c>
      <c r="U264" s="17">
        <v>10586.426</v>
      </c>
      <c r="V264" s="17">
        <v>8998.462099999999</v>
      </c>
      <c r="W264" s="17">
        <v>-4297.659299999998</v>
      </c>
      <c r="X264" s="17">
        <v>-3008.361509999999</v>
      </c>
      <c r="Y264" s="129">
        <v>0.716</v>
      </c>
      <c r="Z264" s="130">
        <v>5464</v>
      </c>
      <c r="AA264" s="226">
        <v>7579.881015999999</v>
      </c>
      <c r="AB264" s="226">
        <v>7688.270741334412</v>
      </c>
      <c r="AC264" s="226">
        <v>1407.077368472623</v>
      </c>
      <c r="AD264" s="226">
        <v>-3430.2851594845233</v>
      </c>
      <c r="AE264" s="226">
        <v>0</v>
      </c>
      <c r="AF264" s="226">
        <v>18743078</v>
      </c>
      <c r="AG264" s="19"/>
    </row>
    <row r="265" spans="1:33" ht="12.75">
      <c r="A265" s="135" t="s">
        <v>869</v>
      </c>
      <c r="B265" s="12" t="s">
        <v>582</v>
      </c>
      <c r="C265" s="19" t="s">
        <v>273</v>
      </c>
      <c r="D265" s="11">
        <v>32100.108999999997</v>
      </c>
      <c r="E265" s="123">
        <v>2706</v>
      </c>
      <c r="F265" s="127">
        <v>34806.109</v>
      </c>
      <c r="G265" s="128">
        <v>24322</v>
      </c>
      <c r="H265" s="128">
        <v>4521</v>
      </c>
      <c r="I265" s="128">
        <v>684</v>
      </c>
      <c r="J265" s="128">
        <v>0</v>
      </c>
      <c r="K265" s="128">
        <v>2239</v>
      </c>
      <c r="L265" s="17">
        <v>1369</v>
      </c>
      <c r="M265" s="17">
        <v>6772</v>
      </c>
      <c r="N265" s="17">
        <v>2706</v>
      </c>
      <c r="O265" s="17">
        <v>20</v>
      </c>
      <c r="P265" s="17">
        <v>33676.241200000004</v>
      </c>
      <c r="Q265" s="17">
        <v>6327.4</v>
      </c>
      <c r="R265" s="17">
        <v>-6936.849999999999</v>
      </c>
      <c r="S265" s="17">
        <v>1148.8600000000001</v>
      </c>
      <c r="T265" s="17">
        <v>34215.65120000001</v>
      </c>
      <c r="U265" s="17">
        <v>34806.109</v>
      </c>
      <c r="V265" s="17">
        <v>29585.192649999997</v>
      </c>
      <c r="W265" s="17">
        <v>4630.45855000001</v>
      </c>
      <c r="X265" s="17">
        <v>3241.320985000007</v>
      </c>
      <c r="Y265" s="129">
        <v>1.093</v>
      </c>
      <c r="Z265" s="130">
        <v>6497</v>
      </c>
      <c r="AA265" s="226">
        <v>38043.07713699999</v>
      </c>
      <c r="AB265" s="226">
        <v>38587.08022531382</v>
      </c>
      <c r="AC265" s="226">
        <v>5939.215056997664</v>
      </c>
      <c r="AD265" s="226">
        <v>1101.8525290405178</v>
      </c>
      <c r="AE265" s="226">
        <v>7158736</v>
      </c>
      <c r="AF265" s="226">
        <v>0</v>
      </c>
      <c r="AG265" s="19"/>
    </row>
    <row r="266" spans="1:33" ht="12.75">
      <c r="A266" s="135" t="s">
        <v>869</v>
      </c>
      <c r="B266" s="12" t="s">
        <v>671</v>
      </c>
      <c r="C266" s="19" t="s">
        <v>275</v>
      </c>
      <c r="D266" s="11">
        <v>73029.45</v>
      </c>
      <c r="E266" s="123">
        <v>6891</v>
      </c>
      <c r="F266" s="127">
        <v>79920.45</v>
      </c>
      <c r="G266" s="128">
        <v>54066</v>
      </c>
      <c r="H266" s="128">
        <v>9621</v>
      </c>
      <c r="I266" s="128">
        <v>305</v>
      </c>
      <c r="J266" s="128">
        <v>0</v>
      </c>
      <c r="K266" s="128">
        <v>4900</v>
      </c>
      <c r="L266" s="17">
        <v>319</v>
      </c>
      <c r="M266" s="17">
        <v>10315</v>
      </c>
      <c r="N266" s="17">
        <v>6891</v>
      </c>
      <c r="O266" s="17">
        <v>469</v>
      </c>
      <c r="P266" s="17">
        <v>74859.78360000001</v>
      </c>
      <c r="Q266" s="17">
        <v>12602.1</v>
      </c>
      <c r="R266" s="17">
        <v>-9437.55</v>
      </c>
      <c r="S266" s="17">
        <v>4103.8</v>
      </c>
      <c r="T266" s="17">
        <v>82128.13360000002</v>
      </c>
      <c r="U266" s="17">
        <v>79920.45</v>
      </c>
      <c r="V266" s="17">
        <v>67932.38249999999</v>
      </c>
      <c r="W266" s="17">
        <v>14195.751100000023</v>
      </c>
      <c r="X266" s="17">
        <v>9937.025770000015</v>
      </c>
      <c r="Y266" s="129">
        <v>1.124</v>
      </c>
      <c r="Z266" s="130">
        <v>14898</v>
      </c>
      <c r="AA266" s="226">
        <v>89830.5858</v>
      </c>
      <c r="AB266" s="226">
        <v>91115.13268153266</v>
      </c>
      <c r="AC266" s="226">
        <v>6115.93050621108</v>
      </c>
      <c r="AD266" s="226">
        <v>1278.5679782539337</v>
      </c>
      <c r="AE266" s="226">
        <v>19048106</v>
      </c>
      <c r="AF266" s="226">
        <v>0</v>
      </c>
      <c r="AG266" s="19"/>
    </row>
    <row r="267" spans="1:33" ht="12.75">
      <c r="A267" s="135" t="s">
        <v>869</v>
      </c>
      <c r="B267" s="12" t="s">
        <v>768</v>
      </c>
      <c r="C267" s="19" t="s">
        <v>277</v>
      </c>
      <c r="D267" s="11">
        <v>69394.429</v>
      </c>
      <c r="E267" s="123">
        <v>5766</v>
      </c>
      <c r="F267" s="127">
        <v>75160.429</v>
      </c>
      <c r="G267" s="128">
        <v>40129</v>
      </c>
      <c r="H267" s="128">
        <v>9037</v>
      </c>
      <c r="I267" s="128">
        <v>560</v>
      </c>
      <c r="J267" s="128">
        <v>0</v>
      </c>
      <c r="K267" s="128">
        <v>2394</v>
      </c>
      <c r="L267" s="17">
        <v>104</v>
      </c>
      <c r="M267" s="17">
        <v>18491</v>
      </c>
      <c r="N267" s="17">
        <v>5766</v>
      </c>
      <c r="O267" s="17">
        <v>6</v>
      </c>
      <c r="P267" s="17">
        <v>55562.6134</v>
      </c>
      <c r="Q267" s="17">
        <v>10192.35</v>
      </c>
      <c r="R267" s="17">
        <v>-15810.85</v>
      </c>
      <c r="S267" s="17">
        <v>1757.63</v>
      </c>
      <c r="T267" s="17">
        <v>51701.7434</v>
      </c>
      <c r="U267" s="17">
        <v>75160.429</v>
      </c>
      <c r="V267" s="17">
        <v>63886.36465</v>
      </c>
      <c r="W267" s="17">
        <v>-12184.621250000004</v>
      </c>
      <c r="X267" s="17">
        <v>-8529.234875000002</v>
      </c>
      <c r="Y267" s="129">
        <v>0.887</v>
      </c>
      <c r="Z267" s="130">
        <v>11806</v>
      </c>
      <c r="AA267" s="226">
        <v>66667.300523</v>
      </c>
      <c r="AB267" s="226">
        <v>67620.62028847147</v>
      </c>
      <c r="AC267" s="226">
        <v>5727.648677661484</v>
      </c>
      <c r="AD267" s="226">
        <v>890.2861497043377</v>
      </c>
      <c r="AE267" s="226">
        <v>10510718</v>
      </c>
      <c r="AF267" s="226">
        <v>0</v>
      </c>
      <c r="AG267" s="19"/>
    </row>
    <row r="268" spans="1:33" ht="12.75">
      <c r="A268" s="135" t="s">
        <v>869</v>
      </c>
      <c r="B268" s="12" t="s">
        <v>834</v>
      </c>
      <c r="C268" s="19" t="s">
        <v>278</v>
      </c>
      <c r="D268" s="11">
        <v>27470.937</v>
      </c>
      <c r="E268" s="123">
        <v>3862</v>
      </c>
      <c r="F268" s="127">
        <v>31332.937</v>
      </c>
      <c r="G268" s="128">
        <v>17786</v>
      </c>
      <c r="H268" s="128">
        <v>13813</v>
      </c>
      <c r="I268" s="128">
        <v>139</v>
      </c>
      <c r="J268" s="128">
        <v>0</v>
      </c>
      <c r="K268" s="128">
        <v>2081</v>
      </c>
      <c r="L268" s="17">
        <v>15</v>
      </c>
      <c r="M268" s="17">
        <v>11810</v>
      </c>
      <c r="N268" s="17">
        <v>3862</v>
      </c>
      <c r="O268" s="17">
        <v>0</v>
      </c>
      <c r="P268" s="17">
        <v>24626.495600000002</v>
      </c>
      <c r="Q268" s="17">
        <v>13628.05</v>
      </c>
      <c r="R268" s="17">
        <v>-10051.25</v>
      </c>
      <c r="S268" s="17">
        <v>1275</v>
      </c>
      <c r="T268" s="17">
        <v>29478.2956</v>
      </c>
      <c r="U268" s="17">
        <v>31332.937</v>
      </c>
      <c r="V268" s="17">
        <v>26632.996450000002</v>
      </c>
      <c r="W268" s="17">
        <v>2845.299149999999</v>
      </c>
      <c r="X268" s="17">
        <v>1991.7094049999992</v>
      </c>
      <c r="Y268" s="129">
        <v>1.064</v>
      </c>
      <c r="Z268" s="130">
        <v>11183</v>
      </c>
      <c r="AA268" s="226">
        <v>33338.244968000006</v>
      </c>
      <c r="AB268" s="226">
        <v>33814.970553478895</v>
      </c>
      <c r="AC268" s="226">
        <v>3023.783470757301</v>
      </c>
      <c r="AD268" s="226">
        <v>-1813.579057199845</v>
      </c>
      <c r="AE268" s="226">
        <v>0</v>
      </c>
      <c r="AF268" s="226">
        <v>20281255</v>
      </c>
      <c r="AG268" s="19"/>
    </row>
    <row r="269" spans="1:33" ht="12.75">
      <c r="A269" s="135" t="s">
        <v>869</v>
      </c>
      <c r="B269" s="12" t="s">
        <v>563</v>
      </c>
      <c r="C269" s="19" t="s">
        <v>564</v>
      </c>
      <c r="D269" s="11">
        <v>37163.938</v>
      </c>
      <c r="E269" s="123">
        <v>3958</v>
      </c>
      <c r="F269" s="127">
        <v>41121.938</v>
      </c>
      <c r="G269" s="128">
        <v>34434</v>
      </c>
      <c r="H269" s="128">
        <v>4412</v>
      </c>
      <c r="I269" s="128">
        <v>8</v>
      </c>
      <c r="J269" s="128">
        <v>2141</v>
      </c>
      <c r="K269" s="128">
        <v>0</v>
      </c>
      <c r="L269" s="17">
        <v>323</v>
      </c>
      <c r="M269" s="17">
        <v>8880</v>
      </c>
      <c r="N269" s="17">
        <v>3958</v>
      </c>
      <c r="O269" s="17">
        <v>144</v>
      </c>
      <c r="P269" s="17">
        <v>47677.3164</v>
      </c>
      <c r="Q269" s="17">
        <v>5576.849999999999</v>
      </c>
      <c r="R269" s="17">
        <v>-7944.95</v>
      </c>
      <c r="S269" s="17">
        <v>1854.7</v>
      </c>
      <c r="T269" s="17">
        <v>47163.9164</v>
      </c>
      <c r="U269" s="17">
        <v>41121.938</v>
      </c>
      <c r="V269" s="17">
        <v>34953.647300000004</v>
      </c>
      <c r="W269" s="17">
        <v>12210.269099999998</v>
      </c>
      <c r="X269" s="17">
        <v>8547.188369999998</v>
      </c>
      <c r="Y269" s="129">
        <v>1.208</v>
      </c>
      <c r="Z269" s="130">
        <v>7126</v>
      </c>
      <c r="AA269" s="226">
        <v>49675.301104</v>
      </c>
      <c r="AB269" s="226">
        <v>50385.64104617078</v>
      </c>
      <c r="AC269" s="226">
        <v>7070.676543105638</v>
      </c>
      <c r="AD269" s="226">
        <v>2233.314015148492</v>
      </c>
      <c r="AE269" s="226">
        <v>15914596</v>
      </c>
      <c r="AF269" s="226">
        <v>0</v>
      </c>
      <c r="AG269" s="19"/>
    </row>
    <row r="270" spans="1:33" ht="12.75">
      <c r="A270" s="135" t="s">
        <v>869</v>
      </c>
      <c r="B270" s="12" t="s">
        <v>642</v>
      </c>
      <c r="C270" s="19" t="s">
        <v>274</v>
      </c>
      <c r="D270" s="11">
        <v>45058.242</v>
      </c>
      <c r="E270" s="123">
        <v>4219</v>
      </c>
      <c r="F270" s="127">
        <v>49277.242</v>
      </c>
      <c r="G270" s="128">
        <v>37588</v>
      </c>
      <c r="H270" s="128">
        <v>4979</v>
      </c>
      <c r="I270" s="128">
        <v>318</v>
      </c>
      <c r="J270" s="128">
        <v>0</v>
      </c>
      <c r="K270" s="128">
        <v>2722</v>
      </c>
      <c r="L270" s="17">
        <v>242</v>
      </c>
      <c r="M270" s="17">
        <v>12743</v>
      </c>
      <c r="N270" s="17">
        <v>4219</v>
      </c>
      <c r="O270" s="17">
        <v>0</v>
      </c>
      <c r="P270" s="17">
        <v>52044.3448</v>
      </c>
      <c r="Q270" s="17">
        <v>6816.15</v>
      </c>
      <c r="R270" s="17">
        <v>-11037.25</v>
      </c>
      <c r="S270" s="17">
        <v>1419.8400000000001</v>
      </c>
      <c r="T270" s="17">
        <v>49243.0848</v>
      </c>
      <c r="U270" s="17">
        <v>49277.242</v>
      </c>
      <c r="V270" s="17">
        <v>41885.655699999996</v>
      </c>
      <c r="W270" s="17">
        <v>7357.429100000001</v>
      </c>
      <c r="X270" s="17">
        <v>5150.2003700000005</v>
      </c>
      <c r="Y270" s="129">
        <v>1.105</v>
      </c>
      <c r="Z270" s="130">
        <v>10179</v>
      </c>
      <c r="AA270" s="226">
        <v>54451.35241</v>
      </c>
      <c r="AB270" s="226">
        <v>55229.98826448757</v>
      </c>
      <c r="AC270" s="226">
        <v>5425.875652273069</v>
      </c>
      <c r="AD270" s="226">
        <v>588.513124315923</v>
      </c>
      <c r="AE270" s="226">
        <v>5990475</v>
      </c>
      <c r="AF270" s="226">
        <v>0</v>
      </c>
      <c r="AG270" s="19"/>
    </row>
    <row r="271" spans="1:33" ht="12.75">
      <c r="A271" s="135" t="s">
        <v>869</v>
      </c>
      <c r="B271" s="12" t="s">
        <v>849</v>
      </c>
      <c r="C271" s="19" t="s">
        <v>279</v>
      </c>
      <c r="D271" s="11">
        <v>576819.345</v>
      </c>
      <c r="E271" s="123">
        <v>30633</v>
      </c>
      <c r="F271" s="127">
        <v>607452.345</v>
      </c>
      <c r="G271" s="128">
        <v>297718</v>
      </c>
      <c r="H271" s="128">
        <v>46424</v>
      </c>
      <c r="I271" s="128">
        <v>13748</v>
      </c>
      <c r="J271" s="128">
        <v>10043</v>
      </c>
      <c r="K271" s="128">
        <v>0</v>
      </c>
      <c r="L271" s="17">
        <v>863</v>
      </c>
      <c r="M271" s="17">
        <v>12756</v>
      </c>
      <c r="N271" s="17">
        <v>30633</v>
      </c>
      <c r="O271" s="17">
        <v>12121</v>
      </c>
      <c r="P271" s="17">
        <v>412220.34280000004</v>
      </c>
      <c r="Q271" s="17">
        <v>59682.75</v>
      </c>
      <c r="R271" s="17">
        <v>-21879</v>
      </c>
      <c r="S271" s="17">
        <v>23869.530000000002</v>
      </c>
      <c r="T271" s="17">
        <v>473893.62280000007</v>
      </c>
      <c r="U271" s="17">
        <v>607452.345</v>
      </c>
      <c r="V271" s="17">
        <v>516334.49324999994</v>
      </c>
      <c r="W271" s="17">
        <v>-42440.87044999987</v>
      </c>
      <c r="X271" s="17">
        <v>-29708.609314999907</v>
      </c>
      <c r="Y271" s="129">
        <v>0.951</v>
      </c>
      <c r="Z271" s="130">
        <v>62559</v>
      </c>
      <c r="AA271" s="226">
        <v>577687.180095</v>
      </c>
      <c r="AB271" s="226">
        <v>585947.9106589147</v>
      </c>
      <c r="AC271" s="226">
        <v>9366.324759969224</v>
      </c>
      <c r="AD271" s="226">
        <v>4528.962232012078</v>
      </c>
      <c r="AE271" s="226">
        <v>283327348</v>
      </c>
      <c r="AF271" s="226">
        <v>0</v>
      </c>
      <c r="AG271" s="19"/>
    </row>
    <row r="272" spans="1:33" ht="12.75">
      <c r="A272" s="135" t="s">
        <v>870</v>
      </c>
      <c r="B272" s="12" t="s">
        <v>719</v>
      </c>
      <c r="C272" s="19" t="s">
        <v>283</v>
      </c>
      <c r="D272" s="11">
        <v>35767.364</v>
      </c>
      <c r="E272" s="123">
        <v>2806</v>
      </c>
      <c r="F272" s="127">
        <v>38573.364</v>
      </c>
      <c r="G272" s="128">
        <v>19587</v>
      </c>
      <c r="H272" s="128">
        <v>5208</v>
      </c>
      <c r="I272" s="128">
        <v>274</v>
      </c>
      <c r="J272" s="128">
        <v>0</v>
      </c>
      <c r="K272" s="128">
        <v>1949</v>
      </c>
      <c r="L272" s="17">
        <v>202</v>
      </c>
      <c r="M272" s="17">
        <v>779</v>
      </c>
      <c r="N272" s="17">
        <v>2806</v>
      </c>
      <c r="O272" s="17">
        <v>0</v>
      </c>
      <c r="P272" s="17">
        <v>27120.160200000002</v>
      </c>
      <c r="Q272" s="17">
        <v>6316.349999999999</v>
      </c>
      <c r="R272" s="17">
        <v>-833.85</v>
      </c>
      <c r="S272" s="17">
        <v>2252.67</v>
      </c>
      <c r="T272" s="17">
        <v>34855.330200000004</v>
      </c>
      <c r="U272" s="17">
        <v>38573.364</v>
      </c>
      <c r="V272" s="17">
        <v>32787.3594</v>
      </c>
      <c r="W272" s="17">
        <v>2067.970800000003</v>
      </c>
      <c r="X272" s="17">
        <v>1447.579560000002</v>
      </c>
      <c r="Y272" s="129">
        <v>1.038</v>
      </c>
      <c r="Z272" s="130">
        <v>7124</v>
      </c>
      <c r="AA272" s="226">
        <v>40039.151832</v>
      </c>
      <c r="AB272" s="226">
        <v>40611.69811083111</v>
      </c>
      <c r="AC272" s="226">
        <v>5700.687550650072</v>
      </c>
      <c r="AD272" s="226">
        <v>863.3250226929258</v>
      </c>
      <c r="AE272" s="226">
        <v>6150327</v>
      </c>
      <c r="AF272" s="226">
        <v>0</v>
      </c>
      <c r="AG272" s="19"/>
    </row>
    <row r="273" spans="1:33" ht="12.75">
      <c r="A273" s="135" t="s">
        <v>870</v>
      </c>
      <c r="B273" s="12" t="s">
        <v>565</v>
      </c>
      <c r="C273" s="19" t="s">
        <v>566</v>
      </c>
      <c r="D273" s="11">
        <v>5127.516</v>
      </c>
      <c r="E273" s="123">
        <v>0</v>
      </c>
      <c r="F273" s="127">
        <v>5127.516</v>
      </c>
      <c r="G273" s="128">
        <v>1447</v>
      </c>
      <c r="H273" s="128">
        <v>828</v>
      </c>
      <c r="I273" s="128">
        <v>36</v>
      </c>
      <c r="J273" s="128">
        <v>0</v>
      </c>
      <c r="K273" s="128">
        <v>118</v>
      </c>
      <c r="L273" s="17">
        <v>0</v>
      </c>
      <c r="M273" s="17">
        <v>0</v>
      </c>
      <c r="N273" s="17">
        <v>0</v>
      </c>
      <c r="O273" s="17">
        <v>0</v>
      </c>
      <c r="P273" s="17">
        <v>2003.5162</v>
      </c>
      <c r="Q273" s="17">
        <v>834.6999999999999</v>
      </c>
      <c r="R273" s="17">
        <v>0</v>
      </c>
      <c r="S273" s="17">
        <v>0</v>
      </c>
      <c r="T273" s="17">
        <v>2838.2162</v>
      </c>
      <c r="U273" s="17">
        <v>5127.516</v>
      </c>
      <c r="V273" s="17">
        <v>4358.388599999999</v>
      </c>
      <c r="W273" s="17">
        <v>-1520.1723999999995</v>
      </c>
      <c r="X273" s="17">
        <v>-1064.1206799999995</v>
      </c>
      <c r="Y273" s="129">
        <v>0.792</v>
      </c>
      <c r="Z273" s="130">
        <v>2453</v>
      </c>
      <c r="AA273" s="226">
        <v>4060.992672</v>
      </c>
      <c r="AB273" s="226">
        <v>4119.063488596463</v>
      </c>
      <c r="AC273" s="226">
        <v>1679.1942472875917</v>
      </c>
      <c r="AD273" s="226">
        <v>-3158.1682806695544</v>
      </c>
      <c r="AE273" s="226">
        <v>0</v>
      </c>
      <c r="AF273" s="226">
        <v>7746987</v>
      </c>
      <c r="AG273" s="19"/>
    </row>
    <row r="274" spans="1:33" ht="12.75">
      <c r="A274" s="135" t="s">
        <v>870</v>
      </c>
      <c r="B274" s="12" t="s">
        <v>820</v>
      </c>
      <c r="C274" s="19" t="s">
        <v>291</v>
      </c>
      <c r="D274" s="11">
        <v>21988.59</v>
      </c>
      <c r="E274" s="123">
        <v>2392</v>
      </c>
      <c r="F274" s="127">
        <v>24380.59</v>
      </c>
      <c r="G274" s="128">
        <v>11037</v>
      </c>
      <c r="H274" s="128">
        <v>9516</v>
      </c>
      <c r="I274" s="128">
        <v>517</v>
      </c>
      <c r="J274" s="128">
        <v>0</v>
      </c>
      <c r="K274" s="128">
        <v>822</v>
      </c>
      <c r="L274" s="17">
        <v>827</v>
      </c>
      <c r="M274" s="17">
        <v>0</v>
      </c>
      <c r="N274" s="17">
        <v>2392</v>
      </c>
      <c r="O274" s="17">
        <v>0</v>
      </c>
      <c r="P274" s="17">
        <v>15281.8302</v>
      </c>
      <c r="Q274" s="17">
        <v>9226.75</v>
      </c>
      <c r="R274" s="17">
        <v>-702.9499999999999</v>
      </c>
      <c r="S274" s="17">
        <v>2033.2</v>
      </c>
      <c r="T274" s="17">
        <v>25838.8302</v>
      </c>
      <c r="U274" s="17">
        <v>24380.59</v>
      </c>
      <c r="V274" s="17">
        <v>20723.5015</v>
      </c>
      <c r="W274" s="17">
        <v>5115.328700000002</v>
      </c>
      <c r="X274" s="17">
        <v>3580.730090000001</v>
      </c>
      <c r="Y274" s="129">
        <v>1.147</v>
      </c>
      <c r="Z274" s="130">
        <v>5396</v>
      </c>
      <c r="AA274" s="226">
        <v>27964.53673</v>
      </c>
      <c r="AB274" s="226">
        <v>28364.420111925214</v>
      </c>
      <c r="AC274" s="226">
        <v>5256.56414231379</v>
      </c>
      <c r="AD274" s="226">
        <v>419.2016143566443</v>
      </c>
      <c r="AE274" s="226">
        <v>2262012</v>
      </c>
      <c r="AF274" s="226">
        <v>0</v>
      </c>
      <c r="AG274" s="19"/>
    </row>
    <row r="275" spans="1:33" ht="12.75">
      <c r="A275" s="135" t="s">
        <v>870</v>
      </c>
      <c r="B275" s="12" t="s">
        <v>741</v>
      </c>
      <c r="C275" s="19" t="s">
        <v>285</v>
      </c>
      <c r="D275" s="11">
        <v>23715.78</v>
      </c>
      <c r="E275" s="123">
        <v>1841</v>
      </c>
      <c r="F275" s="127">
        <v>25556.78</v>
      </c>
      <c r="G275" s="128">
        <v>23207</v>
      </c>
      <c r="H275" s="128">
        <v>2370</v>
      </c>
      <c r="I275" s="128">
        <v>302</v>
      </c>
      <c r="J275" s="128">
        <v>0</v>
      </c>
      <c r="K275" s="128">
        <v>1609</v>
      </c>
      <c r="L275" s="17">
        <v>39</v>
      </c>
      <c r="M275" s="17">
        <v>13412</v>
      </c>
      <c r="N275" s="17">
        <v>1841</v>
      </c>
      <c r="O275" s="17">
        <v>0</v>
      </c>
      <c r="P275" s="17">
        <v>32132.412200000002</v>
      </c>
      <c r="Q275" s="17">
        <v>3638.85</v>
      </c>
      <c r="R275" s="17">
        <v>-11433.35</v>
      </c>
      <c r="S275" s="17">
        <v>-715.19</v>
      </c>
      <c r="T275" s="17">
        <v>23622.722200000004</v>
      </c>
      <c r="U275" s="17">
        <v>25556.78</v>
      </c>
      <c r="V275" s="17">
        <v>21723.263</v>
      </c>
      <c r="W275" s="17">
        <v>1899.4592000000048</v>
      </c>
      <c r="X275" s="17">
        <v>1329.6214400000033</v>
      </c>
      <c r="Y275" s="129">
        <v>1.052</v>
      </c>
      <c r="Z275" s="130">
        <v>6805</v>
      </c>
      <c r="AA275" s="226">
        <v>26885.73256</v>
      </c>
      <c r="AB275" s="226">
        <v>27270.189408523296</v>
      </c>
      <c r="AC275" s="226">
        <v>4007.3753723032028</v>
      </c>
      <c r="AD275" s="226">
        <v>-829.9871556539433</v>
      </c>
      <c r="AE275" s="226">
        <v>0</v>
      </c>
      <c r="AF275" s="226">
        <v>5648063</v>
      </c>
      <c r="AG275" s="19"/>
    </row>
    <row r="276" spans="1:33" ht="12.75">
      <c r="A276" s="135" t="s">
        <v>870</v>
      </c>
      <c r="B276" s="12" t="s">
        <v>722</v>
      </c>
      <c r="C276" s="19" t="s">
        <v>284</v>
      </c>
      <c r="D276" s="11">
        <v>21533.018</v>
      </c>
      <c r="E276" s="123">
        <v>4384</v>
      </c>
      <c r="F276" s="127">
        <v>25917.018</v>
      </c>
      <c r="G276" s="128">
        <v>16420</v>
      </c>
      <c r="H276" s="128">
        <v>449</v>
      </c>
      <c r="I276" s="128">
        <v>371</v>
      </c>
      <c r="J276" s="128">
        <v>-30</v>
      </c>
      <c r="K276" s="128">
        <v>896</v>
      </c>
      <c r="L276" s="17">
        <v>93</v>
      </c>
      <c r="M276" s="17">
        <v>6500</v>
      </c>
      <c r="N276" s="17">
        <v>4384</v>
      </c>
      <c r="O276" s="17">
        <v>0</v>
      </c>
      <c r="P276" s="17">
        <v>22735.132</v>
      </c>
      <c r="Q276" s="17">
        <v>1433.1</v>
      </c>
      <c r="R276" s="17">
        <v>-5604.05</v>
      </c>
      <c r="S276" s="17">
        <v>2621.4</v>
      </c>
      <c r="T276" s="17">
        <v>21185.582000000002</v>
      </c>
      <c r="U276" s="17">
        <v>25917.018</v>
      </c>
      <c r="V276" s="17">
        <v>22029.4653</v>
      </c>
      <c r="W276" s="17">
        <v>-843.8832999999977</v>
      </c>
      <c r="X276" s="17">
        <v>-590.7183099999984</v>
      </c>
      <c r="Y276" s="129">
        <v>0.977</v>
      </c>
      <c r="Z276" s="130">
        <v>4096</v>
      </c>
      <c r="AA276" s="226">
        <v>25320.926585999998</v>
      </c>
      <c r="AB276" s="226">
        <v>25683.007240310544</v>
      </c>
      <c r="AC276" s="226">
        <v>6270.265439528941</v>
      </c>
      <c r="AD276" s="226">
        <v>1432.902911571795</v>
      </c>
      <c r="AE276" s="226">
        <v>5869170</v>
      </c>
      <c r="AF276" s="226">
        <v>0</v>
      </c>
      <c r="AG276" s="19"/>
    </row>
    <row r="277" spans="1:33" ht="12.75">
      <c r="A277" s="135" t="s">
        <v>870</v>
      </c>
      <c r="B277" s="12" t="s">
        <v>701</v>
      </c>
      <c r="C277" s="19" t="s">
        <v>282</v>
      </c>
      <c r="D277" s="11">
        <v>7876.855</v>
      </c>
      <c r="E277" s="123">
        <v>875</v>
      </c>
      <c r="F277" s="127">
        <v>8751.855</v>
      </c>
      <c r="G277" s="128">
        <v>3376</v>
      </c>
      <c r="H277" s="128">
        <v>4297</v>
      </c>
      <c r="I277" s="128">
        <v>0</v>
      </c>
      <c r="J277" s="128">
        <v>0</v>
      </c>
      <c r="K277" s="128">
        <v>175</v>
      </c>
      <c r="L277" s="17">
        <v>0</v>
      </c>
      <c r="M277" s="17">
        <v>2679</v>
      </c>
      <c r="N277" s="17">
        <v>875</v>
      </c>
      <c r="O277" s="17">
        <v>0</v>
      </c>
      <c r="P277" s="17">
        <v>4674.4096</v>
      </c>
      <c r="Q277" s="17">
        <v>3801.2</v>
      </c>
      <c r="R277" s="17">
        <v>-2277.15</v>
      </c>
      <c r="S277" s="17">
        <v>288.32</v>
      </c>
      <c r="T277" s="17">
        <v>6486.7796</v>
      </c>
      <c r="U277" s="17">
        <v>8751.855</v>
      </c>
      <c r="V277" s="17">
        <v>7439.076749999999</v>
      </c>
      <c r="W277" s="17">
        <v>-952.2971499999994</v>
      </c>
      <c r="X277" s="17">
        <v>-666.6080049999996</v>
      </c>
      <c r="Y277" s="129">
        <v>0.924</v>
      </c>
      <c r="Z277" s="130">
        <v>3122</v>
      </c>
      <c r="AA277" s="226">
        <v>8086.71402</v>
      </c>
      <c r="AB277" s="226">
        <v>8202.351285233524</v>
      </c>
      <c r="AC277" s="226">
        <v>2627.2745948858183</v>
      </c>
      <c r="AD277" s="226">
        <v>-2210.087933071328</v>
      </c>
      <c r="AE277" s="226">
        <v>0</v>
      </c>
      <c r="AF277" s="226">
        <v>6899895</v>
      </c>
      <c r="AG277" s="19"/>
    </row>
    <row r="278" spans="1:33" ht="12.75">
      <c r="A278" s="135" t="s">
        <v>870</v>
      </c>
      <c r="B278" s="12" t="s">
        <v>765</v>
      </c>
      <c r="C278" s="19" t="s">
        <v>288</v>
      </c>
      <c r="D278" s="11">
        <v>25974.066</v>
      </c>
      <c r="E278" s="123">
        <v>2255</v>
      </c>
      <c r="F278" s="127">
        <v>28229.066</v>
      </c>
      <c r="G278" s="128">
        <v>15725</v>
      </c>
      <c r="H278" s="128">
        <v>4582</v>
      </c>
      <c r="I278" s="128">
        <v>134</v>
      </c>
      <c r="J278" s="128">
        <v>0</v>
      </c>
      <c r="K278" s="128">
        <v>1147</v>
      </c>
      <c r="L278" s="17">
        <v>1</v>
      </c>
      <c r="M278" s="17">
        <v>2532</v>
      </c>
      <c r="N278" s="17">
        <v>2255</v>
      </c>
      <c r="O278" s="17">
        <v>5</v>
      </c>
      <c r="P278" s="17">
        <v>21772.835</v>
      </c>
      <c r="Q278" s="17">
        <v>4983.55</v>
      </c>
      <c r="R278" s="17">
        <v>-2157.2999999999997</v>
      </c>
      <c r="S278" s="17">
        <v>1486.3100000000002</v>
      </c>
      <c r="T278" s="17">
        <v>26085.395</v>
      </c>
      <c r="U278" s="17">
        <v>28229.066</v>
      </c>
      <c r="V278" s="17">
        <v>23994.7061</v>
      </c>
      <c r="W278" s="17">
        <v>2090.688900000001</v>
      </c>
      <c r="X278" s="17">
        <v>1463.4822300000005</v>
      </c>
      <c r="Y278" s="129">
        <v>1.052</v>
      </c>
      <c r="Z278" s="130">
        <v>5883</v>
      </c>
      <c r="AA278" s="226">
        <v>29696.977432</v>
      </c>
      <c r="AB278" s="226">
        <v>30121.634127840243</v>
      </c>
      <c r="AC278" s="226">
        <v>5120.114589128038</v>
      </c>
      <c r="AD278" s="226">
        <v>282.75206117089147</v>
      </c>
      <c r="AE278" s="226">
        <v>1663430</v>
      </c>
      <c r="AF278" s="226">
        <v>0</v>
      </c>
      <c r="AG278" s="19"/>
    </row>
    <row r="279" spans="1:33" ht="12.75">
      <c r="A279" s="135" t="s">
        <v>870</v>
      </c>
      <c r="B279" s="12" t="s">
        <v>759</v>
      </c>
      <c r="C279" s="19" t="s">
        <v>287</v>
      </c>
      <c r="D279" s="11">
        <v>4611.201</v>
      </c>
      <c r="E279" s="123">
        <v>0</v>
      </c>
      <c r="F279" s="127">
        <v>4611.201</v>
      </c>
      <c r="G279" s="128">
        <v>1048</v>
      </c>
      <c r="H279" s="128">
        <v>6396</v>
      </c>
      <c r="I279" s="128">
        <v>123</v>
      </c>
      <c r="J279" s="128">
        <v>279</v>
      </c>
      <c r="K279" s="128">
        <v>2</v>
      </c>
      <c r="L279" s="17">
        <v>80</v>
      </c>
      <c r="M279" s="17">
        <v>0</v>
      </c>
      <c r="N279" s="17">
        <v>0</v>
      </c>
      <c r="O279" s="17">
        <v>0</v>
      </c>
      <c r="P279" s="17">
        <v>1451.0608</v>
      </c>
      <c r="Q279" s="17">
        <v>5780</v>
      </c>
      <c r="R279" s="17">
        <v>-68</v>
      </c>
      <c r="S279" s="17">
        <v>0</v>
      </c>
      <c r="T279" s="17">
        <v>7163.0608</v>
      </c>
      <c r="U279" s="17">
        <v>4611.201</v>
      </c>
      <c r="V279" s="17">
        <v>3919.52085</v>
      </c>
      <c r="W279" s="17">
        <v>3243.5399500000003</v>
      </c>
      <c r="X279" s="17">
        <v>2270.477965</v>
      </c>
      <c r="Y279" s="129">
        <v>1.492</v>
      </c>
      <c r="Z279" s="130">
        <v>2526</v>
      </c>
      <c r="AA279" s="226">
        <v>6879.911892</v>
      </c>
      <c r="AB279" s="226">
        <v>6978.29229648455</v>
      </c>
      <c r="AC279" s="226">
        <v>2762.5860239447943</v>
      </c>
      <c r="AD279" s="226">
        <v>-2074.776504012352</v>
      </c>
      <c r="AE279" s="226">
        <v>0</v>
      </c>
      <c r="AF279" s="226">
        <v>5240885</v>
      </c>
      <c r="AG279" s="19"/>
    </row>
    <row r="280" spans="1:33" ht="12.75">
      <c r="A280" s="135" t="s">
        <v>870</v>
      </c>
      <c r="B280" s="12" t="s">
        <v>588</v>
      </c>
      <c r="C280" s="19" t="s">
        <v>280</v>
      </c>
      <c r="D280" s="11">
        <v>15999.331</v>
      </c>
      <c r="E280" s="123">
        <v>158</v>
      </c>
      <c r="F280" s="127">
        <v>16157.331</v>
      </c>
      <c r="G280" s="128">
        <v>7130</v>
      </c>
      <c r="H280" s="128">
        <v>4600</v>
      </c>
      <c r="I280" s="128">
        <v>0</v>
      </c>
      <c r="J280" s="128">
        <v>0</v>
      </c>
      <c r="K280" s="128">
        <v>614</v>
      </c>
      <c r="L280" s="17">
        <v>0</v>
      </c>
      <c r="M280" s="17">
        <v>0</v>
      </c>
      <c r="N280" s="17">
        <v>158</v>
      </c>
      <c r="O280" s="17">
        <v>0</v>
      </c>
      <c r="P280" s="17">
        <v>9872.198</v>
      </c>
      <c r="Q280" s="17">
        <v>4431.9</v>
      </c>
      <c r="R280" s="17">
        <v>0</v>
      </c>
      <c r="S280" s="17">
        <v>134.3</v>
      </c>
      <c r="T280" s="17">
        <v>14438.398</v>
      </c>
      <c r="U280" s="17">
        <v>16157.331</v>
      </c>
      <c r="V280" s="17">
        <v>13733.73135</v>
      </c>
      <c r="W280" s="17">
        <v>704.6666499999992</v>
      </c>
      <c r="X280" s="17">
        <v>493.2666549999994</v>
      </c>
      <c r="Y280" s="129">
        <v>1.031</v>
      </c>
      <c r="Z280" s="130">
        <v>2655</v>
      </c>
      <c r="AA280" s="226">
        <v>16658.208261</v>
      </c>
      <c r="AB280" s="226">
        <v>16896.41498405567</v>
      </c>
      <c r="AC280" s="226">
        <v>6363.998110755432</v>
      </c>
      <c r="AD280" s="226">
        <v>1526.6355827982861</v>
      </c>
      <c r="AE280" s="226">
        <v>4053217</v>
      </c>
      <c r="AF280" s="226">
        <v>0</v>
      </c>
      <c r="AG280" s="19"/>
    </row>
    <row r="281" spans="1:33" ht="12.75">
      <c r="A281" s="135" t="s">
        <v>870</v>
      </c>
      <c r="B281" s="12" t="s">
        <v>824</v>
      </c>
      <c r="C281" s="19" t="s">
        <v>292</v>
      </c>
      <c r="D281" s="11">
        <v>64254.477</v>
      </c>
      <c r="E281" s="123">
        <v>4003</v>
      </c>
      <c r="F281" s="127">
        <v>68257.477</v>
      </c>
      <c r="G281" s="128">
        <v>58876</v>
      </c>
      <c r="H281" s="128">
        <v>863</v>
      </c>
      <c r="I281" s="128">
        <v>1666</v>
      </c>
      <c r="J281" s="128">
        <v>0</v>
      </c>
      <c r="K281" s="128">
        <v>3745</v>
      </c>
      <c r="L281" s="17">
        <v>1326</v>
      </c>
      <c r="M281" s="17">
        <v>14677</v>
      </c>
      <c r="N281" s="17">
        <v>4003</v>
      </c>
      <c r="O281" s="17">
        <v>11919</v>
      </c>
      <c r="P281" s="17">
        <v>81519.7096</v>
      </c>
      <c r="Q281" s="17">
        <v>5332.9</v>
      </c>
      <c r="R281" s="17">
        <v>-23733.7</v>
      </c>
      <c r="S281" s="17">
        <v>907.46</v>
      </c>
      <c r="T281" s="17">
        <v>64026.3696</v>
      </c>
      <c r="U281" s="17">
        <v>68257.477</v>
      </c>
      <c r="V281" s="17">
        <v>58018.855449999995</v>
      </c>
      <c r="W281" s="17">
        <v>6007.514150000003</v>
      </c>
      <c r="X281" s="17">
        <v>4205.259905000002</v>
      </c>
      <c r="Y281" s="129">
        <v>1.062</v>
      </c>
      <c r="Z281" s="130">
        <v>8752</v>
      </c>
      <c r="AA281" s="226">
        <v>72489.44057400001</v>
      </c>
      <c r="AB281" s="226">
        <v>73526.01496571882</v>
      </c>
      <c r="AC281" s="226">
        <v>8401.05289827683</v>
      </c>
      <c r="AD281" s="226">
        <v>3563.690370319684</v>
      </c>
      <c r="AE281" s="226">
        <v>31189418</v>
      </c>
      <c r="AF281" s="226">
        <v>0</v>
      </c>
      <c r="AG281" s="19"/>
    </row>
    <row r="282" spans="1:33" ht="12.75">
      <c r="A282" s="135" t="s">
        <v>870</v>
      </c>
      <c r="B282" s="12" t="s">
        <v>818</v>
      </c>
      <c r="C282" s="19" t="s">
        <v>290</v>
      </c>
      <c r="D282" s="11">
        <v>44141.931</v>
      </c>
      <c r="E282" s="123">
        <v>3830</v>
      </c>
      <c r="F282" s="127">
        <v>47971.931</v>
      </c>
      <c r="G282" s="128">
        <v>33729</v>
      </c>
      <c r="H282" s="128">
        <v>6632</v>
      </c>
      <c r="I282" s="128">
        <v>77</v>
      </c>
      <c r="J282" s="128">
        <v>0</v>
      </c>
      <c r="K282" s="128">
        <v>1628</v>
      </c>
      <c r="L282" s="17">
        <v>126</v>
      </c>
      <c r="M282" s="17">
        <v>10402</v>
      </c>
      <c r="N282" s="17">
        <v>3830</v>
      </c>
      <c r="O282" s="17">
        <v>0</v>
      </c>
      <c r="P282" s="17">
        <v>46701.1734</v>
      </c>
      <c r="Q282" s="17">
        <v>7086.45</v>
      </c>
      <c r="R282" s="17">
        <v>-8948.8</v>
      </c>
      <c r="S282" s="17">
        <v>1487.16</v>
      </c>
      <c r="T282" s="17">
        <v>46325.983400000005</v>
      </c>
      <c r="U282" s="17">
        <v>47971.931</v>
      </c>
      <c r="V282" s="17">
        <v>40776.14135</v>
      </c>
      <c r="W282" s="17">
        <v>5549.842050000007</v>
      </c>
      <c r="X282" s="17">
        <v>3884.889435000004</v>
      </c>
      <c r="Y282" s="129">
        <v>1.081</v>
      </c>
      <c r="Z282" s="130">
        <v>6799</v>
      </c>
      <c r="AA282" s="226">
        <v>51857.65741099999</v>
      </c>
      <c r="AB282" s="226">
        <v>52599.20430750135</v>
      </c>
      <c r="AC282" s="226">
        <v>7736.314797396875</v>
      </c>
      <c r="AD282" s="226">
        <v>2898.952269439729</v>
      </c>
      <c r="AE282" s="226">
        <v>19709976</v>
      </c>
      <c r="AF282" s="226">
        <v>0</v>
      </c>
      <c r="AG282" s="19"/>
    </row>
    <row r="283" spans="1:33" ht="12.75">
      <c r="A283" s="135" t="s">
        <v>870</v>
      </c>
      <c r="B283" s="12" t="s">
        <v>836</v>
      </c>
      <c r="C283" s="19" t="s">
        <v>293</v>
      </c>
      <c r="D283" s="11">
        <v>14164.52</v>
      </c>
      <c r="E283" s="123">
        <v>1584</v>
      </c>
      <c r="F283" s="127">
        <v>15748.52</v>
      </c>
      <c r="G283" s="128">
        <v>8758</v>
      </c>
      <c r="H283" s="128">
        <v>480</v>
      </c>
      <c r="I283" s="128">
        <v>55</v>
      </c>
      <c r="J283" s="128">
        <v>814</v>
      </c>
      <c r="K283" s="128">
        <v>672</v>
      </c>
      <c r="L283" s="17">
        <v>0</v>
      </c>
      <c r="M283" s="17">
        <v>2733</v>
      </c>
      <c r="N283" s="17">
        <v>1584</v>
      </c>
      <c r="O283" s="17">
        <v>0</v>
      </c>
      <c r="P283" s="17">
        <v>12126.3268</v>
      </c>
      <c r="Q283" s="17">
        <v>1717.85</v>
      </c>
      <c r="R283" s="17">
        <v>-2323.0499999999997</v>
      </c>
      <c r="S283" s="17">
        <v>881.7900000000001</v>
      </c>
      <c r="T283" s="17">
        <v>12402.9168</v>
      </c>
      <c r="U283" s="17">
        <v>15748.52</v>
      </c>
      <c r="V283" s="17">
        <v>13386.242</v>
      </c>
      <c r="W283" s="17">
        <v>-983.3251999999993</v>
      </c>
      <c r="X283" s="17">
        <v>-688.3276399999995</v>
      </c>
      <c r="Y283" s="129">
        <v>0.956</v>
      </c>
      <c r="Z283" s="130">
        <v>2829</v>
      </c>
      <c r="AA283" s="226">
        <v>15055.58512</v>
      </c>
      <c r="AB283" s="226">
        <v>15270.87487619288</v>
      </c>
      <c r="AC283" s="226">
        <v>5397.976272956126</v>
      </c>
      <c r="AD283" s="226">
        <v>560.6137449989801</v>
      </c>
      <c r="AE283" s="226">
        <v>1585976</v>
      </c>
      <c r="AF283" s="226">
        <v>0</v>
      </c>
      <c r="AG283" s="19"/>
    </row>
    <row r="284" spans="1:33" ht="12.75">
      <c r="A284" s="135" t="s">
        <v>870</v>
      </c>
      <c r="B284" s="12" t="s">
        <v>803</v>
      </c>
      <c r="C284" s="19" t="s">
        <v>289</v>
      </c>
      <c r="D284" s="11">
        <v>655870.617</v>
      </c>
      <c r="E284" s="123">
        <v>61870</v>
      </c>
      <c r="F284" s="127">
        <v>717740.617</v>
      </c>
      <c r="G284" s="128">
        <v>389357</v>
      </c>
      <c r="H284" s="128">
        <v>151085</v>
      </c>
      <c r="I284" s="128">
        <v>13608</v>
      </c>
      <c r="J284" s="128">
        <v>0</v>
      </c>
      <c r="K284" s="128">
        <v>24337</v>
      </c>
      <c r="L284" s="17">
        <v>61</v>
      </c>
      <c r="M284" s="17">
        <v>154529</v>
      </c>
      <c r="N284" s="17">
        <v>61870</v>
      </c>
      <c r="O284" s="17">
        <v>3418</v>
      </c>
      <c r="P284" s="17">
        <v>539103.7022</v>
      </c>
      <c r="Q284" s="17">
        <v>160675.5</v>
      </c>
      <c r="R284" s="17">
        <v>-134306.8</v>
      </c>
      <c r="S284" s="17">
        <v>26319.570000000003</v>
      </c>
      <c r="T284" s="17">
        <v>591791.9722</v>
      </c>
      <c r="U284" s="17">
        <v>717740.617</v>
      </c>
      <c r="V284" s="17">
        <v>610079.5244499999</v>
      </c>
      <c r="W284" s="17">
        <v>-18287.55224999995</v>
      </c>
      <c r="X284" s="17">
        <v>-12801.286574999964</v>
      </c>
      <c r="Y284" s="129">
        <v>0.982</v>
      </c>
      <c r="Z284" s="130">
        <v>124907</v>
      </c>
      <c r="AA284" s="226">
        <v>704821.285894</v>
      </c>
      <c r="AB284" s="226">
        <v>714899.9910117504</v>
      </c>
      <c r="AC284" s="226">
        <v>5723.458180980653</v>
      </c>
      <c r="AD284" s="226">
        <v>886.0956530235071</v>
      </c>
      <c r="AE284" s="226">
        <v>110679550</v>
      </c>
      <c r="AF284" s="226">
        <v>0</v>
      </c>
      <c r="AG284" s="19"/>
    </row>
    <row r="285" spans="1:33" ht="12.75">
      <c r="A285" s="135" t="s">
        <v>870</v>
      </c>
      <c r="B285" s="12" t="s">
        <v>697</v>
      </c>
      <c r="C285" s="19" t="s">
        <v>281</v>
      </c>
      <c r="D285" s="11">
        <v>107151.175</v>
      </c>
      <c r="E285" s="123">
        <v>5640</v>
      </c>
      <c r="F285" s="127">
        <v>112791.175</v>
      </c>
      <c r="G285" s="128">
        <v>64019</v>
      </c>
      <c r="H285" s="128">
        <v>14242</v>
      </c>
      <c r="I285" s="128">
        <v>3338</v>
      </c>
      <c r="J285" s="128">
        <v>0</v>
      </c>
      <c r="K285" s="128">
        <v>1497</v>
      </c>
      <c r="L285" s="17">
        <v>3469</v>
      </c>
      <c r="M285" s="17">
        <v>7893</v>
      </c>
      <c r="N285" s="17">
        <v>5640</v>
      </c>
      <c r="O285" s="17">
        <v>4310</v>
      </c>
      <c r="P285" s="17">
        <v>88640.7074</v>
      </c>
      <c r="Q285" s="17">
        <v>16215.449999999999</v>
      </c>
      <c r="R285" s="17">
        <v>-13321.199999999999</v>
      </c>
      <c r="S285" s="17">
        <v>3452.19</v>
      </c>
      <c r="T285" s="17">
        <v>94987.1474</v>
      </c>
      <c r="U285" s="17">
        <v>112791.175</v>
      </c>
      <c r="V285" s="17">
        <v>95872.49875</v>
      </c>
      <c r="W285" s="17">
        <v>-885.3513499999972</v>
      </c>
      <c r="X285" s="17">
        <v>-619.745944999998</v>
      </c>
      <c r="Y285" s="129">
        <v>0.995</v>
      </c>
      <c r="Z285" s="130">
        <v>12281</v>
      </c>
      <c r="AA285" s="226">
        <v>112227.219125</v>
      </c>
      <c r="AB285" s="226">
        <v>113832.03025994089</v>
      </c>
      <c r="AC285" s="226">
        <v>9268.954503700097</v>
      </c>
      <c r="AD285" s="226">
        <v>4431.591975742951</v>
      </c>
      <c r="AE285" s="226">
        <v>54424381</v>
      </c>
      <c r="AF285" s="226">
        <v>0</v>
      </c>
      <c r="AG285" s="19"/>
    </row>
    <row r="286" spans="1:33" ht="12.75">
      <c r="A286" s="135" t="s">
        <v>870</v>
      </c>
      <c r="B286" s="12" t="s">
        <v>751</v>
      </c>
      <c r="C286" s="19" t="s">
        <v>286</v>
      </c>
      <c r="D286" s="11">
        <v>520369.54300000006</v>
      </c>
      <c r="E286" s="123">
        <v>44538</v>
      </c>
      <c r="F286" s="127">
        <v>564907.5430000001</v>
      </c>
      <c r="G286" s="128">
        <v>355626</v>
      </c>
      <c r="H286" s="128">
        <v>24661</v>
      </c>
      <c r="I286" s="128">
        <v>13244</v>
      </c>
      <c r="J286" s="128">
        <v>0</v>
      </c>
      <c r="K286" s="128">
        <v>16945</v>
      </c>
      <c r="L286" s="17">
        <v>713</v>
      </c>
      <c r="M286" s="17">
        <v>114832</v>
      </c>
      <c r="N286" s="17">
        <v>44538</v>
      </c>
      <c r="O286" s="17">
        <v>1298</v>
      </c>
      <c r="P286" s="17">
        <v>492399.7596</v>
      </c>
      <c r="Q286" s="17">
        <v>46622.5</v>
      </c>
      <c r="R286" s="17">
        <v>-99316.55</v>
      </c>
      <c r="S286" s="17">
        <v>18335.86</v>
      </c>
      <c r="T286" s="17">
        <v>458041.5696</v>
      </c>
      <c r="U286" s="17">
        <v>564907.5430000001</v>
      </c>
      <c r="V286" s="17">
        <v>480171.41155</v>
      </c>
      <c r="W286" s="17">
        <v>-22129.84195000003</v>
      </c>
      <c r="X286" s="17">
        <v>-15490.889365000021</v>
      </c>
      <c r="Y286" s="129">
        <v>0.973</v>
      </c>
      <c r="Z286" s="130">
        <v>72650</v>
      </c>
      <c r="AA286" s="226">
        <v>549655.039339</v>
      </c>
      <c r="AB286" s="226">
        <v>557514.9198063677</v>
      </c>
      <c r="AC286" s="226">
        <v>7673.983755077326</v>
      </c>
      <c r="AD286" s="226">
        <v>2836.6212271201803</v>
      </c>
      <c r="AE286" s="226">
        <v>206080532</v>
      </c>
      <c r="AF286" s="226">
        <v>0</v>
      </c>
      <c r="AG286" s="19"/>
    </row>
    <row r="287" spans="1:33" ht="12.75">
      <c r="A287" s="135" t="s">
        <v>865</v>
      </c>
      <c r="B287" s="12" t="s">
        <v>555</v>
      </c>
      <c r="C287" s="19" t="s">
        <v>294</v>
      </c>
      <c r="D287" s="11">
        <v>32420.195</v>
      </c>
      <c r="E287" s="123">
        <v>5235</v>
      </c>
      <c r="F287" s="127">
        <v>37655.195</v>
      </c>
      <c r="G287" s="128">
        <v>32936</v>
      </c>
      <c r="H287" s="128">
        <v>0</v>
      </c>
      <c r="I287" s="128">
        <v>513</v>
      </c>
      <c r="J287" s="128">
        <v>0</v>
      </c>
      <c r="K287" s="128">
        <v>1935</v>
      </c>
      <c r="L287" s="17">
        <v>191</v>
      </c>
      <c r="M287" s="17">
        <v>17761</v>
      </c>
      <c r="N287" s="17">
        <v>5235</v>
      </c>
      <c r="O287" s="17">
        <v>0</v>
      </c>
      <c r="P287" s="17">
        <v>45603.185600000004</v>
      </c>
      <c r="Q287" s="17">
        <v>2080.7999999999997</v>
      </c>
      <c r="R287" s="17">
        <v>-15259.199999999999</v>
      </c>
      <c r="S287" s="17">
        <v>1430.38</v>
      </c>
      <c r="T287" s="17">
        <v>33855.1656</v>
      </c>
      <c r="U287" s="17">
        <v>37655.195</v>
      </c>
      <c r="V287" s="17">
        <v>32006.91575</v>
      </c>
      <c r="W287" s="17">
        <v>1848.2498500000002</v>
      </c>
      <c r="X287" s="17">
        <v>1293.774895</v>
      </c>
      <c r="Y287" s="129">
        <v>1.034</v>
      </c>
      <c r="Z287" s="130">
        <v>6437</v>
      </c>
      <c r="AA287" s="226">
        <v>38935.47163</v>
      </c>
      <c r="AB287" s="226">
        <v>39492.235656616416</v>
      </c>
      <c r="AC287" s="226">
        <v>6135.192738327858</v>
      </c>
      <c r="AD287" s="226">
        <v>1297.830210370712</v>
      </c>
      <c r="AE287" s="226">
        <v>8354133</v>
      </c>
      <c r="AF287" s="226">
        <v>0</v>
      </c>
      <c r="AG287" s="19"/>
    </row>
    <row r="288" spans="1:33" ht="12.75">
      <c r="A288" s="135" t="s">
        <v>865</v>
      </c>
      <c r="B288" s="12" t="s">
        <v>553</v>
      </c>
      <c r="C288" s="19" t="s">
        <v>554</v>
      </c>
      <c r="D288" s="11">
        <v>5164.777</v>
      </c>
      <c r="E288" s="123">
        <v>2982</v>
      </c>
      <c r="F288" s="127">
        <v>8146.777</v>
      </c>
      <c r="G288" s="128">
        <v>9820</v>
      </c>
      <c r="H288" s="128">
        <v>930</v>
      </c>
      <c r="I288" s="128">
        <v>680</v>
      </c>
      <c r="J288" s="128">
        <v>0</v>
      </c>
      <c r="K288" s="128">
        <v>302</v>
      </c>
      <c r="L288" s="17">
        <v>0</v>
      </c>
      <c r="M288" s="17">
        <v>11391</v>
      </c>
      <c r="N288" s="17">
        <v>2982</v>
      </c>
      <c r="O288" s="17">
        <v>0</v>
      </c>
      <c r="P288" s="17">
        <v>13596.772</v>
      </c>
      <c r="Q288" s="17">
        <v>1625.2</v>
      </c>
      <c r="R288" s="17">
        <v>-9682.35</v>
      </c>
      <c r="S288" s="17">
        <v>598.23</v>
      </c>
      <c r="T288" s="17">
        <v>6137.852000000001</v>
      </c>
      <c r="U288" s="17">
        <v>8146.777</v>
      </c>
      <c r="V288" s="17">
        <v>6924.76045</v>
      </c>
      <c r="W288" s="17">
        <v>-786.908449999999</v>
      </c>
      <c r="X288" s="17">
        <v>-550.8359149999992</v>
      </c>
      <c r="Y288" s="129">
        <v>0.932</v>
      </c>
      <c r="Z288" s="130">
        <v>2827</v>
      </c>
      <c r="AA288" s="226">
        <v>7592.796164</v>
      </c>
      <c r="AB288" s="226">
        <v>7701.37057156642</v>
      </c>
      <c r="AC288" s="226">
        <v>2724.2202234051715</v>
      </c>
      <c r="AD288" s="226">
        <v>-2113.1423045519746</v>
      </c>
      <c r="AE288" s="226">
        <v>0</v>
      </c>
      <c r="AF288" s="226">
        <v>5973853</v>
      </c>
      <c r="AG288" s="19"/>
    </row>
    <row r="289" spans="1:33" ht="12.75">
      <c r="A289" s="135" t="s">
        <v>865</v>
      </c>
      <c r="B289" s="12" t="s">
        <v>651</v>
      </c>
      <c r="C289" s="131" t="s">
        <v>298</v>
      </c>
      <c r="D289" s="11">
        <v>15111.194</v>
      </c>
      <c r="E289" s="123">
        <v>2377</v>
      </c>
      <c r="F289" s="127">
        <v>17488.194</v>
      </c>
      <c r="G289" s="128">
        <v>9438</v>
      </c>
      <c r="H289" s="128">
        <v>121</v>
      </c>
      <c r="I289" s="128">
        <v>315</v>
      </c>
      <c r="J289" s="128">
        <v>0</v>
      </c>
      <c r="K289" s="128">
        <v>957</v>
      </c>
      <c r="L289" s="17">
        <v>0</v>
      </c>
      <c r="M289" s="17">
        <v>3467</v>
      </c>
      <c r="N289" s="17">
        <v>2377</v>
      </c>
      <c r="O289" s="17">
        <v>0</v>
      </c>
      <c r="P289" s="17">
        <v>13067.854800000001</v>
      </c>
      <c r="Q289" s="17">
        <v>1184.05</v>
      </c>
      <c r="R289" s="17">
        <v>-2946.95</v>
      </c>
      <c r="S289" s="17">
        <v>1431.0600000000002</v>
      </c>
      <c r="T289" s="17">
        <v>12736.0148</v>
      </c>
      <c r="U289" s="17">
        <v>17488.194</v>
      </c>
      <c r="V289" s="17">
        <v>14864.964899999999</v>
      </c>
      <c r="W289" s="17">
        <v>-2128.950099999998</v>
      </c>
      <c r="X289" s="17">
        <v>-1490.2650699999986</v>
      </c>
      <c r="Y289" s="129">
        <v>0.915</v>
      </c>
      <c r="Z289" s="130">
        <v>5077</v>
      </c>
      <c r="AA289" s="226">
        <v>16001.69751</v>
      </c>
      <c r="AB289" s="226">
        <v>16230.516352186592</v>
      </c>
      <c r="AC289" s="226">
        <v>3196.8714501056907</v>
      </c>
      <c r="AD289" s="226">
        <v>-1640.4910778514554</v>
      </c>
      <c r="AE289" s="226">
        <v>0</v>
      </c>
      <c r="AF289" s="226">
        <v>8328773</v>
      </c>
      <c r="AG289" s="19"/>
    </row>
    <row r="290" spans="1:33" ht="12.75">
      <c r="A290" s="135" t="s">
        <v>865</v>
      </c>
      <c r="B290" s="12" t="s">
        <v>853</v>
      </c>
      <c r="C290" s="19" t="s">
        <v>305</v>
      </c>
      <c r="D290" s="11">
        <v>17949.806</v>
      </c>
      <c r="E290" s="123">
        <v>4635</v>
      </c>
      <c r="F290" s="127">
        <v>22584.806</v>
      </c>
      <c r="G290" s="128">
        <v>19458</v>
      </c>
      <c r="H290" s="128">
        <v>27</v>
      </c>
      <c r="I290" s="128">
        <v>990</v>
      </c>
      <c r="J290" s="128">
        <v>0</v>
      </c>
      <c r="K290" s="128">
        <v>2171</v>
      </c>
      <c r="L290" s="17">
        <v>239</v>
      </c>
      <c r="M290" s="17">
        <v>13818</v>
      </c>
      <c r="N290" s="17">
        <v>4635</v>
      </c>
      <c r="O290" s="17">
        <v>0</v>
      </c>
      <c r="P290" s="17">
        <v>26941.5468</v>
      </c>
      <c r="Q290" s="17">
        <v>2709.7999999999997</v>
      </c>
      <c r="R290" s="17">
        <v>-11948.449999999999</v>
      </c>
      <c r="S290" s="17">
        <v>1590.69</v>
      </c>
      <c r="T290" s="17">
        <v>19293.5868</v>
      </c>
      <c r="U290" s="17">
        <v>22584.806</v>
      </c>
      <c r="V290" s="17">
        <v>19197.0851</v>
      </c>
      <c r="W290" s="17">
        <v>96.50170000000071</v>
      </c>
      <c r="X290" s="17">
        <v>67.55119000000049</v>
      </c>
      <c r="Y290" s="129">
        <v>1.003</v>
      </c>
      <c r="Z290" s="130">
        <v>3376</v>
      </c>
      <c r="AA290" s="226">
        <v>22652.560417999997</v>
      </c>
      <c r="AB290" s="226">
        <v>22976.48434195678</v>
      </c>
      <c r="AC290" s="226">
        <v>6805.830670010894</v>
      </c>
      <c r="AD290" s="226">
        <v>1968.4681420537481</v>
      </c>
      <c r="AE290" s="226">
        <v>6645548</v>
      </c>
      <c r="AF290" s="226">
        <v>0</v>
      </c>
      <c r="AG290" s="19"/>
    </row>
    <row r="291" spans="1:33" ht="12.75">
      <c r="A291" s="135" t="s">
        <v>865</v>
      </c>
      <c r="B291" s="12" t="s">
        <v>654</v>
      </c>
      <c r="C291" s="19" t="s">
        <v>299</v>
      </c>
      <c r="D291" s="11">
        <v>94714.847</v>
      </c>
      <c r="E291" s="123">
        <v>12172</v>
      </c>
      <c r="F291" s="127">
        <v>106886.847</v>
      </c>
      <c r="G291" s="128">
        <v>64499</v>
      </c>
      <c r="H291" s="128">
        <v>5965</v>
      </c>
      <c r="I291" s="128">
        <v>670</v>
      </c>
      <c r="J291" s="128">
        <v>4972</v>
      </c>
      <c r="K291" s="128">
        <v>0</v>
      </c>
      <c r="L291" s="17">
        <v>256</v>
      </c>
      <c r="M291" s="17">
        <v>35739</v>
      </c>
      <c r="N291" s="17">
        <v>12172</v>
      </c>
      <c r="O291" s="17">
        <v>15</v>
      </c>
      <c r="P291" s="17">
        <v>89305.3154</v>
      </c>
      <c r="Q291" s="17">
        <v>9865.949999999999</v>
      </c>
      <c r="R291" s="17">
        <v>-30608.5</v>
      </c>
      <c r="S291" s="17">
        <v>4270.570000000001</v>
      </c>
      <c r="T291" s="17">
        <v>72833.33540000001</v>
      </c>
      <c r="U291" s="17">
        <v>106886.847</v>
      </c>
      <c r="V291" s="17">
        <v>90853.81994999999</v>
      </c>
      <c r="W291" s="17">
        <v>-18020.48454999998</v>
      </c>
      <c r="X291" s="17">
        <v>-12614.339184999984</v>
      </c>
      <c r="Y291" s="129">
        <v>0.882</v>
      </c>
      <c r="Z291" s="130">
        <v>16191</v>
      </c>
      <c r="AA291" s="226">
        <v>94274.199054</v>
      </c>
      <c r="AB291" s="226">
        <v>95622.28809656088</v>
      </c>
      <c r="AC291" s="226">
        <v>5905.891427123765</v>
      </c>
      <c r="AD291" s="226">
        <v>1068.5288991666193</v>
      </c>
      <c r="AE291" s="226">
        <v>17300551</v>
      </c>
      <c r="AF291" s="226">
        <v>0</v>
      </c>
      <c r="AG291" s="19"/>
    </row>
    <row r="292" spans="1:33" ht="12.75">
      <c r="A292" s="135" t="s">
        <v>865</v>
      </c>
      <c r="B292" s="12" t="s">
        <v>854</v>
      </c>
      <c r="C292" s="19" t="s">
        <v>306</v>
      </c>
      <c r="D292" s="11">
        <v>36039.104</v>
      </c>
      <c r="E292" s="123">
        <v>6674</v>
      </c>
      <c r="F292" s="127">
        <v>42713.104</v>
      </c>
      <c r="G292" s="128">
        <v>20950</v>
      </c>
      <c r="H292" s="128">
        <v>980</v>
      </c>
      <c r="I292" s="128">
        <v>780</v>
      </c>
      <c r="J292" s="128">
        <v>2671</v>
      </c>
      <c r="K292" s="128">
        <v>0</v>
      </c>
      <c r="L292" s="17">
        <v>135</v>
      </c>
      <c r="M292" s="17">
        <v>13124</v>
      </c>
      <c r="N292" s="17">
        <v>6674</v>
      </c>
      <c r="O292" s="17">
        <v>0</v>
      </c>
      <c r="P292" s="17">
        <v>29007.370000000003</v>
      </c>
      <c r="Q292" s="17">
        <v>3766.35</v>
      </c>
      <c r="R292" s="17">
        <v>-11270.15</v>
      </c>
      <c r="S292" s="17">
        <v>3441.82</v>
      </c>
      <c r="T292" s="17">
        <v>24945.390000000003</v>
      </c>
      <c r="U292" s="17">
        <v>42713.104</v>
      </c>
      <c r="V292" s="17">
        <v>36306.138399999996</v>
      </c>
      <c r="W292" s="17">
        <v>-11360.748399999993</v>
      </c>
      <c r="X292" s="17">
        <v>-7952.523879999994</v>
      </c>
      <c r="Y292" s="129">
        <v>0.814</v>
      </c>
      <c r="Z292" s="130">
        <v>4482</v>
      </c>
      <c r="AA292" s="226">
        <v>34768.466656</v>
      </c>
      <c r="AB292" s="226">
        <v>35265.64392609008</v>
      </c>
      <c r="AC292" s="226">
        <v>7868.282892925052</v>
      </c>
      <c r="AD292" s="226">
        <v>3030.9203649679057</v>
      </c>
      <c r="AE292" s="226">
        <v>13584585</v>
      </c>
      <c r="AF292" s="226">
        <v>0</v>
      </c>
      <c r="AG292" s="19"/>
    </row>
    <row r="293" spans="1:33" ht="12.75">
      <c r="A293" s="135" t="s">
        <v>865</v>
      </c>
      <c r="B293" s="12" t="s">
        <v>736</v>
      </c>
      <c r="C293" s="19" t="s">
        <v>302</v>
      </c>
      <c r="D293" s="11">
        <v>28871.100999999995</v>
      </c>
      <c r="E293" s="123">
        <v>5513</v>
      </c>
      <c r="F293" s="127">
        <v>34384.100999999995</v>
      </c>
      <c r="G293" s="128">
        <v>35336</v>
      </c>
      <c r="H293" s="128">
        <v>827</v>
      </c>
      <c r="I293" s="128">
        <v>95</v>
      </c>
      <c r="J293" s="128">
        <v>0</v>
      </c>
      <c r="K293" s="128">
        <v>3170</v>
      </c>
      <c r="L293" s="17">
        <v>0</v>
      </c>
      <c r="M293" s="17">
        <v>24761</v>
      </c>
      <c r="N293" s="17">
        <v>5513</v>
      </c>
      <c r="O293" s="17">
        <v>0</v>
      </c>
      <c r="P293" s="17">
        <v>48926.225600000005</v>
      </c>
      <c r="Q293" s="17">
        <v>3478.2</v>
      </c>
      <c r="R293" s="17">
        <v>-21046.85</v>
      </c>
      <c r="S293" s="17">
        <v>476.68</v>
      </c>
      <c r="T293" s="17">
        <v>31834.255600000008</v>
      </c>
      <c r="U293" s="17">
        <v>34384.100999999995</v>
      </c>
      <c r="V293" s="17">
        <v>29226.485849999994</v>
      </c>
      <c r="W293" s="17">
        <v>2607.769750000014</v>
      </c>
      <c r="X293" s="17">
        <v>1825.4388250000097</v>
      </c>
      <c r="Y293" s="129">
        <v>1.053</v>
      </c>
      <c r="Z293" s="130">
        <v>6050</v>
      </c>
      <c r="AA293" s="226">
        <v>36206.458352999995</v>
      </c>
      <c r="AB293" s="226">
        <v>36724.19841619224</v>
      </c>
      <c r="AC293" s="226">
        <v>6070.115440692933</v>
      </c>
      <c r="AD293" s="226">
        <v>1232.7529127357866</v>
      </c>
      <c r="AE293" s="226">
        <v>7458155</v>
      </c>
      <c r="AF293" s="226">
        <v>0</v>
      </c>
      <c r="AG293" s="19"/>
    </row>
    <row r="294" spans="1:33" ht="12.75">
      <c r="A294" s="135" t="s">
        <v>865</v>
      </c>
      <c r="B294" s="12" t="s">
        <v>618</v>
      </c>
      <c r="C294" s="19" t="s">
        <v>296</v>
      </c>
      <c r="D294" s="11">
        <v>67560.361</v>
      </c>
      <c r="E294" s="123">
        <v>12702</v>
      </c>
      <c r="F294" s="127">
        <v>80262.361</v>
      </c>
      <c r="G294" s="128">
        <v>64055</v>
      </c>
      <c r="H294" s="128">
        <v>4101</v>
      </c>
      <c r="I294" s="128">
        <v>5015</v>
      </c>
      <c r="J294" s="128">
        <v>0</v>
      </c>
      <c r="K294" s="128">
        <v>3519</v>
      </c>
      <c r="L294" s="17">
        <v>4311</v>
      </c>
      <c r="M294" s="17">
        <v>15069</v>
      </c>
      <c r="N294" s="17">
        <v>12702</v>
      </c>
      <c r="O294" s="17">
        <v>0</v>
      </c>
      <c r="P294" s="17">
        <v>88690.553</v>
      </c>
      <c r="Q294" s="17">
        <v>10739.75</v>
      </c>
      <c r="R294" s="17">
        <v>-16473</v>
      </c>
      <c r="S294" s="17">
        <v>8234.970000000001</v>
      </c>
      <c r="T294" s="17">
        <v>91192.273</v>
      </c>
      <c r="U294" s="17">
        <v>80262.361</v>
      </c>
      <c r="V294" s="17">
        <v>68223.00685</v>
      </c>
      <c r="W294" s="17">
        <v>22969.266149999996</v>
      </c>
      <c r="X294" s="17">
        <v>16078.486304999997</v>
      </c>
      <c r="Y294" s="129">
        <v>1.2</v>
      </c>
      <c r="Z294" s="130">
        <v>17863</v>
      </c>
      <c r="AA294" s="226">
        <v>96314.83320000001</v>
      </c>
      <c r="AB294" s="226">
        <v>97692.10261810057</v>
      </c>
      <c r="AC294" s="226">
        <v>5468.963926445757</v>
      </c>
      <c r="AD294" s="226">
        <v>631.6013984886113</v>
      </c>
      <c r="AE294" s="226">
        <v>11282296</v>
      </c>
      <c r="AF294" s="226">
        <v>0</v>
      </c>
      <c r="AG294" s="19"/>
    </row>
    <row r="295" spans="1:33" ht="12.75">
      <c r="A295" s="135" t="s">
        <v>865</v>
      </c>
      <c r="B295" s="12" t="s">
        <v>842</v>
      </c>
      <c r="C295" s="19" t="s">
        <v>304</v>
      </c>
      <c r="D295" s="11">
        <v>46591.781</v>
      </c>
      <c r="E295" s="123">
        <v>9257</v>
      </c>
      <c r="F295" s="127">
        <v>55848.781</v>
      </c>
      <c r="G295" s="128">
        <v>46243</v>
      </c>
      <c r="H295" s="128">
        <v>475</v>
      </c>
      <c r="I295" s="128">
        <v>306</v>
      </c>
      <c r="J295" s="128">
        <v>3327</v>
      </c>
      <c r="K295" s="128">
        <v>1581</v>
      </c>
      <c r="L295" s="17">
        <v>358</v>
      </c>
      <c r="M295" s="17">
        <v>30487</v>
      </c>
      <c r="N295" s="17">
        <v>9257</v>
      </c>
      <c r="O295" s="17">
        <v>0</v>
      </c>
      <c r="P295" s="17">
        <v>64028.0578</v>
      </c>
      <c r="Q295" s="17">
        <v>4835.65</v>
      </c>
      <c r="R295" s="17">
        <v>-26218.25</v>
      </c>
      <c r="S295" s="17">
        <v>2685.6600000000003</v>
      </c>
      <c r="T295" s="17">
        <v>45331.11780000001</v>
      </c>
      <c r="U295" s="17">
        <v>55848.781</v>
      </c>
      <c r="V295" s="17">
        <v>47471.46385</v>
      </c>
      <c r="W295" s="17">
        <v>-2140.346049999993</v>
      </c>
      <c r="X295" s="17">
        <v>-1498.242234999995</v>
      </c>
      <c r="Y295" s="129">
        <v>0.973</v>
      </c>
      <c r="Z295" s="130">
        <v>8259</v>
      </c>
      <c r="AA295" s="226">
        <v>54340.863913</v>
      </c>
      <c r="AB295" s="226">
        <v>55117.91981948875</v>
      </c>
      <c r="AC295" s="226">
        <v>6673.6796003739855</v>
      </c>
      <c r="AD295" s="226">
        <v>1836.3170724168394</v>
      </c>
      <c r="AE295" s="226">
        <v>15166143</v>
      </c>
      <c r="AF295" s="226">
        <v>0</v>
      </c>
      <c r="AG295" s="19"/>
    </row>
    <row r="296" spans="1:33" ht="12.75">
      <c r="A296" s="135" t="s">
        <v>865</v>
      </c>
      <c r="B296" s="12" t="s">
        <v>695</v>
      </c>
      <c r="C296" s="19" t="s">
        <v>301</v>
      </c>
      <c r="D296" s="11">
        <v>366791.212</v>
      </c>
      <c r="E296" s="123">
        <v>48698</v>
      </c>
      <c r="F296" s="127">
        <v>415489.212</v>
      </c>
      <c r="G296" s="128">
        <v>238962</v>
      </c>
      <c r="H296" s="128">
        <v>33316</v>
      </c>
      <c r="I296" s="128">
        <v>7946</v>
      </c>
      <c r="J296" s="128">
        <v>0</v>
      </c>
      <c r="K296" s="128">
        <v>6751</v>
      </c>
      <c r="L296" s="17">
        <v>847</v>
      </c>
      <c r="M296" s="17">
        <v>72220</v>
      </c>
      <c r="N296" s="17">
        <v>48698</v>
      </c>
      <c r="O296" s="17">
        <v>60</v>
      </c>
      <c r="P296" s="17">
        <v>330866.7852</v>
      </c>
      <c r="Q296" s="17">
        <v>40811.049999999996</v>
      </c>
      <c r="R296" s="17">
        <v>-62157.95</v>
      </c>
      <c r="S296" s="17">
        <v>29115.9</v>
      </c>
      <c r="T296" s="17">
        <v>338635.7852</v>
      </c>
      <c r="U296" s="17">
        <v>415489.212</v>
      </c>
      <c r="V296" s="17">
        <v>353165.83019999997</v>
      </c>
      <c r="W296" s="17">
        <v>-14530.044999999984</v>
      </c>
      <c r="X296" s="17">
        <v>-10171.031499999988</v>
      </c>
      <c r="Y296" s="129">
        <v>0.976</v>
      </c>
      <c r="Z296" s="130">
        <v>77386</v>
      </c>
      <c r="AA296" s="226">
        <v>405517.470912</v>
      </c>
      <c r="AB296" s="226">
        <v>411316.2330822342</v>
      </c>
      <c r="AC296" s="226">
        <v>5315.124610165071</v>
      </c>
      <c r="AD296" s="226">
        <v>477.76208220792523</v>
      </c>
      <c r="AE296" s="226">
        <v>36972096</v>
      </c>
      <c r="AF296" s="226">
        <v>0</v>
      </c>
      <c r="AG296" s="19"/>
    </row>
    <row r="297" spans="1:33" ht="12.75">
      <c r="A297" s="135" t="s">
        <v>865</v>
      </c>
      <c r="B297" s="12" t="s">
        <v>739</v>
      </c>
      <c r="C297" s="19" t="s">
        <v>303</v>
      </c>
      <c r="D297" s="11">
        <v>207457.01</v>
      </c>
      <c r="E297" s="123">
        <v>37580</v>
      </c>
      <c r="F297" s="127">
        <v>245037.01</v>
      </c>
      <c r="G297" s="128">
        <v>175095</v>
      </c>
      <c r="H297" s="128">
        <v>5198</v>
      </c>
      <c r="I297" s="128">
        <v>3644</v>
      </c>
      <c r="J297" s="128">
        <v>0</v>
      </c>
      <c r="K297" s="128">
        <v>10914</v>
      </c>
      <c r="L297" s="17">
        <v>3934</v>
      </c>
      <c r="M297" s="17">
        <v>118774</v>
      </c>
      <c r="N297" s="17">
        <v>37580</v>
      </c>
      <c r="O297" s="17">
        <v>535</v>
      </c>
      <c r="P297" s="17">
        <v>242436.537</v>
      </c>
      <c r="Q297" s="17">
        <v>16792.6</v>
      </c>
      <c r="R297" s="17">
        <v>-104756.55</v>
      </c>
      <c r="S297" s="17">
        <v>11751.42</v>
      </c>
      <c r="T297" s="17">
        <v>166224.007</v>
      </c>
      <c r="U297" s="17">
        <v>245037.01</v>
      </c>
      <c r="V297" s="17">
        <v>208281.4585</v>
      </c>
      <c r="W297" s="17">
        <v>-42057.451499999996</v>
      </c>
      <c r="X297" s="17">
        <v>-29440.216049999995</v>
      </c>
      <c r="Y297" s="129">
        <v>0.88</v>
      </c>
      <c r="Z297" s="130">
        <v>42205</v>
      </c>
      <c r="AA297" s="226">
        <v>215632.5688</v>
      </c>
      <c r="AB297" s="226">
        <v>218716.0413315675</v>
      </c>
      <c r="AC297" s="226">
        <v>5182.230572955041</v>
      </c>
      <c r="AD297" s="226">
        <v>344.8680449978947</v>
      </c>
      <c r="AE297" s="226">
        <v>14555156</v>
      </c>
      <c r="AF297" s="226">
        <v>0</v>
      </c>
      <c r="AG297" s="19"/>
    </row>
    <row r="298" spans="1:33" ht="12.75">
      <c r="A298" s="135" t="s">
        <v>865</v>
      </c>
      <c r="B298" s="12" t="s">
        <v>569</v>
      </c>
      <c r="C298" s="19" t="s">
        <v>295</v>
      </c>
      <c r="D298" s="11">
        <v>172533.304</v>
      </c>
      <c r="E298" s="123">
        <v>26811</v>
      </c>
      <c r="F298" s="127">
        <v>199344.304</v>
      </c>
      <c r="G298" s="128">
        <v>123026</v>
      </c>
      <c r="H298" s="128">
        <v>8505</v>
      </c>
      <c r="I298" s="128">
        <v>7630</v>
      </c>
      <c r="J298" s="128">
        <v>5703</v>
      </c>
      <c r="K298" s="128">
        <v>0</v>
      </c>
      <c r="L298" s="17">
        <v>3930</v>
      </c>
      <c r="M298" s="17">
        <v>28795</v>
      </c>
      <c r="N298" s="17">
        <v>26811</v>
      </c>
      <c r="O298" s="17">
        <v>1</v>
      </c>
      <c r="P298" s="17">
        <v>170341.7996</v>
      </c>
      <c r="Q298" s="17">
        <v>18562.3</v>
      </c>
      <c r="R298" s="17">
        <v>-27817.1</v>
      </c>
      <c r="S298" s="17">
        <v>17894.2</v>
      </c>
      <c r="T298" s="17">
        <v>178981.19960000002</v>
      </c>
      <c r="U298" s="17">
        <v>199344.304</v>
      </c>
      <c r="V298" s="17">
        <v>169442.6584</v>
      </c>
      <c r="W298" s="17">
        <v>9538.541200000036</v>
      </c>
      <c r="X298" s="17">
        <v>6676.978840000025</v>
      </c>
      <c r="Y298" s="129">
        <v>1.033</v>
      </c>
      <c r="Z298" s="130">
        <v>28046</v>
      </c>
      <c r="AA298" s="226">
        <v>205922.66603199998</v>
      </c>
      <c r="AB298" s="226">
        <v>208867.2902502726</v>
      </c>
      <c r="AC298" s="226">
        <v>7447.311211947251</v>
      </c>
      <c r="AD298" s="226">
        <v>2609.9486839901047</v>
      </c>
      <c r="AE298" s="226">
        <v>73198621</v>
      </c>
      <c r="AF298" s="226">
        <v>0</v>
      </c>
      <c r="AG298" s="19"/>
    </row>
    <row r="299" spans="1:33" ht="12.75">
      <c r="A299" s="135" t="s">
        <v>865</v>
      </c>
      <c r="B299" s="12" t="s">
        <v>629</v>
      </c>
      <c r="C299" s="19" t="s">
        <v>297</v>
      </c>
      <c r="D299" s="11">
        <v>59212.212</v>
      </c>
      <c r="E299" s="123">
        <v>10651</v>
      </c>
      <c r="F299" s="127">
        <v>69863.212</v>
      </c>
      <c r="G299" s="128">
        <v>51467</v>
      </c>
      <c r="H299" s="128">
        <v>3967</v>
      </c>
      <c r="I299" s="128">
        <v>740</v>
      </c>
      <c r="J299" s="128">
        <v>2396</v>
      </c>
      <c r="K299" s="128">
        <v>0</v>
      </c>
      <c r="L299" s="17">
        <v>408</v>
      </c>
      <c r="M299" s="17">
        <v>36560</v>
      </c>
      <c r="N299" s="17">
        <v>10651</v>
      </c>
      <c r="O299" s="17">
        <v>253</v>
      </c>
      <c r="P299" s="17">
        <v>71261.20820000001</v>
      </c>
      <c r="Q299" s="17">
        <v>6037.55</v>
      </c>
      <c r="R299" s="17">
        <v>-31637.85</v>
      </c>
      <c r="S299" s="17">
        <v>2838.15</v>
      </c>
      <c r="T299" s="17">
        <v>48499.05820000001</v>
      </c>
      <c r="U299" s="17">
        <v>69863.212</v>
      </c>
      <c r="V299" s="17">
        <v>59383.7302</v>
      </c>
      <c r="W299" s="17">
        <v>-10884.671999999991</v>
      </c>
      <c r="X299" s="17">
        <v>-7619.270399999993</v>
      </c>
      <c r="Y299" s="129">
        <v>0.891</v>
      </c>
      <c r="Z299" s="130">
        <v>9748</v>
      </c>
      <c r="AA299" s="226">
        <v>62248.121892</v>
      </c>
      <c r="AB299" s="226">
        <v>63138.24890325716</v>
      </c>
      <c r="AC299" s="226">
        <v>6477.04646114661</v>
      </c>
      <c r="AD299" s="226">
        <v>1639.6839331894644</v>
      </c>
      <c r="AE299" s="226">
        <v>15983639</v>
      </c>
      <c r="AF299" s="226">
        <v>0</v>
      </c>
      <c r="AG299" s="19"/>
    </row>
    <row r="300" spans="1:33" ht="12.75">
      <c r="A300" s="135" t="s">
        <v>865</v>
      </c>
      <c r="B300" s="12" t="s">
        <v>665</v>
      </c>
      <c r="C300" s="19" t="s">
        <v>300</v>
      </c>
      <c r="D300" s="11">
        <v>99773.386</v>
      </c>
      <c r="E300" s="123">
        <v>15759</v>
      </c>
      <c r="F300" s="127">
        <v>115532.386</v>
      </c>
      <c r="G300" s="128">
        <v>79380</v>
      </c>
      <c r="H300" s="128">
        <v>11261</v>
      </c>
      <c r="I300" s="128">
        <v>7368</v>
      </c>
      <c r="J300" s="128">
        <v>0</v>
      </c>
      <c r="K300" s="128">
        <v>7664</v>
      </c>
      <c r="L300" s="17">
        <v>6296</v>
      </c>
      <c r="M300" s="17">
        <v>32976</v>
      </c>
      <c r="N300" s="17">
        <v>15759</v>
      </c>
      <c r="O300" s="17">
        <v>260</v>
      </c>
      <c r="P300" s="17">
        <v>109909.54800000001</v>
      </c>
      <c r="Q300" s="17">
        <v>22349.05</v>
      </c>
      <c r="R300" s="17">
        <v>-33602.2</v>
      </c>
      <c r="S300" s="17">
        <v>7789.2300000000005</v>
      </c>
      <c r="T300" s="17">
        <v>106445.62800000001</v>
      </c>
      <c r="U300" s="17">
        <v>115532.386</v>
      </c>
      <c r="V300" s="17">
        <v>98202.5281</v>
      </c>
      <c r="W300" s="17">
        <v>8243.099900000016</v>
      </c>
      <c r="X300" s="17">
        <v>5770.169930000011</v>
      </c>
      <c r="Y300" s="129">
        <v>1.05</v>
      </c>
      <c r="Z300" s="130">
        <v>23170</v>
      </c>
      <c r="AA300" s="226">
        <v>121309.0053</v>
      </c>
      <c r="AB300" s="226">
        <v>123043.6828941869</v>
      </c>
      <c r="AC300" s="226">
        <v>5310.474013560073</v>
      </c>
      <c r="AD300" s="226">
        <v>473.11148560292713</v>
      </c>
      <c r="AE300" s="226">
        <v>10961993</v>
      </c>
      <c r="AF300" s="226">
        <v>0</v>
      </c>
      <c r="AG300" s="19"/>
    </row>
  </sheetData>
  <sheetProtection/>
  <mergeCells count="5">
    <mergeCell ref="G1:O1"/>
    <mergeCell ref="P1:T1"/>
    <mergeCell ref="I2:K2"/>
    <mergeCell ref="J3:K3"/>
    <mergeCell ref="J4:K4"/>
  </mergeCells>
  <printOptions headings="1"/>
  <pageMargins left="0.71" right="0.2" top="1" bottom="1" header="0.5" footer="0.5"/>
  <pageSetup horizontalDpi="600" verticalDpi="600" orientation="landscape" pageOrder="overThenDown" paperSize="9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Ingela NR/OEM-Ö</dc:creator>
  <cp:keywords/>
  <dc:description/>
  <cp:lastModifiedBy>Rönnbacka Mats NR/OEM-Ö</cp:lastModifiedBy>
  <cp:lastPrinted>2015-09-22T10:42:05Z</cp:lastPrinted>
  <dcterms:created xsi:type="dcterms:W3CDTF">2014-08-21T11:16:13Z</dcterms:created>
  <dcterms:modified xsi:type="dcterms:W3CDTF">2018-03-07T11:48:29Z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