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1_utfall\Utvalda tabeller och diagram\"/>
    </mc:Choice>
  </mc:AlternateContent>
  <bookViews>
    <workbookView xWindow="360" yWindow="636" windowWidth="11352" windowHeight="5040" tabRatio="851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6.1" sheetId="10" r:id="rId8"/>
    <sheet name="Tabell 7 " sheetId="20" r:id="rId9"/>
    <sheet name="Tabell 8 " sheetId="11" r:id="rId10"/>
    <sheet name="Tabell 9" sheetId="13" r:id="rId11"/>
    <sheet name="Tabell 10" sheetId="12" r:id="rId12"/>
    <sheet name="Tabell 11" sheetId="15" r:id="rId13"/>
    <sheet name="Tabell 12" sheetId="19" r:id="rId14"/>
    <sheet name="Tabell 13" sheetId="2" r:id="rId15"/>
    <sheet name="Tabell 14" sheetId="21" r:id="rId16"/>
    <sheet name="Tabell 15" sheetId="22" r:id="rId17"/>
    <sheet name="Tabell 16" sheetId="23" r:id="rId18"/>
  </sheets>
  <externalReferences>
    <externalReference r:id="rId19"/>
  </externalReferences>
  <definedNames>
    <definedName name="AndSthlm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_xlnm.Print_Area" localSheetId="15">'Tabell 14'!$A$1:$H$300</definedName>
    <definedName name="_xlnm.Print_Titles" localSheetId="1">'Tabell 1'!$1:$8</definedName>
    <definedName name="_xlnm.Print_Titles" localSheetId="11">'Tabell 10'!$1:$8</definedName>
    <definedName name="_xlnm.Print_Titles" localSheetId="12">'Tabell 11'!$1:$7</definedName>
    <definedName name="_xlnm.Print_Titles" localSheetId="13">'Tabell 12'!$1:$6</definedName>
    <definedName name="_xlnm.Print_Titles" localSheetId="15">'Tabell 14'!$1:$8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7">'Tabell 6.1'!$2:$6</definedName>
    <definedName name="_xlnm.Print_Titles" localSheetId="9">'Tabell 8 '!$2:$6</definedName>
    <definedName name="_xlnm.Print_Titles" localSheetId="10">'Tabell 9'!$1:$8</definedName>
  </definedNames>
  <calcPr calcId="162913"/>
</workbook>
</file>

<file path=xl/calcChain.xml><?xml version="1.0" encoding="utf-8"?>
<calcChain xmlns="http://schemas.openxmlformats.org/spreadsheetml/2006/main">
  <c r="A322" i="4" l="1"/>
  <c r="A322" i="16"/>
  <c r="I3" i="16" l="1"/>
  <c r="A33" i="2" l="1"/>
  <c r="A34" i="2"/>
  <c r="A2" i="4"/>
  <c r="A2" i="11"/>
  <c r="A2" i="20"/>
  <c r="A2" i="17"/>
  <c r="B6" i="13"/>
  <c r="A2" i="15"/>
  <c r="A1" i="2"/>
  <c r="A2" i="12"/>
  <c r="L6" i="12"/>
  <c r="K6" i="12"/>
  <c r="B4" i="9"/>
  <c r="B4" i="11"/>
  <c r="B4" i="20"/>
  <c r="B5" i="4"/>
  <c r="B5" i="8"/>
  <c r="C7" i="4"/>
  <c r="C8" i="4"/>
  <c r="A2" i="10"/>
  <c r="N6" i="12"/>
  <c r="A2" i="16"/>
  <c r="B4" i="16"/>
  <c r="I7" i="2"/>
  <c r="B5" i="15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E8" i="2"/>
  <c r="B8" i="2"/>
  <c r="B4" i="19"/>
  <c r="X6" i="12"/>
  <c r="V6" i="12"/>
  <c r="Z6" i="12"/>
  <c r="Y6" i="12"/>
  <c r="O6" i="12" s="1"/>
  <c r="U6" i="12"/>
  <c r="W6" i="12"/>
  <c r="B5" i="16"/>
  <c r="B5" i="7"/>
  <c r="A6" i="6"/>
  <c r="A5" i="6"/>
  <c r="S6" i="12" l="1"/>
  <c r="R6" i="12"/>
  <c r="P6" i="12"/>
  <c r="Q6" i="12"/>
  <c r="C4" i="4"/>
  <c r="B4" i="4"/>
  <c r="D8" i="4"/>
  <c r="D7" i="4"/>
  <c r="J7" i="4"/>
  <c r="I7" i="4"/>
  <c r="G5" i="4"/>
  <c r="A50" i="6"/>
  <c r="A49" i="6"/>
</calcChain>
</file>

<file path=xl/sharedStrings.xml><?xml version="1.0" encoding="utf-8"?>
<sst xmlns="http://schemas.openxmlformats.org/spreadsheetml/2006/main" count="4954" uniqueCount="738">
  <si>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</si>
  <si>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</si>
  <si>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</si>
  <si>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</si>
  <si>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</si>
  <si>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</si>
  <si>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</si>
  <si>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</si>
  <si>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</si>
  <si>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</si>
  <si>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</si>
  <si>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</si>
  <si>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</si>
  <si>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</si>
  <si>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</si>
  <si>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</si>
  <si>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</si>
  <si>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</si>
  <si>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</si>
  <si>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</si>
  <si>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</si>
  <si>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</si>
  <si>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</si>
  <si>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</si>
  <si>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</si>
  <si>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</si>
  <si>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</si>
  <si>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</si>
  <si>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</si>
  <si>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</si>
  <si>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</si>
  <si>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</si>
  <si>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</si>
  <si>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</si>
  <si>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</si>
  <si>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</si>
  <si>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</si>
  <si>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</si>
  <si>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</si>
  <si>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</si>
  <si>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</si>
  <si>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</si>
  <si>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</si>
  <si>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</si>
  <si>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</si>
  <si>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</si>
  <si>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</si>
  <si>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</si>
  <si>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</si>
  <si>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</si>
  <si>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</si>
  <si>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</si>
  <si>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</si>
  <si>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</si>
  <si>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</si>
  <si>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</si>
  <si>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</si>
  <si>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</si>
  <si>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</si>
  <si>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</si>
  <si>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(Tabell 8)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</si>
  <si>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</si>
  <si>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</si>
  <si>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</si>
  <si>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</si>
  <si>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</si>
  <si>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</si>
  <si>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</si>
  <si>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</si>
  <si>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</si>
  <si>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</si>
  <si>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</si>
  <si>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</si>
  <si>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</si>
  <si>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</si>
  <si>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</si>
  <si>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</si>
  <si>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</si>
  <si>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</si>
  <si>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</si>
  <si>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</si>
  <si>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</si>
  <si>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</si>
  <si>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</si>
  <si>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</si>
  <si>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Antal 16-18 år</t>
  </si>
  <si>
    <t>F</t>
  </si>
  <si>
    <t>Förra årets programvals-faktor</t>
  </si>
  <si>
    <t>Årets programvals-faktor</t>
  </si>
  <si>
    <t>Bygg- och anläggnings-programmet</t>
  </si>
  <si>
    <t>Estetiska programmet</t>
  </si>
  <si>
    <t>Barn-och fritids-programmet</t>
  </si>
  <si>
    <t>El- och energi-programmet</t>
  </si>
  <si>
    <t>Ekonomi-programmet</t>
  </si>
  <si>
    <t xml:space="preserve">Fordons- och transport-programmet </t>
  </si>
  <si>
    <t>Humanistiska programmet</t>
  </si>
  <si>
    <t>Naturbruksprogrammet</t>
  </si>
  <si>
    <t>Handels- och administrations-programmet</t>
  </si>
  <si>
    <t>Hotell- och turism-programmet</t>
  </si>
  <si>
    <t>Hantverks-programmet</t>
  </si>
  <si>
    <t>Industri-tekniska programmet</t>
  </si>
  <si>
    <t>Natur-vetenskaps-programmet</t>
  </si>
  <si>
    <t>Introduktions-programmet</t>
  </si>
  <si>
    <t>Restaurang- och livsmedels-programmet</t>
  </si>
  <si>
    <t>Teknik-programmet</t>
  </si>
  <si>
    <t>VVS- och fastighets-programmet</t>
  </si>
  <si>
    <t>Vård- och omsorgs-programmet</t>
  </si>
  <si>
    <t>Övriga program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</si>
  <si>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</si>
  <si>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</si>
  <si>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</si>
  <si>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</si>
  <si>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</si>
  <si>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</si>
  <si>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</si>
  <si>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Avdelning för nationalräkenskaper</t>
  </si>
  <si>
    <t>Offentlig ekonomi och mikrosimuleringar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</si>
  <si>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</si>
  <si>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</si>
  <si>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</si>
  <si>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</si>
  <si>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</si>
  <si>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</si>
  <si>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</si>
  <si>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</si>
  <si>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</si>
  <si>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</si>
  <si>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</si>
  <si>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</si>
  <si>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</si>
  <si>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</si>
  <si>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</si>
  <si>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</si>
  <si>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</si>
  <si>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</si>
  <si>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</si>
  <si>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</si>
  <si>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</si>
  <si>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</si>
  <si>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</si>
  <si>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</si>
  <si>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</si>
  <si>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</si>
  <si>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</si>
  <si>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</si>
  <si>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</si>
  <si>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</si>
  <si>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</si>
  <si>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</si>
  <si>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</si>
  <si>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</si>
  <si>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</si>
  <si>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</si>
  <si>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</si>
  <si>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</si>
  <si>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</si>
  <si>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</si>
  <si>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</si>
  <si>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</si>
  <si>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</si>
  <si>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</si>
  <si>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</si>
  <si>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</si>
  <si>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</si>
  <si>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</si>
  <si>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</si>
  <si>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</si>
  <si>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</si>
  <si>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 xml:space="preserve">den 31 dec </t>
  </si>
  <si>
    <t>Index</t>
  </si>
  <si>
    <t>Tabell 6.1</t>
  </si>
  <si>
    <t>Underlag för beräkning av programvalsfaktorn</t>
  </si>
  <si>
    <r>
      <t xml:space="preserve">Län                                 </t>
    </r>
    <r>
      <rPr>
        <sz val="10"/>
        <color theme="1"/>
        <rFont val="Arial"/>
        <family val="2"/>
        <scheme val="minor"/>
      </rPr>
      <t xml:space="preserve"> Kommun</t>
    </r>
  </si>
  <si>
    <t>Antal elever i kommunen</t>
  </si>
  <si>
    <t>Budgeterad genomsnittskostnad i riket, kr per elev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</si>
  <si>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</si>
  <si>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</si>
  <si>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</si>
  <si>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</si>
  <si>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</si>
  <si>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</si>
  <si>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</si>
  <si>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</si>
  <si>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</si>
  <si>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t>Roten ur invånardistansen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</si>
  <si>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</si>
  <si>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</si>
  <si>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Roten ur tätorts-befolkningen 2015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</si>
  <si>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</si>
  <si>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</si>
  <si>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</si>
  <si>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</si>
  <si>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</si>
  <si>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</si>
  <si>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</si>
  <si>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</si>
  <si>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</si>
  <si>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</si>
  <si>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</si>
  <si>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</si>
  <si>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</si>
  <si>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</si>
  <si>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</si>
  <si>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</si>
  <si>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</si>
  <si>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</si>
  <si>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</si>
  <si>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</si>
  <si>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</si>
  <si>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</si>
  <si>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</si>
  <si>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</si>
  <si>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</si>
  <si>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</si>
  <si>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gym. utbild.</t>
  </si>
  <si>
    <t>i hushåll</t>
  </si>
  <si>
    <t>med låg</t>
  </si>
  <si>
    <t>disponibel</t>
  </si>
  <si>
    <t>inkomst</t>
  </si>
  <si>
    <t xml:space="preserve">med minst </t>
  </si>
  <si>
    <t>en förälder</t>
  </si>
  <si>
    <t xml:space="preserve">som varit i </t>
  </si>
  <si>
    <t>Sverige max 4 år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</si>
  <si>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</si>
  <si>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</si>
  <si>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</si>
  <si>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</si>
  <si>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</si>
  <si>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</si>
  <si>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</si>
  <si>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</si>
  <si>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</si>
  <si>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</si>
  <si>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</si>
  <si>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Samhälls-vetenskaps-programmet</t>
  </si>
  <si>
    <t>Tilläg/avdrag förvärvs-frekvens</t>
  </si>
  <si>
    <t>Gymnasial vuxenutb.</t>
  </si>
  <si>
    <t>SFI</t>
  </si>
  <si>
    <t>Grund-     läggande vuxenutb.</t>
  </si>
  <si>
    <t>A+B+C+D</t>
  </si>
  <si>
    <t>Antal 20-56 med grundnivå</t>
  </si>
  <si>
    <t>Antal 20-56 utan grundnivå</t>
  </si>
  <si>
    <t>Antal 20-64 med uppehålls-tillstånd&lt;5år</t>
  </si>
  <si>
    <t>IFO ersättning</t>
  </si>
  <si>
    <t>Lön tillägg/avdrag</t>
  </si>
  <si>
    <t>A+B</t>
  </si>
  <si>
    <t>Andel barn   0-19 år under inkomst-standard, %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</si>
  <si>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</si>
  <si>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</si>
  <si>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</si>
  <si>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</si>
  <si>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</si>
  <si>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</si>
  <si>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</si>
  <si>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</si>
  <si>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</si>
  <si>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</si>
  <si>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</si>
  <si>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</si>
  <si>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</si>
  <si>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</si>
  <si>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</si>
  <si>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</si>
  <si>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</si>
  <si>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</si>
  <si>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</si>
  <si>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</si>
  <si>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Pendlings-avstånd</t>
  </si>
  <si>
    <t>Kostnad per person</t>
  </si>
  <si>
    <t xml:space="preserve">B </t>
  </si>
  <si>
    <t xml:space="preserve">A </t>
  </si>
  <si>
    <t xml:space="preserve">D+E </t>
  </si>
  <si>
    <t>F+G+H</t>
  </si>
  <si>
    <t>Log(Tätort)</t>
  </si>
  <si>
    <t>Intercept</t>
  </si>
  <si>
    <t>Konstanter:</t>
  </si>
  <si>
    <t>Tätort i kvadrat</t>
  </si>
  <si>
    <t>Regression</t>
  </si>
  <si>
    <t xml:space="preserve">    För kommunerna i Södermanlands län fattar regeringen särskilda beslut om varje kommuns andel.</t>
  </si>
  <si>
    <r>
      <t>Kommuens andel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</si>
  <si>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3) Inom respektive län sker fördelningen mellan kommunerna antingen efter kommunernas andel av de totala kollektivtrafikkostnaderna i länet, eller med lika stora belopp per invånare.</t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</si>
  <si>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</si>
  <si>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</si>
  <si>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</si>
  <si>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</si>
  <si>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</si>
  <si>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</si>
  <si>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</si>
  <si>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</si>
  <si>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</si>
  <si>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</si>
  <si>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</si>
  <si>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</si>
  <si>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</si>
  <si>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</si>
  <si>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</si>
  <si>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Befolkningsminskning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</si>
  <si>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</si>
  <si>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</si>
  <si>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</si>
  <si>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</si>
  <si>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</si>
  <si>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</si>
  <si>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</si>
  <si>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</si>
  <si>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</si>
  <si>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</si>
  <si>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Förvärvs-arbetande/studerande 20-64 år</t>
  </si>
  <si>
    <t>Befolkning 20-64 år</t>
  </si>
  <si>
    <t>Andel barn med utländsk bakgrund av barn 7-15 år</t>
  </si>
  <si>
    <t>2021</t>
  </si>
  <si>
    <t>utfall</t>
  </si>
  <si>
    <t>2003</t>
  </si>
  <si>
    <t>1</t>
  </si>
  <si>
    <t>95</t>
  </si>
  <si>
    <t>85</t>
  </si>
  <si>
    <t>0</t>
  </si>
  <si>
    <t>90</t>
  </si>
  <si>
    <t>115</t>
  </si>
  <si>
    <t>1,020</t>
  </si>
  <si>
    <t>1,022</t>
  </si>
  <si>
    <t>nej</t>
  </si>
  <si>
    <t>Kommun 2021_utfall_10DEC20_959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</si>
  <si>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</si>
  <si>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</si>
  <si>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</si>
  <si>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</si>
  <si>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</si>
  <si>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</si>
  <si>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</si>
  <si>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</si>
  <si>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</si>
  <si>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</si>
  <si>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</si>
  <si>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</si>
  <si>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</si>
  <si>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</si>
  <si>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</si>
  <si>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</si>
  <si>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</si>
  <si>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</si>
  <si>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</si>
  <si>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</si>
  <si>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</si>
  <si>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</si>
  <si>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</si>
  <si>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</si>
  <si>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</si>
  <si>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</si>
  <si>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</si>
  <si>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</si>
  <si>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</si>
  <si>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</si>
  <si>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</si>
  <si>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</si>
  <si>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</si>
  <si>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</si>
  <si>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</si>
  <si>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</si>
  <si>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</si>
  <si>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</si>
  <si>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</si>
  <si>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</si>
  <si>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</si>
  <si>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</si>
  <si>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</si>
  <si>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</si>
  <si>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</si>
  <si>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</si>
  <si>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</si>
  <si>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</si>
  <si>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</si>
  <si>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</si>
  <si>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</si>
  <si>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</si>
  <si>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</si>
  <si>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</si>
  <si>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</si>
  <si>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</si>
  <si>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</si>
  <si>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</si>
  <si>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</si>
  <si>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</si>
  <si>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</si>
  <si>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</si>
  <si>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</si>
  <si>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</si>
  <si>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</si>
  <si>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</si>
  <si>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</si>
  <si>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</si>
  <si>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</si>
  <si>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</si>
  <si>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</si>
  <si>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</si>
  <si>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</si>
  <si>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</si>
  <si>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</si>
  <si>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</si>
  <si>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</si>
  <si>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</si>
  <si>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</si>
  <si>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</si>
  <si>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</si>
  <si>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</si>
  <si>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</si>
  <si>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</si>
  <si>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</si>
  <si>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</si>
  <si>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</si>
  <si>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</si>
  <si>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</si>
  <si>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</si>
  <si>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</si>
  <si>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</si>
  <si>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</si>
  <si>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</si>
  <si>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</si>
  <si>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</si>
  <si>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</si>
  <si>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</si>
  <si>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</si>
  <si>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</si>
  <si>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</si>
  <si>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</si>
  <si>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</si>
  <si>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</si>
  <si>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</si>
  <si>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</si>
  <si>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</si>
  <si>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</si>
  <si>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</si>
  <si>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</si>
  <si>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</si>
  <si>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</si>
  <si>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</si>
  <si>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</si>
  <si>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</si>
  <si>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</si>
  <si>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</si>
  <si>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</si>
  <si>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</si>
  <si>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</si>
  <si>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</si>
  <si>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</si>
  <si>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</si>
  <si>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</si>
  <si>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</si>
  <si>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</si>
  <si>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</si>
  <si>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</si>
  <si>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</si>
  <si>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</si>
  <si>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</si>
  <si>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</si>
  <si>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</si>
  <si>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</si>
  <si>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</si>
  <si>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</si>
  <si>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</si>
  <si>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</si>
  <si>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</si>
  <si>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</si>
  <si>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</si>
  <si>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</si>
  <si>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</si>
  <si>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</si>
  <si>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</si>
  <si>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</si>
  <si>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</si>
  <si>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</si>
  <si>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</si>
  <si>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</si>
  <si>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</si>
  <si>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</si>
  <si>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</si>
  <si>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</si>
  <si>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</si>
  <si>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</si>
  <si>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</si>
  <si>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</si>
  <si>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</si>
  <si>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</si>
  <si>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</si>
  <si>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</si>
  <si>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</si>
  <si>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</si>
  <si>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</si>
  <si>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</si>
  <si>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</si>
  <si>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</si>
  <si>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</si>
  <si>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</si>
  <si>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</si>
  <si>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</si>
  <si>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</si>
  <si>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</si>
  <si>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</si>
  <si>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</si>
  <si>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</si>
  <si>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</si>
  <si>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</si>
  <si>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</si>
  <si>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</si>
  <si>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</si>
  <si>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</si>
  <si>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</si>
  <si>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</si>
  <si>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</si>
  <si>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</si>
  <si>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</si>
  <si>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</si>
  <si>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</si>
  <si>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</si>
  <si>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</si>
  <si>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</si>
  <si>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</si>
  <si>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</si>
  <si>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</si>
  <si>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</si>
  <si>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</si>
  <si>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</si>
  <si>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</si>
  <si>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</si>
  <si>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</si>
  <si>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</si>
  <si>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</si>
  <si>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</si>
  <si>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</si>
  <si>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</si>
  <si>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</si>
  <si>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</si>
  <si>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</si>
  <si>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</si>
  <si>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</si>
  <si>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</si>
  <si>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</si>
  <si>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</si>
  <si>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</si>
  <si>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</si>
  <si>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</si>
  <si>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</si>
  <si>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</si>
  <si>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</si>
  <si>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</si>
  <si>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</si>
  <si>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</si>
  <si>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</si>
  <si>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</si>
  <si>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</si>
  <si>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</si>
  <si>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</si>
  <si>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</si>
  <si>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</si>
  <si>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</si>
  <si>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</si>
  <si>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</si>
  <si>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</si>
  <si>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</si>
  <si>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</si>
  <si>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</si>
  <si>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</si>
  <si>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</si>
  <si>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</si>
  <si>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</si>
  <si>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</si>
  <si>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</si>
  <si>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</si>
  <si>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</si>
  <si>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</si>
  <si>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</si>
  <si>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</si>
  <si>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</si>
  <si>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</si>
  <si>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</si>
  <si>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</si>
  <si>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</si>
  <si>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</si>
  <si>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</si>
  <si>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</si>
  <si>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</si>
  <si>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</si>
  <si>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</si>
  <si>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</si>
  <si>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</si>
  <si>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</si>
  <si>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</si>
  <si>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</si>
  <si>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</si>
  <si>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</si>
  <si>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</si>
  <si>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</si>
  <si>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</si>
  <si>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</si>
  <si>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</si>
  <si>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</si>
  <si>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</si>
  <si>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</si>
  <si>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</si>
  <si>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</si>
  <si>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</si>
  <si>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</si>
  <si>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</si>
  <si>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</si>
  <si>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</si>
  <si>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</si>
  <si>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</si>
  <si>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</si>
  <si>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</si>
  <si>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</si>
  <si>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</si>
  <si>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</si>
  <si>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</si>
  <si>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</si>
  <si>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</si>
  <si>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</si>
  <si>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</si>
  <si>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</si>
  <si>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</si>
  <si>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</si>
  <si>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</si>
  <si>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</si>
  <si>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</si>
  <si>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</si>
  <si>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</si>
  <si>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</si>
  <si>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</si>
  <si>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</si>
  <si>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</si>
  <si>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</si>
  <si>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Förfrågningar:</t>
  </si>
  <si>
    <t>Mats Rönnbacka          010 - 479 61 84</t>
  </si>
  <si>
    <t>E-post: offentlig.ekonomi@scb.se</t>
  </si>
  <si>
    <t>Tabell 14</t>
  </si>
  <si>
    <t>Införandebidrag åren 2020-2023 samt strukturbidrag</t>
  </si>
  <si>
    <t>Tabell 15</t>
  </si>
  <si>
    <t>Tabell 16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</si>
  <si>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</si>
  <si>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</si>
  <si>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</si>
  <si>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</si>
  <si>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</si>
  <si>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</si>
  <si>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</si>
  <si>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</si>
  <si>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</si>
  <si>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</si>
  <si>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</si>
  <si>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</si>
  <si>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r>
      <t xml:space="preserve">Stockholms
</t>
    </r>
    <r>
      <rPr>
        <sz val="10"/>
        <rFont val="Arial"/>
        <family val="2"/>
      </rPr>
      <t>Botkyrka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</si>
  <si>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</si>
  <si>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Södermanlands
</t>
    </r>
    <r>
      <rPr>
        <sz val="10"/>
        <rFont val="Arial"/>
        <family val="2"/>
      </rPr>
      <t>Eskilstuna</t>
    </r>
  </si>
  <si>
    <r>
      <t xml:space="preserve">Östergötlands
</t>
    </r>
    <r>
      <rPr>
        <sz val="10"/>
        <rFont val="Arial"/>
        <family val="2"/>
      </rPr>
      <t>Boxholm</t>
    </r>
  </si>
  <si>
    <r>
      <t xml:space="preserve">Jönköpings
</t>
    </r>
    <r>
      <rPr>
        <sz val="10"/>
        <rFont val="Arial"/>
        <family val="2"/>
      </rPr>
      <t>Aneby</t>
    </r>
  </si>
  <si>
    <r>
      <t xml:space="preserve">Kronobergs
</t>
    </r>
    <r>
      <rPr>
        <sz val="10"/>
        <rFont val="Arial"/>
        <family val="2"/>
      </rPr>
      <t>Alvesta</t>
    </r>
  </si>
  <si>
    <r>
      <t xml:space="preserve">Kalmar
</t>
    </r>
    <r>
      <rPr>
        <sz val="10"/>
        <rFont val="Arial"/>
        <family val="2"/>
      </rPr>
      <t>Borgholm</t>
    </r>
  </si>
  <si>
    <t xml:space="preserve">Mönsterås           </t>
  </si>
  <si>
    <r>
      <t xml:space="preserve">Gotlands
</t>
    </r>
    <r>
      <rPr>
        <sz val="10"/>
        <rFont val="Arial"/>
        <family val="2"/>
      </rPr>
      <t>Gotland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</si>
  <si>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</si>
  <si>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</si>
  <si>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t xml:space="preserve">Höganäs             </t>
  </si>
  <si>
    <r>
      <t xml:space="preserve">Hallands
</t>
    </r>
    <r>
      <rPr>
        <sz val="10"/>
        <rFont val="Arial"/>
        <family val="2"/>
      </rPr>
      <t>Falkenberg</t>
    </r>
  </si>
  <si>
    <r>
      <t xml:space="preserve">Västra Götalands
</t>
    </r>
    <r>
      <rPr>
        <sz val="10"/>
        <rFont val="Arial"/>
        <family val="2"/>
      </rPr>
      <t>Ale</t>
    </r>
  </si>
  <si>
    <r>
      <t xml:space="preserve">Värmlands
</t>
    </r>
    <r>
      <rPr>
        <sz val="10"/>
        <rFont val="Arial"/>
        <family val="2"/>
      </rPr>
      <t>Arvika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</si>
  <si>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</si>
  <si>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Västmanlands
</t>
    </r>
    <r>
      <rPr>
        <sz val="10"/>
        <rFont val="Arial"/>
        <family val="2"/>
      </rPr>
      <t>Arboga</t>
    </r>
  </si>
  <si>
    <r>
      <t xml:space="preserve">Dalarnas
</t>
    </r>
    <r>
      <rPr>
        <sz val="10"/>
        <rFont val="Arial"/>
        <family val="2"/>
      </rPr>
      <t>Avesta</t>
    </r>
  </si>
  <si>
    <r>
      <t xml:space="preserve">Gävleborgs
</t>
    </r>
    <r>
      <rPr>
        <sz val="10"/>
        <rFont val="Arial"/>
        <family val="2"/>
      </rPr>
      <t>Bollnäs</t>
    </r>
  </si>
  <si>
    <r>
      <t xml:space="preserve">Västernorrlands
</t>
    </r>
    <r>
      <rPr>
        <sz val="10"/>
        <rFont val="Arial"/>
        <family val="2"/>
      </rPr>
      <t>Härnösand</t>
    </r>
  </si>
  <si>
    <r>
      <t xml:space="preserve">Jämtlands
</t>
    </r>
    <r>
      <rPr>
        <sz val="10"/>
        <rFont val="Arial"/>
        <family val="2"/>
      </rPr>
      <t>Berg</t>
    </r>
  </si>
  <si>
    <r>
      <t xml:space="preserve">Västerbottens
</t>
    </r>
    <r>
      <rPr>
        <sz val="10"/>
        <rFont val="Arial"/>
        <family val="2"/>
      </rPr>
      <t>Bjurholm</t>
    </r>
  </si>
  <si>
    <r>
      <t xml:space="preserve">Norrbottens
</t>
    </r>
    <r>
      <rPr>
        <sz val="10"/>
        <rFont val="Arial"/>
        <family val="2"/>
      </rPr>
      <t>Arjeplog</t>
    </r>
  </si>
  <si>
    <t>Tabell 15 Regleringspost åren 2017-2021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</si>
  <si>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</si>
  <si>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</si>
  <si>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</si>
  <si>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</si>
  <si>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</si>
  <si>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</si>
  <si>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</si>
  <si>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</si>
  <si>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</si>
  <si>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</si>
  <si>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</si>
  <si>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</si>
  <si>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</si>
  <si>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</si>
  <si>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</si>
  <si>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</si>
  <si>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</si>
  <si>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</si>
  <si>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</si>
  <si>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</si>
  <si>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</si>
  <si>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</si>
  <si>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 xml:space="preserve">Tabell 16    Kommunalekonomisk utjämning för kommuner och regioner </t>
  </si>
  <si>
    <t>utjämningsåren 2006–2021,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</si>
  <si>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</si>
  <si>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</si>
  <si>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</si>
  <si>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</si>
  <si>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</si>
  <si>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</si>
  <si>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</si>
  <si>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</si>
  <si>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</si>
  <si>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</si>
  <si>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</si>
  <si>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</si>
  <si>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</si>
  <si>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</si>
  <si>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</si>
  <si>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</si>
  <si>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</si>
  <si>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</si>
  <si>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</si>
  <si>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</si>
  <si>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</si>
  <si>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</si>
  <si>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</si>
  <si>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</si>
  <si>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</si>
  <si>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</si>
  <si>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</si>
  <si>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</si>
  <si>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</si>
  <si>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</si>
  <si>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</si>
  <si>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</si>
  <si>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</si>
  <si>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</si>
  <si>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</si>
  <si>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</si>
  <si>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region</t>
  </si>
  <si>
    <t>1) Exklusive kommun utanför region.</t>
  </si>
  <si>
    <t>Regleringspost åren 2017-2021</t>
  </si>
  <si>
    <t>Kommunalekonomisk utjämning, översikt åren 2006 - 2021</t>
  </si>
  <si>
    <t>1) För Stockholms kommun gäller att 40 procent av den beräknade kollektivtrafikkostnaden för länet tillfaller regionen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</si>
</sst>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</numFmts>
  <fonts count="38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name val="Arial"/>
      <family val="2"/>
    </font>
    <font>
      <sz val="12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45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68" fontId="1" fillId="0" borderId="0" xfId="3" applyNumberFormat="1" applyFont="1" applyBorder="1"/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14" fontId="1" fillId="0" borderId="0" xfId="3" quotePrefix="1" applyNumberFormat="1" applyFont="1" applyFill="1" applyAlignment="1">
      <alignment horizontal="right"/>
    </xf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0" fontId="0" fillId="0" borderId="1" xfId="0" applyBorder="1" applyAlignment="1">
      <alignment horizontal="left" vertical="top" wrapText="1"/>
    </xf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14" fontId="1" fillId="0" borderId="0" xfId="3" quotePrefix="1" applyNumberFormat="1" applyFont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168" fontId="1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3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168" fontId="1" fillId="0" borderId="5" xfId="3" applyNumberFormat="1" applyFont="1" applyBorder="1" applyAlignment="1"/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6" fillId="0" borderId="0" xfId="0" applyFont="1" applyBorder="1"/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27" fillId="0" borderId="4" xfId="0" applyFont="1" applyBorder="1" applyAlignment="1">
      <alignment wrapText="1"/>
    </xf>
    <xf numFmtId="3" fontId="27" fillId="0" borderId="0" xfId="0" applyNumberFormat="1" applyFont="1"/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5" fillId="0" borderId="0" xfId="2" applyFont="1" applyFill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176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wrapText="1"/>
    </xf>
    <xf numFmtId="2" fontId="1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9" fillId="0" borderId="2" xfId="3" applyNumberFormat="1" applyFont="1" applyBorder="1"/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35" fillId="0" borderId="0" xfId="0" applyNumberFormat="1" applyFont="1" applyFill="1"/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 wrapText="1"/>
    </xf>
    <xf numFmtId="172" fontId="1" fillId="0" borderId="0" xfId="2" applyNumberFormat="1" applyFont="1" applyFill="1" applyBorder="1"/>
    <xf numFmtId="10" fontId="1" fillId="0" borderId="0" xfId="2" applyNumberFormat="1" applyFont="1" applyFill="1" applyBorder="1"/>
    <xf numFmtId="3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8" fillId="0" borderId="0" xfId="5" applyFont="1" applyBorder="1"/>
    <xf numFmtId="0" fontId="1" fillId="0" borderId="2" xfId="5" applyBorder="1"/>
    <xf numFmtId="0" fontId="1" fillId="0" borderId="0" xfId="5"/>
    <xf numFmtId="167" fontId="1" fillId="0" borderId="4" xfId="3" applyNumberFormat="1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1" fillId="0" borderId="0" xfId="5" applyFont="1" applyAlignment="1">
      <alignment horizontal="right" wrapText="1"/>
    </xf>
    <xf numFmtId="0" fontId="1" fillId="0" borderId="0" xfId="5" applyFont="1" applyBorder="1" applyAlignment="1">
      <alignment horizontal="right"/>
    </xf>
    <xf numFmtId="0" fontId="1" fillId="0" borderId="0" xfId="5" applyBorder="1" applyAlignment="1">
      <alignment horizontal="right"/>
    </xf>
    <xf numFmtId="0" fontId="1" fillId="0" borderId="0" xfId="5" applyFont="1"/>
    <xf numFmtId="0" fontId="1" fillId="0" borderId="0" xfId="5" applyFont="1" applyAlignment="1">
      <alignment horizontal="right"/>
    </xf>
    <xf numFmtId="0" fontId="1" fillId="0" borderId="0" xfId="5" applyAlignment="1">
      <alignment horizontal="right"/>
    </xf>
    <xf numFmtId="167" fontId="9" fillId="0" borderId="0" xfId="3" applyNumberFormat="1" applyFont="1"/>
    <xf numFmtId="0" fontId="1" fillId="0" borderId="0" xfId="5" applyBorder="1"/>
    <xf numFmtId="167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5" applyFont="1" applyAlignment="1">
      <alignment wrapText="1"/>
    </xf>
    <xf numFmtId="3" fontId="1" fillId="0" borderId="0" xfId="5" applyNumberFormat="1" applyFont="1" applyAlignment="1">
      <alignment wrapText="1"/>
    </xf>
    <xf numFmtId="3" fontId="1" fillId="0" borderId="0" xfId="5" applyNumberFormat="1"/>
    <xf numFmtId="3" fontId="1" fillId="0" borderId="0" xfId="5" applyNumberFormat="1" applyFont="1" applyBorder="1"/>
    <xf numFmtId="0" fontId="1" fillId="0" borderId="0" xfId="5" applyFont="1" applyBorder="1"/>
    <xf numFmtId="0" fontId="9" fillId="0" borderId="0" xfId="5" applyFont="1" applyAlignment="1">
      <alignment horizontal="left" wrapText="1"/>
    </xf>
    <xf numFmtId="3" fontId="1" fillId="0" borderId="2" xfId="5" applyNumberFormat="1" applyFont="1" applyBorder="1" applyAlignment="1">
      <alignment wrapText="1"/>
    </xf>
    <xf numFmtId="3" fontId="1" fillId="0" borderId="2" xfId="5" applyNumberFormat="1" applyBorder="1"/>
    <xf numFmtId="3" fontId="1" fillId="0" borderId="0" xfId="5" applyNumberFormat="1" applyBorder="1"/>
    <xf numFmtId="0" fontId="7" fillId="0" borderId="0" xfId="5" applyFont="1" applyBorder="1"/>
    <xf numFmtId="0" fontId="1" fillId="0" borderId="0" xfId="5" applyFont="1" applyFill="1" applyBorder="1"/>
    <xf numFmtId="0" fontId="23" fillId="0" borderId="0" xfId="5" applyFont="1"/>
    <xf numFmtId="167" fontId="8" fillId="0" borderId="0" xfId="0" applyNumberFormat="1" applyFont="1" applyBorder="1"/>
    <xf numFmtId="0" fontId="4" fillId="0" borderId="3" xfId="2" applyFont="1" applyBorder="1"/>
    <xf numFmtId="0" fontId="4" fillId="0" borderId="4" xfId="2" applyFont="1" applyBorder="1" applyAlignment="1">
      <alignment horizontal="center"/>
    </xf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4" fillId="0" borderId="0" xfId="2" applyFont="1"/>
    <xf numFmtId="0" fontId="1" fillId="3" borderId="0" xfId="2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/>
    <xf numFmtId="0" fontId="1" fillId="3" borderId="12" xfId="2" applyFont="1" applyFill="1" applyBorder="1"/>
    <xf numFmtId="4" fontId="1" fillId="3" borderId="12" xfId="2" applyNumberFormat="1" applyFont="1" applyFill="1" applyBorder="1"/>
    <xf numFmtId="0" fontId="0" fillId="0" borderId="12" xfId="0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6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6" applyNumberFormat="1" applyFont="1"/>
    <xf numFmtId="0" fontId="1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 applyBorder="1"/>
    <xf numFmtId="49" fontId="1" fillId="0" borderId="0" xfId="0" quotePrefix="1" applyNumberFormat="1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Border="1"/>
    <xf numFmtId="0" fontId="1" fillId="0" borderId="0" xfId="0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3" fontId="0" fillId="0" borderId="0" xfId="0" applyNumberFormat="1" applyFill="1" applyBorder="1"/>
    <xf numFmtId="3" fontId="0" fillId="0" borderId="0" xfId="0" applyNumberFormat="1" applyBorder="1" applyAlignment="1">
      <alignment horizontal="right"/>
    </xf>
    <xf numFmtId="49" fontId="36" fillId="0" borderId="0" xfId="0" quotePrefix="1" applyNumberFormat="1" applyFont="1" applyBorder="1" applyAlignment="1">
      <alignment horizontal="left"/>
    </xf>
    <xf numFmtId="3" fontId="17" fillId="0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1" fillId="0" borderId="0" xfId="2" applyFont="1" applyBorder="1" applyAlignment="1"/>
    <xf numFmtId="3" fontId="0" fillId="0" borderId="1" xfId="0" quotePrefix="1" applyNumberFormat="1" applyBorder="1"/>
    <xf numFmtId="3" fontId="17" fillId="0" borderId="1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1" fillId="0" borderId="0" xfId="0" applyNumberFormat="1" applyFont="1" applyBorder="1" applyAlignment="1"/>
    <xf numFmtId="0" fontId="1" fillId="0" borderId="0" xfId="0" applyFont="1" applyBorder="1" applyAlignment="1"/>
    <xf numFmtId="0" fontId="7" fillId="0" borderId="0" xfId="6" applyFont="1" applyFill="1" applyBorder="1"/>
    <xf numFmtId="0" fontId="9" fillId="0" borderId="0" xfId="0" applyFont="1" applyBorder="1"/>
    <xf numFmtId="0" fontId="29" fillId="0" borderId="0" xfId="0" applyFont="1" applyBorder="1"/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" fillId="0" borderId="0" xfId="2" applyFont="1" applyAlignment="1"/>
    <xf numFmtId="3" fontId="1" fillId="0" borderId="0" xfId="0" applyNumberFormat="1" applyFont="1" applyAlignment="1"/>
    <xf numFmtId="0" fontId="1" fillId="0" borderId="0" xfId="0" applyFont="1" applyAlignment="1"/>
    <xf numFmtId="0" fontId="1" fillId="0" borderId="0" xfId="6" applyFont="1" applyFill="1" applyBorder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quotePrefix="1" applyFont="1"/>
    <xf numFmtId="0" fontId="23" fillId="0" borderId="0" xfId="2" applyFont="1"/>
    <xf numFmtId="3" fontId="23" fillId="0" borderId="0" xfId="0" applyNumberFormat="1" applyFont="1"/>
  </cellXfs>
  <cellStyles count="7">
    <cellStyle name="Normal" xfId="0" builtinId="0" customBuiltin="1"/>
    <cellStyle name="Normal 2" xfId="2"/>
    <cellStyle name="Normal 3" xfId="5"/>
    <cellStyle name="Normal 5" xfId="1"/>
    <cellStyle name="Normal_Blad1" xfId="6"/>
    <cellStyle name="Normal_Landsting 2005_dec" xfId="4"/>
    <cellStyle name="Normal_Tabell 2_1" xfId="3"/>
  </cellStyles>
  <dxfs count="1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MRON\AppData\Local\Temp\MicrosoftEdgeDownloads\c457d356-9aa3-4265-ad5e-336e78297714\kommunalekonomisk-utjamning-for-kommuner-2021-prel-utfall_juster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6.1"/>
      <sheetName val="Tabell 7 "/>
      <sheetName val="Tabell 8 "/>
      <sheetName val="Tabell 9"/>
      <sheetName val="Tabell 10"/>
      <sheetName val="Tabell 11"/>
      <sheetName val="Tabell 12"/>
      <sheetName val="Tabell 13"/>
      <sheetName val="Tabell 14"/>
      <sheetName val="Tabell 15"/>
      <sheetName val="Tabell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zoomScaleNormal="100" workbookViewId="0">
      <selection activeCell="A3" sqref="A3"/>
    </sheetView>
  </sheetViews>
  <sheetFormatPr defaultColWidth="0" defaultRowHeight="13.2" zeroHeight="1" x14ac:dyDescent="0.25"/>
  <cols>
    <col min="1" max="1" width="10.109375" customWidth="1"/>
    <col min="2" max="2" width="37.109375" customWidth="1"/>
    <col min="3" max="6" width="9.109375" customWidth="1"/>
    <col min="7" max="12" width="9.109375" hidden="1" customWidth="1"/>
  </cols>
  <sheetData>
    <row r="1" spans="1:3" x14ac:dyDescent="0.25">
      <c r="A1" s="1" t="s">
        <v>115</v>
      </c>
      <c r="B1" s="1"/>
      <c r="C1" s="1"/>
    </row>
    <row r="2" spans="1:3" x14ac:dyDescent="0.25">
      <c r="A2" s="1" t="s">
        <v>116</v>
      </c>
      <c r="B2" s="1"/>
      <c r="C2" s="1"/>
    </row>
    <row r="3" spans="1:3" x14ac:dyDescent="0.25"/>
    <row r="4" spans="1:3" ht="25.8" x14ac:dyDescent="0.5">
      <c r="A4" s="95" t="s">
        <v>117</v>
      </c>
      <c r="B4" s="96"/>
    </row>
    <row r="5" spans="1:3" ht="18" x14ac:dyDescent="0.35">
      <c r="A5" s="97" t="str">
        <f>"Utjämningsår "&amp;C34&amp;""</f>
        <v>Utjämningsår 2021</v>
      </c>
      <c r="B5" s="96"/>
    </row>
    <row r="6" spans="1:3" ht="18" x14ac:dyDescent="0.35">
      <c r="A6" s="97" t="str">
        <f>IF(Innehåll!C35="utfall","Utfall","Preliminärt utfall")</f>
        <v>Utfall</v>
      </c>
      <c r="B6" s="96"/>
    </row>
    <row r="7" spans="1:3" ht="18" x14ac:dyDescent="0.35">
      <c r="A7" s="97"/>
      <c r="B7" s="96"/>
    </row>
    <row r="8" spans="1:3" x14ac:dyDescent="0.25"/>
    <row r="9" spans="1:3" s="3" customFormat="1" ht="15.6" x14ac:dyDescent="0.3">
      <c r="A9" s="2" t="s">
        <v>0</v>
      </c>
    </row>
    <row r="10" spans="1:3" ht="15.75" customHeight="1" x14ac:dyDescent="0.3">
      <c r="A10" s="98" t="s">
        <v>1</v>
      </c>
      <c r="B10" s="98" t="s">
        <v>117</v>
      </c>
    </row>
    <row r="11" spans="1:3" ht="14.4" x14ac:dyDescent="0.3">
      <c r="A11" s="98" t="s">
        <v>2</v>
      </c>
      <c r="B11" s="98" t="s">
        <v>126</v>
      </c>
    </row>
    <row r="12" spans="1:3" ht="14.4" x14ac:dyDescent="0.3">
      <c r="A12" s="98" t="s">
        <v>4</v>
      </c>
      <c r="B12" s="98" t="s">
        <v>127</v>
      </c>
    </row>
    <row r="13" spans="1:3" ht="14.4" x14ac:dyDescent="0.3">
      <c r="A13" s="98" t="s">
        <v>118</v>
      </c>
      <c r="B13" s="98" t="s">
        <v>128</v>
      </c>
    </row>
    <row r="14" spans="1:3" ht="14.4" x14ac:dyDescent="0.3">
      <c r="A14" s="98" t="s">
        <v>119</v>
      </c>
      <c r="B14" s="98" t="s">
        <v>129</v>
      </c>
    </row>
    <row r="15" spans="1:3" ht="14.4" x14ac:dyDescent="0.3">
      <c r="A15" s="98" t="s">
        <v>120</v>
      </c>
      <c r="B15" s="98" t="s">
        <v>130</v>
      </c>
    </row>
    <row r="16" spans="1:3" ht="14.4" x14ac:dyDescent="0.3">
      <c r="A16" s="98" t="s">
        <v>170</v>
      </c>
      <c r="B16" s="98" t="s">
        <v>171</v>
      </c>
    </row>
    <row r="17" spans="1:2" ht="14.4" x14ac:dyDescent="0.3">
      <c r="A17" s="98" t="s">
        <v>121</v>
      </c>
      <c r="B17" s="98" t="s">
        <v>291</v>
      </c>
    </row>
    <row r="18" spans="1:2" ht="14.4" x14ac:dyDescent="0.3">
      <c r="A18" s="98" t="s">
        <v>122</v>
      </c>
      <c r="B18" s="98" t="s">
        <v>131</v>
      </c>
    </row>
    <row r="19" spans="1:2" ht="14.4" x14ac:dyDescent="0.3">
      <c r="A19" s="98" t="s">
        <v>123</v>
      </c>
      <c r="B19" s="98" t="s">
        <v>132</v>
      </c>
    </row>
    <row r="20" spans="1:2" ht="14.4" x14ac:dyDescent="0.3">
      <c r="A20" s="98" t="s">
        <v>124</v>
      </c>
      <c r="B20" s="98" t="s">
        <v>300</v>
      </c>
    </row>
    <row r="21" spans="1:2" ht="14.4" x14ac:dyDescent="0.3">
      <c r="A21" s="98" t="s">
        <v>125</v>
      </c>
      <c r="B21" s="98" t="s">
        <v>195</v>
      </c>
    </row>
    <row r="22" spans="1:2" ht="14.4" x14ac:dyDescent="0.3">
      <c r="A22" s="98" t="s">
        <v>286</v>
      </c>
      <c r="B22" s="98" t="s">
        <v>134</v>
      </c>
    </row>
    <row r="23" spans="1:2" ht="14.4" x14ac:dyDescent="0.3">
      <c r="A23" s="98" t="s">
        <v>133</v>
      </c>
      <c r="B23" s="98" t="s">
        <v>3</v>
      </c>
    </row>
    <row r="24" spans="1:2" ht="14.4" x14ac:dyDescent="0.3">
      <c r="A24" s="98" t="s">
        <v>633</v>
      </c>
      <c r="B24" s="98" t="s">
        <v>634</v>
      </c>
    </row>
    <row r="25" spans="1:2" ht="14.4" x14ac:dyDescent="0.3">
      <c r="A25" s="98" t="s">
        <v>635</v>
      </c>
      <c r="B25" s="98" t="s">
        <v>735</v>
      </c>
    </row>
    <row r="26" spans="1:2" ht="14.4" x14ac:dyDescent="0.3">
      <c r="A26" s="98" t="s">
        <v>636</v>
      </c>
      <c r="B26" s="98" t="s">
        <v>736</v>
      </c>
    </row>
    <row r="27" spans="1:2" ht="14.4" x14ac:dyDescent="0.3">
      <c r="A27" s="98"/>
      <c r="B27" s="98"/>
    </row>
    <row r="28" spans="1:2" ht="14.4" x14ac:dyDescent="0.3">
      <c r="A28" s="98" t="s">
        <v>630</v>
      </c>
      <c r="B28" s="98"/>
    </row>
    <row r="29" spans="1:2" ht="14.4" x14ac:dyDescent="0.3">
      <c r="A29" s="98" t="s">
        <v>631</v>
      </c>
      <c r="B29" s="98"/>
    </row>
    <row r="30" spans="1:2" ht="14.4" x14ac:dyDescent="0.3">
      <c r="A30" s="98"/>
      <c r="B30" s="98"/>
    </row>
    <row r="31" spans="1:2" ht="14.4" x14ac:dyDescent="0.3">
      <c r="A31" s="98" t="s">
        <v>632</v>
      </c>
      <c r="B31" s="98"/>
    </row>
    <row r="32" spans="1:2" x14ac:dyDescent="0.25"/>
    <row r="33" spans="1:12" ht="15.6" hidden="1" x14ac:dyDescent="0.3">
      <c r="A33" s="2" t="s">
        <v>70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8" hidden="1" customHeight="1" x14ac:dyDescent="0.25">
      <c r="A34" t="s">
        <v>5</v>
      </c>
      <c r="C34" s="22" t="s">
        <v>310</v>
      </c>
    </row>
    <row r="35" spans="1:12" hidden="1" x14ac:dyDescent="0.25">
      <c r="A35" t="s">
        <v>48</v>
      </c>
      <c r="C35" s="22" t="s">
        <v>311</v>
      </c>
    </row>
    <row r="36" spans="1:12" hidden="1" x14ac:dyDescent="0.25">
      <c r="A36" t="s">
        <v>7</v>
      </c>
      <c r="C36" s="22" t="s">
        <v>312</v>
      </c>
    </row>
    <row r="37" spans="1:12" ht="19.5" hidden="1" customHeight="1" x14ac:dyDescent="0.25">
      <c r="A37" t="s">
        <v>6</v>
      </c>
      <c r="C37" s="22" t="s">
        <v>313</v>
      </c>
    </row>
    <row r="38" spans="1:12" hidden="1" x14ac:dyDescent="0.25">
      <c r="A38" t="s">
        <v>8</v>
      </c>
      <c r="C38" s="22" t="s">
        <v>313</v>
      </c>
    </row>
    <row r="39" spans="1:12" ht="19.5" hidden="1" customHeight="1" x14ac:dyDescent="0.25">
      <c r="A39" t="s">
        <v>9</v>
      </c>
      <c r="C39" s="22" t="s">
        <v>314</v>
      </c>
    </row>
    <row r="40" spans="1:12" hidden="1" x14ac:dyDescent="0.25">
      <c r="A40" t="s">
        <v>10</v>
      </c>
      <c r="C40" s="22" t="s">
        <v>315</v>
      </c>
    </row>
    <row r="41" spans="1:12" hidden="1" x14ac:dyDescent="0.25">
      <c r="A41" t="s">
        <v>11</v>
      </c>
      <c r="C41" s="22" t="s">
        <v>316</v>
      </c>
    </row>
    <row r="42" spans="1:12" ht="19.5" hidden="1" customHeight="1" x14ac:dyDescent="0.25">
      <c r="A42" t="s">
        <v>14</v>
      </c>
      <c r="C42" s="22" t="s">
        <v>317</v>
      </c>
    </row>
    <row r="43" spans="1:12" hidden="1" x14ac:dyDescent="0.25">
      <c r="A43" t="s">
        <v>12</v>
      </c>
      <c r="C43" s="22" t="s">
        <v>315</v>
      </c>
    </row>
    <row r="44" spans="1:12" hidden="1" x14ac:dyDescent="0.25">
      <c r="A44" t="s">
        <v>13</v>
      </c>
      <c r="C44" s="22" t="s">
        <v>316</v>
      </c>
    </row>
    <row r="45" spans="1:12" ht="19.5" hidden="1" customHeight="1" x14ac:dyDescent="0.25">
      <c r="A45" t="s">
        <v>15</v>
      </c>
      <c r="C45" s="22" t="s">
        <v>318</v>
      </c>
    </row>
    <row r="46" spans="1:12" hidden="1" x14ac:dyDescent="0.25">
      <c r="A46" t="s">
        <v>16</v>
      </c>
      <c r="C46" s="22" t="s">
        <v>316</v>
      </c>
    </row>
    <row r="47" spans="1:12" ht="19.5" hidden="1" customHeight="1" x14ac:dyDescent="0.25">
      <c r="A47" t="s">
        <v>18</v>
      </c>
      <c r="C47" s="22" t="s">
        <v>318</v>
      </c>
    </row>
    <row r="48" spans="1:12" hidden="1" x14ac:dyDescent="0.25">
      <c r="A48" t="s">
        <v>17</v>
      </c>
      <c r="C48" s="22" t="s">
        <v>316</v>
      </c>
    </row>
    <row r="49" spans="1:3" ht="19.5" hidden="1" customHeight="1" x14ac:dyDescent="0.25">
      <c r="A49" t="str">
        <f>"Uppräkningsfaktor för skatteunderlaget "&amp;C34</f>
        <v>Uppräkningsfaktor för skatteunderlaget 2021</v>
      </c>
      <c r="C49" s="22" t="s">
        <v>319</v>
      </c>
    </row>
    <row r="50" spans="1:3" hidden="1" x14ac:dyDescent="0.25">
      <c r="A50" t="str">
        <f>"Uppräkningsfaktor för skatteunderlaget "&amp;C34+1</f>
        <v>Uppräkningsfaktor för skatteunderlaget 2022</v>
      </c>
      <c r="C50" s="22" t="s">
        <v>320</v>
      </c>
    </row>
    <row r="51" spans="1:3" ht="19.5" hidden="1" customHeight="1" x14ac:dyDescent="0.25">
      <c r="A51" t="s">
        <v>135</v>
      </c>
      <c r="C51" s="22" t="s">
        <v>321</v>
      </c>
    </row>
    <row r="52" spans="1:3" hidden="1" x14ac:dyDescent="0.25">
      <c r="A52" t="s">
        <v>136</v>
      </c>
      <c r="C52" s="22" t="s">
        <v>321</v>
      </c>
    </row>
    <row r="53" spans="1:3" hidden="1" x14ac:dyDescent="0.25">
      <c r="C53" s="22" t="s">
        <v>322</v>
      </c>
    </row>
    <row r="54" spans="1:3" hidden="1" x14ac:dyDescent="0.25"/>
    <row r="55" spans="1:3" hidden="1" x14ac:dyDescent="0.25"/>
    <row r="56" spans="1:3" hidden="1" x14ac:dyDescent="0.25"/>
    <row r="57" spans="1:3" hidden="1" x14ac:dyDescent="0.25"/>
    <row r="58" spans="1:3" hidden="1" x14ac:dyDescent="0.25"/>
    <row r="59" spans="1:3" hidden="1" x14ac:dyDescent="0.25"/>
    <row r="60" spans="1:3" hidden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1.4" zeroHeight="1" x14ac:dyDescent="0.2"/>
  <cols>
    <col min="1" max="1" width="16.6640625" style="99" customWidth="1"/>
    <col min="2" max="2" width="16.44140625" style="99" customWidth="1"/>
    <col min="3" max="7" width="15.33203125" style="99" customWidth="1"/>
    <col min="8" max="8" width="3.33203125" style="99" customWidth="1"/>
    <col min="9" max="9" width="8.6640625" style="99" customWidth="1"/>
    <col min="10" max="10" width="17" style="99" customWidth="1"/>
    <col min="11" max="11" width="4.44140625" style="99" customWidth="1"/>
    <col min="12" max="12" width="9.109375" style="99" hidden="1"/>
    <col min="13" max="256" width="9.109375" style="100" hidden="1"/>
    <col min="257" max="257" width="16.6640625" style="100" hidden="1"/>
    <col min="258" max="263" width="15.33203125" style="100" hidden="1"/>
    <col min="264" max="264" width="3.33203125" style="100" hidden="1"/>
    <col min="265" max="265" width="8.6640625" style="100" hidden="1"/>
    <col min="266" max="266" width="17" style="100" hidden="1"/>
    <col min="267" max="512" width="9.109375" style="100" hidden="1"/>
    <col min="513" max="513" width="16.6640625" style="100" hidden="1"/>
    <col min="514" max="519" width="15.33203125" style="100" hidden="1"/>
    <col min="520" max="520" width="3.33203125" style="100" hidden="1"/>
    <col min="521" max="521" width="8.6640625" style="100" hidden="1"/>
    <col min="522" max="522" width="17" style="100" hidden="1"/>
    <col min="523" max="768" width="9.109375" style="100" hidden="1"/>
    <col min="769" max="769" width="16.6640625" style="100" hidden="1"/>
    <col min="770" max="775" width="15.33203125" style="100" hidden="1"/>
    <col min="776" max="776" width="3.33203125" style="100" hidden="1"/>
    <col min="777" max="777" width="8.6640625" style="100" hidden="1"/>
    <col min="778" max="778" width="17" style="100" hidden="1"/>
    <col min="779" max="1024" width="9.109375" style="100" hidden="1"/>
    <col min="1025" max="1025" width="16.6640625" style="100" hidden="1"/>
    <col min="1026" max="1031" width="15.33203125" style="100" hidden="1"/>
    <col min="1032" max="1032" width="3.33203125" style="100" hidden="1"/>
    <col min="1033" max="1033" width="8.6640625" style="100" hidden="1"/>
    <col min="1034" max="1034" width="17" style="100" hidden="1"/>
    <col min="1035" max="1280" width="9.109375" style="100" hidden="1"/>
    <col min="1281" max="1281" width="16.6640625" style="100" hidden="1"/>
    <col min="1282" max="1287" width="15.33203125" style="100" hidden="1"/>
    <col min="1288" max="1288" width="3.33203125" style="100" hidden="1"/>
    <col min="1289" max="1289" width="8.6640625" style="100" hidden="1"/>
    <col min="1290" max="1290" width="17" style="100" hidden="1"/>
    <col min="1291" max="1536" width="9.109375" style="100" hidden="1"/>
    <col min="1537" max="1537" width="16.6640625" style="100" hidden="1"/>
    <col min="1538" max="1543" width="15.33203125" style="100" hidden="1"/>
    <col min="1544" max="1544" width="3.33203125" style="100" hidden="1"/>
    <col min="1545" max="1545" width="8.6640625" style="100" hidden="1"/>
    <col min="1546" max="1546" width="17" style="100" hidden="1"/>
    <col min="1547" max="1792" width="9.109375" style="100" hidden="1"/>
    <col min="1793" max="1793" width="16.6640625" style="100" hidden="1"/>
    <col min="1794" max="1799" width="15.33203125" style="100" hidden="1"/>
    <col min="1800" max="1800" width="3.33203125" style="100" hidden="1"/>
    <col min="1801" max="1801" width="8.6640625" style="100" hidden="1"/>
    <col min="1802" max="1802" width="17" style="100" hidden="1"/>
    <col min="1803" max="2048" width="9.109375" style="100" hidden="1"/>
    <col min="2049" max="2049" width="16.6640625" style="100" hidden="1"/>
    <col min="2050" max="2055" width="15.33203125" style="100" hidden="1"/>
    <col min="2056" max="2056" width="3.33203125" style="100" hidden="1"/>
    <col min="2057" max="2057" width="8.6640625" style="100" hidden="1"/>
    <col min="2058" max="2058" width="17" style="100" hidden="1"/>
    <col min="2059" max="2304" width="9.109375" style="100" hidden="1"/>
    <col min="2305" max="2305" width="16.6640625" style="100" hidden="1"/>
    <col min="2306" max="2311" width="15.33203125" style="100" hidden="1"/>
    <col min="2312" max="2312" width="3.33203125" style="100" hidden="1"/>
    <col min="2313" max="2313" width="8.6640625" style="100" hidden="1"/>
    <col min="2314" max="2314" width="17" style="100" hidden="1"/>
    <col min="2315" max="2560" width="9.109375" style="100" hidden="1"/>
    <col min="2561" max="2561" width="16.6640625" style="100" hidden="1"/>
    <col min="2562" max="2567" width="15.33203125" style="100" hidden="1"/>
    <col min="2568" max="2568" width="3.33203125" style="100" hidden="1"/>
    <col min="2569" max="2569" width="8.6640625" style="100" hidden="1"/>
    <col min="2570" max="2570" width="17" style="100" hidden="1"/>
    <col min="2571" max="2816" width="9.109375" style="100" hidden="1"/>
    <col min="2817" max="2817" width="16.6640625" style="100" hidden="1"/>
    <col min="2818" max="2823" width="15.33203125" style="100" hidden="1"/>
    <col min="2824" max="2824" width="3.33203125" style="100" hidden="1"/>
    <col min="2825" max="2825" width="8.6640625" style="100" hidden="1"/>
    <col min="2826" max="2826" width="17" style="100" hidden="1"/>
    <col min="2827" max="3072" width="9.109375" style="100" hidden="1"/>
    <col min="3073" max="3073" width="16.6640625" style="100" hidden="1"/>
    <col min="3074" max="3079" width="15.33203125" style="100" hidden="1"/>
    <col min="3080" max="3080" width="3.33203125" style="100" hidden="1"/>
    <col min="3081" max="3081" width="8.6640625" style="100" hidden="1"/>
    <col min="3082" max="3082" width="17" style="100" hidden="1"/>
    <col min="3083" max="3328" width="9.109375" style="100" hidden="1"/>
    <col min="3329" max="3329" width="16.6640625" style="100" hidden="1"/>
    <col min="3330" max="3335" width="15.33203125" style="100" hidden="1"/>
    <col min="3336" max="3336" width="3.33203125" style="100" hidden="1"/>
    <col min="3337" max="3337" width="8.6640625" style="100" hidden="1"/>
    <col min="3338" max="3338" width="17" style="100" hidden="1"/>
    <col min="3339" max="3584" width="9.109375" style="100" hidden="1"/>
    <col min="3585" max="3585" width="16.6640625" style="100" hidden="1"/>
    <col min="3586" max="3591" width="15.33203125" style="100" hidden="1"/>
    <col min="3592" max="3592" width="3.33203125" style="100" hidden="1"/>
    <col min="3593" max="3593" width="8.6640625" style="100" hidden="1"/>
    <col min="3594" max="3594" width="17" style="100" hidden="1"/>
    <col min="3595" max="3840" width="9.109375" style="100" hidden="1"/>
    <col min="3841" max="3841" width="16.6640625" style="100" hidden="1"/>
    <col min="3842" max="3847" width="15.33203125" style="100" hidden="1"/>
    <col min="3848" max="3848" width="3.33203125" style="100" hidden="1"/>
    <col min="3849" max="3849" width="8.6640625" style="100" hidden="1"/>
    <col min="3850" max="3850" width="17" style="100" hidden="1"/>
    <col min="3851" max="4096" width="9.109375" style="100" hidden="1"/>
    <col min="4097" max="4097" width="16.6640625" style="100" hidden="1"/>
    <col min="4098" max="4103" width="15.33203125" style="100" hidden="1"/>
    <col min="4104" max="4104" width="3.33203125" style="100" hidden="1"/>
    <col min="4105" max="4105" width="8.6640625" style="100" hidden="1"/>
    <col min="4106" max="4106" width="17" style="100" hidden="1"/>
    <col min="4107" max="4352" width="9.109375" style="100" hidden="1"/>
    <col min="4353" max="4353" width="16.6640625" style="100" hidden="1"/>
    <col min="4354" max="4359" width="15.33203125" style="100" hidden="1"/>
    <col min="4360" max="4360" width="3.33203125" style="100" hidden="1"/>
    <col min="4361" max="4361" width="8.6640625" style="100" hidden="1"/>
    <col min="4362" max="4362" width="17" style="100" hidden="1"/>
    <col min="4363" max="4608" width="9.109375" style="100" hidden="1"/>
    <col min="4609" max="4609" width="16.6640625" style="100" hidden="1"/>
    <col min="4610" max="4615" width="15.33203125" style="100" hidden="1"/>
    <col min="4616" max="4616" width="3.33203125" style="100" hidden="1"/>
    <col min="4617" max="4617" width="8.6640625" style="100" hidden="1"/>
    <col min="4618" max="4618" width="17" style="100" hidden="1"/>
    <col min="4619" max="4864" width="9.109375" style="100" hidden="1"/>
    <col min="4865" max="4865" width="16.6640625" style="100" hidden="1"/>
    <col min="4866" max="4871" width="15.33203125" style="100" hidden="1"/>
    <col min="4872" max="4872" width="3.33203125" style="100" hidden="1"/>
    <col min="4873" max="4873" width="8.6640625" style="100" hidden="1"/>
    <col min="4874" max="4874" width="17" style="100" hidden="1"/>
    <col min="4875" max="5120" width="9.109375" style="100" hidden="1"/>
    <col min="5121" max="5121" width="16.6640625" style="100" hidden="1"/>
    <col min="5122" max="5127" width="15.33203125" style="100" hidden="1"/>
    <col min="5128" max="5128" width="3.33203125" style="100" hidden="1"/>
    <col min="5129" max="5129" width="8.6640625" style="100" hidden="1"/>
    <col min="5130" max="5130" width="17" style="100" hidden="1"/>
    <col min="5131" max="5376" width="9.109375" style="100" hidden="1"/>
    <col min="5377" max="5377" width="16.6640625" style="100" hidden="1"/>
    <col min="5378" max="5383" width="15.33203125" style="100" hidden="1"/>
    <col min="5384" max="5384" width="3.33203125" style="100" hidden="1"/>
    <col min="5385" max="5385" width="8.6640625" style="100" hidden="1"/>
    <col min="5386" max="5386" width="17" style="100" hidden="1"/>
    <col min="5387" max="5632" width="9.109375" style="100" hidden="1"/>
    <col min="5633" max="5633" width="16.6640625" style="100" hidden="1"/>
    <col min="5634" max="5639" width="15.33203125" style="100" hidden="1"/>
    <col min="5640" max="5640" width="3.33203125" style="100" hidden="1"/>
    <col min="5641" max="5641" width="8.6640625" style="100" hidden="1"/>
    <col min="5642" max="5642" width="17" style="100" hidden="1"/>
    <col min="5643" max="5888" width="9.109375" style="100" hidden="1"/>
    <col min="5889" max="5889" width="16.6640625" style="100" hidden="1"/>
    <col min="5890" max="5895" width="15.33203125" style="100" hidden="1"/>
    <col min="5896" max="5896" width="3.33203125" style="100" hidden="1"/>
    <col min="5897" max="5897" width="8.6640625" style="100" hidden="1"/>
    <col min="5898" max="5898" width="17" style="100" hidden="1"/>
    <col min="5899" max="6144" width="9.109375" style="100" hidden="1"/>
    <col min="6145" max="6145" width="16.6640625" style="100" hidden="1"/>
    <col min="6146" max="6151" width="15.33203125" style="100" hidden="1"/>
    <col min="6152" max="6152" width="3.33203125" style="100" hidden="1"/>
    <col min="6153" max="6153" width="8.6640625" style="100" hidden="1"/>
    <col min="6154" max="6154" width="17" style="100" hidden="1"/>
    <col min="6155" max="6400" width="9.109375" style="100" hidden="1"/>
    <col min="6401" max="6401" width="16.6640625" style="100" hidden="1"/>
    <col min="6402" max="6407" width="15.33203125" style="100" hidden="1"/>
    <col min="6408" max="6408" width="3.33203125" style="100" hidden="1"/>
    <col min="6409" max="6409" width="8.6640625" style="100" hidden="1"/>
    <col min="6410" max="6410" width="17" style="100" hidden="1"/>
    <col min="6411" max="6656" width="9.109375" style="100" hidden="1"/>
    <col min="6657" max="6657" width="16.6640625" style="100" hidden="1"/>
    <col min="6658" max="6663" width="15.33203125" style="100" hidden="1"/>
    <col min="6664" max="6664" width="3.33203125" style="100" hidden="1"/>
    <col min="6665" max="6665" width="8.6640625" style="100" hidden="1"/>
    <col min="6666" max="6666" width="17" style="100" hidden="1"/>
    <col min="6667" max="6912" width="9.109375" style="100" hidden="1"/>
    <col min="6913" max="6913" width="16.6640625" style="100" hidden="1"/>
    <col min="6914" max="6919" width="15.33203125" style="100" hidden="1"/>
    <col min="6920" max="6920" width="3.33203125" style="100" hidden="1"/>
    <col min="6921" max="6921" width="8.6640625" style="100" hidden="1"/>
    <col min="6922" max="6922" width="17" style="100" hidden="1"/>
    <col min="6923" max="7168" width="9.109375" style="100" hidden="1"/>
    <col min="7169" max="7169" width="16.6640625" style="100" hidden="1"/>
    <col min="7170" max="7175" width="15.33203125" style="100" hidden="1"/>
    <col min="7176" max="7176" width="3.33203125" style="100" hidden="1"/>
    <col min="7177" max="7177" width="8.6640625" style="100" hidden="1"/>
    <col min="7178" max="7178" width="17" style="100" hidden="1"/>
    <col min="7179" max="7424" width="9.109375" style="100" hidden="1"/>
    <col min="7425" max="7425" width="16.6640625" style="100" hidden="1"/>
    <col min="7426" max="7431" width="15.33203125" style="100" hidden="1"/>
    <col min="7432" max="7432" width="3.33203125" style="100" hidden="1"/>
    <col min="7433" max="7433" width="8.6640625" style="100" hidden="1"/>
    <col min="7434" max="7434" width="17" style="100" hidden="1"/>
    <col min="7435" max="7680" width="9.109375" style="100" hidden="1"/>
    <col min="7681" max="7681" width="16.6640625" style="100" hidden="1"/>
    <col min="7682" max="7687" width="15.33203125" style="100" hidden="1"/>
    <col min="7688" max="7688" width="3.33203125" style="100" hidden="1"/>
    <col min="7689" max="7689" width="8.6640625" style="100" hidden="1"/>
    <col min="7690" max="7690" width="17" style="100" hidden="1"/>
    <col min="7691" max="7936" width="9.109375" style="100" hidden="1"/>
    <col min="7937" max="7937" width="16.6640625" style="100" hidden="1"/>
    <col min="7938" max="7943" width="15.33203125" style="100" hidden="1"/>
    <col min="7944" max="7944" width="3.33203125" style="100" hidden="1"/>
    <col min="7945" max="7945" width="8.6640625" style="100" hidden="1"/>
    <col min="7946" max="7946" width="17" style="100" hidden="1"/>
    <col min="7947" max="8192" width="9.109375" style="100" hidden="1"/>
    <col min="8193" max="8193" width="16.6640625" style="100" hidden="1"/>
    <col min="8194" max="8199" width="15.33203125" style="100" hidden="1"/>
    <col min="8200" max="8200" width="3.33203125" style="100" hidden="1"/>
    <col min="8201" max="8201" width="8.6640625" style="100" hidden="1"/>
    <col min="8202" max="8202" width="17" style="100" hidden="1"/>
    <col min="8203" max="8448" width="9.109375" style="100" hidden="1"/>
    <col min="8449" max="8449" width="16.6640625" style="100" hidden="1"/>
    <col min="8450" max="8455" width="15.33203125" style="100" hidden="1"/>
    <col min="8456" max="8456" width="3.33203125" style="100" hidden="1"/>
    <col min="8457" max="8457" width="8.6640625" style="100" hidden="1"/>
    <col min="8458" max="8458" width="17" style="100" hidden="1"/>
    <col min="8459" max="8704" width="9.109375" style="100" hidden="1"/>
    <col min="8705" max="8705" width="16.6640625" style="100" hidden="1"/>
    <col min="8706" max="8711" width="15.33203125" style="100" hidden="1"/>
    <col min="8712" max="8712" width="3.33203125" style="100" hidden="1"/>
    <col min="8713" max="8713" width="8.6640625" style="100" hidden="1"/>
    <col min="8714" max="8714" width="17" style="100" hidden="1"/>
    <col min="8715" max="8960" width="9.109375" style="100" hidden="1"/>
    <col min="8961" max="8961" width="16.6640625" style="100" hidden="1"/>
    <col min="8962" max="8967" width="15.33203125" style="100" hidden="1"/>
    <col min="8968" max="8968" width="3.33203125" style="100" hidden="1"/>
    <col min="8969" max="8969" width="8.6640625" style="100" hidden="1"/>
    <col min="8970" max="8970" width="17" style="100" hidden="1"/>
    <col min="8971" max="9216" width="9.109375" style="100" hidden="1"/>
    <col min="9217" max="9217" width="16.6640625" style="100" hidden="1"/>
    <col min="9218" max="9223" width="15.33203125" style="100" hidden="1"/>
    <col min="9224" max="9224" width="3.33203125" style="100" hidden="1"/>
    <col min="9225" max="9225" width="8.6640625" style="100" hidden="1"/>
    <col min="9226" max="9226" width="17" style="100" hidden="1"/>
    <col min="9227" max="9472" width="9.109375" style="100" hidden="1"/>
    <col min="9473" max="9473" width="16.6640625" style="100" hidden="1"/>
    <col min="9474" max="9479" width="15.33203125" style="100" hidden="1"/>
    <col min="9480" max="9480" width="3.33203125" style="100" hidden="1"/>
    <col min="9481" max="9481" width="8.6640625" style="100" hidden="1"/>
    <col min="9482" max="9482" width="17" style="100" hidden="1"/>
    <col min="9483" max="9728" width="9.109375" style="100" hidden="1"/>
    <col min="9729" max="9729" width="16.6640625" style="100" hidden="1"/>
    <col min="9730" max="9735" width="15.33203125" style="100" hidden="1"/>
    <col min="9736" max="9736" width="3.33203125" style="100" hidden="1"/>
    <col min="9737" max="9737" width="8.6640625" style="100" hidden="1"/>
    <col min="9738" max="9738" width="17" style="100" hidden="1"/>
    <col min="9739" max="9984" width="9.109375" style="100" hidden="1"/>
    <col min="9985" max="9985" width="16.6640625" style="100" hidden="1"/>
    <col min="9986" max="9991" width="15.33203125" style="100" hidden="1"/>
    <col min="9992" max="9992" width="3.33203125" style="100" hidden="1"/>
    <col min="9993" max="9993" width="8.6640625" style="100" hidden="1"/>
    <col min="9994" max="9994" width="17" style="100" hidden="1"/>
    <col min="9995" max="10240" width="9.109375" style="100" hidden="1"/>
    <col min="10241" max="10241" width="16.6640625" style="100" hidden="1"/>
    <col min="10242" max="10247" width="15.33203125" style="100" hidden="1"/>
    <col min="10248" max="10248" width="3.33203125" style="100" hidden="1"/>
    <col min="10249" max="10249" width="8.6640625" style="100" hidden="1"/>
    <col min="10250" max="10250" width="17" style="100" hidden="1"/>
    <col min="10251" max="10496" width="9.109375" style="100" hidden="1"/>
    <col min="10497" max="10497" width="16.6640625" style="100" hidden="1"/>
    <col min="10498" max="10503" width="15.33203125" style="100" hidden="1"/>
    <col min="10504" max="10504" width="3.33203125" style="100" hidden="1"/>
    <col min="10505" max="10505" width="8.6640625" style="100" hidden="1"/>
    <col min="10506" max="10506" width="17" style="100" hidden="1"/>
    <col min="10507" max="10752" width="9.109375" style="100" hidden="1"/>
    <col min="10753" max="10753" width="16.6640625" style="100" hidden="1"/>
    <col min="10754" max="10759" width="15.33203125" style="100" hidden="1"/>
    <col min="10760" max="10760" width="3.33203125" style="100" hidden="1"/>
    <col min="10761" max="10761" width="8.6640625" style="100" hidden="1"/>
    <col min="10762" max="10762" width="17" style="100" hidden="1"/>
    <col min="10763" max="11008" width="9.109375" style="100" hidden="1"/>
    <col min="11009" max="11009" width="16.6640625" style="100" hidden="1"/>
    <col min="11010" max="11015" width="15.33203125" style="100" hidden="1"/>
    <col min="11016" max="11016" width="3.33203125" style="100" hidden="1"/>
    <col min="11017" max="11017" width="8.6640625" style="100" hidden="1"/>
    <col min="11018" max="11018" width="17" style="100" hidden="1"/>
    <col min="11019" max="11264" width="9.109375" style="100" hidden="1"/>
    <col min="11265" max="11265" width="16.6640625" style="100" hidden="1"/>
    <col min="11266" max="11271" width="15.33203125" style="100" hidden="1"/>
    <col min="11272" max="11272" width="3.33203125" style="100" hidden="1"/>
    <col min="11273" max="11273" width="8.6640625" style="100" hidden="1"/>
    <col min="11274" max="11274" width="17" style="100" hidden="1"/>
    <col min="11275" max="11520" width="9.109375" style="100" hidden="1"/>
    <col min="11521" max="11521" width="16.6640625" style="100" hidden="1"/>
    <col min="11522" max="11527" width="15.33203125" style="100" hidden="1"/>
    <col min="11528" max="11528" width="3.33203125" style="100" hidden="1"/>
    <col min="11529" max="11529" width="8.6640625" style="100" hidden="1"/>
    <col min="11530" max="11530" width="17" style="100" hidden="1"/>
    <col min="11531" max="11776" width="9.109375" style="100" hidden="1"/>
    <col min="11777" max="11777" width="16.6640625" style="100" hidden="1"/>
    <col min="11778" max="11783" width="15.33203125" style="100" hidden="1"/>
    <col min="11784" max="11784" width="3.33203125" style="100" hidden="1"/>
    <col min="11785" max="11785" width="8.6640625" style="100" hidden="1"/>
    <col min="11786" max="11786" width="17" style="100" hidden="1"/>
    <col min="11787" max="12032" width="9.109375" style="100" hidden="1"/>
    <col min="12033" max="12033" width="16.6640625" style="100" hidden="1"/>
    <col min="12034" max="12039" width="15.33203125" style="100" hidden="1"/>
    <col min="12040" max="12040" width="3.33203125" style="100" hidden="1"/>
    <col min="12041" max="12041" width="8.6640625" style="100" hidden="1"/>
    <col min="12042" max="12042" width="17" style="100" hidden="1"/>
    <col min="12043" max="12288" width="9.109375" style="100" hidden="1"/>
    <col min="12289" max="12289" width="16.6640625" style="100" hidden="1"/>
    <col min="12290" max="12295" width="15.33203125" style="100" hidden="1"/>
    <col min="12296" max="12296" width="3.33203125" style="100" hidden="1"/>
    <col min="12297" max="12297" width="8.6640625" style="100" hidden="1"/>
    <col min="12298" max="12298" width="17" style="100" hidden="1"/>
    <col min="12299" max="12544" width="9.109375" style="100" hidden="1"/>
    <col min="12545" max="12545" width="16.6640625" style="100" hidden="1"/>
    <col min="12546" max="12551" width="15.33203125" style="100" hidden="1"/>
    <col min="12552" max="12552" width="3.33203125" style="100" hidden="1"/>
    <col min="12553" max="12553" width="8.6640625" style="100" hidden="1"/>
    <col min="12554" max="12554" width="17" style="100" hidden="1"/>
    <col min="12555" max="12800" width="9.109375" style="100" hidden="1"/>
    <col min="12801" max="12801" width="16.6640625" style="100" hidden="1"/>
    <col min="12802" max="12807" width="15.33203125" style="100" hidden="1"/>
    <col min="12808" max="12808" width="3.33203125" style="100" hidden="1"/>
    <col min="12809" max="12809" width="8.6640625" style="100" hidden="1"/>
    <col min="12810" max="12810" width="17" style="100" hidden="1"/>
    <col min="12811" max="13056" width="9.109375" style="100" hidden="1"/>
    <col min="13057" max="13057" width="16.6640625" style="100" hidden="1"/>
    <col min="13058" max="13063" width="15.33203125" style="100" hidden="1"/>
    <col min="13064" max="13064" width="3.33203125" style="100" hidden="1"/>
    <col min="13065" max="13065" width="8.6640625" style="100" hidden="1"/>
    <col min="13066" max="13066" width="17" style="100" hidden="1"/>
    <col min="13067" max="13312" width="9.109375" style="100" hidden="1"/>
    <col min="13313" max="13313" width="16.6640625" style="100" hidden="1"/>
    <col min="13314" max="13319" width="15.33203125" style="100" hidden="1"/>
    <col min="13320" max="13320" width="3.33203125" style="100" hidden="1"/>
    <col min="13321" max="13321" width="8.6640625" style="100" hidden="1"/>
    <col min="13322" max="13322" width="17" style="100" hidden="1"/>
    <col min="13323" max="13568" width="9.109375" style="100" hidden="1"/>
    <col min="13569" max="13569" width="16.6640625" style="100" hidden="1"/>
    <col min="13570" max="13575" width="15.33203125" style="100" hidden="1"/>
    <col min="13576" max="13576" width="3.33203125" style="100" hidden="1"/>
    <col min="13577" max="13577" width="8.6640625" style="100" hidden="1"/>
    <col min="13578" max="13578" width="17" style="100" hidden="1"/>
    <col min="13579" max="13824" width="9.109375" style="100" hidden="1"/>
    <col min="13825" max="13825" width="16.6640625" style="100" hidden="1"/>
    <col min="13826" max="13831" width="15.33203125" style="100" hidden="1"/>
    <col min="13832" max="13832" width="3.33203125" style="100" hidden="1"/>
    <col min="13833" max="13833" width="8.6640625" style="100" hidden="1"/>
    <col min="13834" max="13834" width="17" style="100" hidden="1"/>
    <col min="13835" max="14080" width="9.109375" style="100" hidden="1"/>
    <col min="14081" max="14081" width="16.6640625" style="100" hidden="1"/>
    <col min="14082" max="14087" width="15.33203125" style="100" hidden="1"/>
    <col min="14088" max="14088" width="3.33203125" style="100" hidden="1"/>
    <col min="14089" max="14089" width="8.6640625" style="100" hidden="1"/>
    <col min="14090" max="14090" width="17" style="100" hidden="1"/>
    <col min="14091" max="14336" width="9.109375" style="100" hidden="1"/>
    <col min="14337" max="14337" width="16.6640625" style="100" hidden="1"/>
    <col min="14338" max="14343" width="15.33203125" style="100" hidden="1"/>
    <col min="14344" max="14344" width="3.33203125" style="100" hidden="1"/>
    <col min="14345" max="14345" width="8.6640625" style="100" hidden="1"/>
    <col min="14346" max="14346" width="17" style="100" hidden="1"/>
    <col min="14347" max="14592" width="9.109375" style="100" hidden="1"/>
    <col min="14593" max="14593" width="16.6640625" style="100" hidden="1"/>
    <col min="14594" max="14599" width="15.33203125" style="100" hidden="1"/>
    <col min="14600" max="14600" width="3.33203125" style="100" hidden="1"/>
    <col min="14601" max="14601" width="8.6640625" style="100" hidden="1"/>
    <col min="14602" max="14602" width="17" style="100" hidden="1"/>
    <col min="14603" max="14848" width="9.109375" style="100" hidden="1"/>
    <col min="14849" max="14849" width="16.6640625" style="100" hidden="1"/>
    <col min="14850" max="14855" width="15.33203125" style="100" hidden="1"/>
    <col min="14856" max="14856" width="3.33203125" style="100" hidden="1"/>
    <col min="14857" max="14857" width="8.6640625" style="100" hidden="1"/>
    <col min="14858" max="14858" width="17" style="100" hidden="1"/>
    <col min="14859" max="15104" width="9.109375" style="100" hidden="1"/>
    <col min="15105" max="15105" width="16.6640625" style="100" hidden="1"/>
    <col min="15106" max="15111" width="15.33203125" style="100" hidden="1"/>
    <col min="15112" max="15112" width="3.33203125" style="100" hidden="1"/>
    <col min="15113" max="15113" width="8.6640625" style="100" hidden="1"/>
    <col min="15114" max="15114" width="17" style="100" hidden="1"/>
    <col min="15115" max="15360" width="9.109375" style="100" hidden="1"/>
    <col min="15361" max="15361" width="16.6640625" style="100" hidden="1"/>
    <col min="15362" max="15367" width="15.33203125" style="100" hidden="1"/>
    <col min="15368" max="15368" width="3.33203125" style="100" hidden="1"/>
    <col min="15369" max="15369" width="8.6640625" style="100" hidden="1"/>
    <col min="15370" max="15370" width="17" style="100" hidden="1"/>
    <col min="15371" max="15616" width="9.109375" style="100" hidden="1"/>
    <col min="15617" max="15617" width="16.6640625" style="100" hidden="1"/>
    <col min="15618" max="15623" width="15.33203125" style="100" hidden="1"/>
    <col min="15624" max="15624" width="3.33203125" style="100" hidden="1"/>
    <col min="15625" max="15625" width="8.6640625" style="100" hidden="1"/>
    <col min="15626" max="15626" width="17" style="100" hidden="1"/>
    <col min="15627" max="15872" width="9.109375" style="100" hidden="1"/>
    <col min="15873" max="15873" width="16.6640625" style="100" hidden="1"/>
    <col min="15874" max="15879" width="15.33203125" style="100" hidden="1"/>
    <col min="15880" max="15880" width="3.33203125" style="100" hidden="1"/>
    <col min="15881" max="15881" width="8.6640625" style="100" hidden="1"/>
    <col min="15882" max="15882" width="17" style="100" hidden="1"/>
    <col min="15883" max="16128" width="9.109375" style="100" hidden="1"/>
    <col min="16129" max="16129" width="16.6640625" style="100" hidden="1"/>
    <col min="16130" max="16135" width="15.33203125" style="100" hidden="1"/>
    <col min="16136" max="16136" width="3.33203125" style="100" hidden="1"/>
    <col min="16137" max="16137" width="8.6640625" style="100" hidden="1"/>
    <col min="16138" max="16138" width="17" style="100" hidden="1"/>
    <col min="16139" max="16384" width="9.109375" style="100" hidden="1"/>
  </cols>
  <sheetData>
    <row r="1" spans="1:39" x14ac:dyDescent="0.2"/>
    <row r="2" spans="1:39" ht="16.2" thickBot="1" x14ac:dyDescent="0.35">
      <c r="A2" s="63" t="str">
        <f>"Tabell 1    Kommunalekonomisk utjämning för kommuner, utjämningsåret "&amp;Innehåll!C34</f>
        <v>Tabell 1    Kommunalekonomisk utjämning för kommuner, utjämningsåret 2021</v>
      </c>
      <c r="B2" s="63"/>
      <c r="C2" s="101"/>
      <c r="D2" s="101"/>
      <c r="E2" s="101"/>
      <c r="F2" s="101"/>
      <c r="G2" s="101"/>
      <c r="H2" s="101"/>
      <c r="I2" s="101"/>
      <c r="J2" s="101"/>
    </row>
    <row r="3" spans="1:39" ht="13.2" x14ac:dyDescent="0.25">
      <c r="A3" s="12" t="s">
        <v>19</v>
      </c>
      <c r="B3" s="13" t="s">
        <v>39</v>
      </c>
      <c r="C3" s="102" t="s">
        <v>40</v>
      </c>
      <c r="D3" s="102" t="s">
        <v>137</v>
      </c>
      <c r="E3" s="102" t="s">
        <v>138</v>
      </c>
      <c r="F3" s="102" t="s">
        <v>139</v>
      </c>
      <c r="G3" s="102" t="s">
        <v>140</v>
      </c>
      <c r="H3" s="102"/>
      <c r="I3" s="323" t="str">
        <f>IF(Innehåll!C35="utfall","Utfall","Preliminärt utfall")</f>
        <v>Utfall</v>
      </c>
      <c r="J3" s="323"/>
    </row>
    <row r="4" spans="1:39" ht="13.2" x14ac:dyDescent="0.25">
      <c r="A4" s="26"/>
      <c r="B4" s="103" t="str">
        <f>IF(Innehåll!C35="prel","den 30 juni","den 1 nov.")</f>
        <v>den 1 nov.</v>
      </c>
      <c r="C4" s="104" t="s">
        <v>41</v>
      </c>
      <c r="D4" s="104" t="s">
        <v>41</v>
      </c>
      <c r="E4" s="104" t="s">
        <v>141</v>
      </c>
      <c r="F4" s="104" t="s">
        <v>141</v>
      </c>
      <c r="G4" s="14" t="s">
        <v>42</v>
      </c>
      <c r="H4" s="14"/>
      <c r="I4" s="14" t="s">
        <v>43</v>
      </c>
      <c r="J4" s="105" t="s">
        <v>44</v>
      </c>
    </row>
    <row r="5" spans="1:39" ht="13.2" x14ac:dyDescent="0.25">
      <c r="A5" s="26" t="s">
        <v>45</v>
      </c>
      <c r="B5" s="15">
        <f>Innehåll!C34-1</f>
        <v>2020</v>
      </c>
      <c r="C5" s="14" t="s">
        <v>42</v>
      </c>
      <c r="D5" s="14" t="s">
        <v>42</v>
      </c>
      <c r="E5" s="14" t="s">
        <v>46</v>
      </c>
      <c r="F5" s="14" t="s">
        <v>46</v>
      </c>
      <c r="G5" s="105" t="s">
        <v>142</v>
      </c>
      <c r="H5" s="105"/>
      <c r="I5" s="105"/>
      <c r="J5" s="14"/>
    </row>
    <row r="6" spans="1:39" ht="15.6" x14ac:dyDescent="0.25">
      <c r="A6" s="26"/>
      <c r="B6" s="15"/>
      <c r="C6" s="14" t="s">
        <v>47</v>
      </c>
      <c r="D6" s="14" t="s">
        <v>47</v>
      </c>
      <c r="E6" s="14"/>
      <c r="F6" s="14"/>
      <c r="G6" s="14" t="s">
        <v>143</v>
      </c>
      <c r="H6" s="14"/>
      <c r="I6" s="105"/>
      <c r="J6" s="14"/>
    </row>
    <row r="7" spans="1:39" ht="13.2" x14ac:dyDescent="0.25">
      <c r="A7" s="106"/>
      <c r="B7" s="14"/>
      <c r="C7" s="14" t="s">
        <v>46</v>
      </c>
      <c r="D7" s="14" t="s">
        <v>46</v>
      </c>
      <c r="E7" s="14"/>
      <c r="F7" s="14"/>
      <c r="G7" s="14" t="s">
        <v>46</v>
      </c>
      <c r="H7" s="14"/>
      <c r="I7" s="106"/>
      <c r="J7" s="106"/>
    </row>
    <row r="8" spans="1:39" ht="13.2" x14ac:dyDescent="0.25">
      <c r="A8" s="16"/>
      <c r="B8" s="107"/>
      <c r="C8" s="108" t="s">
        <v>144</v>
      </c>
      <c r="D8" s="108" t="s">
        <v>145</v>
      </c>
      <c r="E8" s="108"/>
      <c r="F8" s="108"/>
      <c r="G8" s="108"/>
      <c r="H8" s="108"/>
      <c r="I8" s="109"/>
      <c r="J8" s="109"/>
    </row>
    <row r="9" spans="1:39" ht="15" customHeight="1" x14ac:dyDescent="0.25">
      <c r="A9" s="17" t="s">
        <v>323</v>
      </c>
      <c r="B9" s="18">
        <v>10378483</v>
      </c>
      <c r="C9" s="18"/>
      <c r="D9" s="18"/>
      <c r="E9" s="18"/>
      <c r="F9" s="18"/>
      <c r="G9" s="18"/>
      <c r="H9" s="18"/>
      <c r="I9" s="110"/>
      <c r="J9" s="18">
        <v>105403307996</v>
      </c>
    </row>
    <row r="10" spans="1:39" s="116" customFormat="1" ht="18.75" customHeight="1" x14ac:dyDescent="0.25">
      <c r="A10" s="17" t="s">
        <v>324</v>
      </c>
      <c r="B10" s="18"/>
      <c r="C10" s="18"/>
      <c r="D10" s="18"/>
      <c r="E10" s="18"/>
      <c r="F10" s="18"/>
      <c r="G10" s="18"/>
      <c r="H10" s="18"/>
      <c r="I10" s="110"/>
      <c r="J10" s="110"/>
      <c r="K10" s="55"/>
      <c r="L10" s="110"/>
      <c r="M10" s="112"/>
      <c r="N10" s="112"/>
      <c r="O10" s="112"/>
      <c r="P10" s="112"/>
      <c r="Q10" s="112"/>
      <c r="R10" s="112"/>
      <c r="S10" s="112"/>
      <c r="T10" s="113"/>
      <c r="U10" s="114"/>
      <c r="V10" s="113"/>
      <c r="W10" s="115"/>
      <c r="X10" s="115"/>
      <c r="Y10" s="115"/>
      <c r="AA10" s="117"/>
      <c r="AB10" s="117"/>
      <c r="AC10" s="117"/>
      <c r="AD10" s="118"/>
      <c r="AE10" s="117"/>
      <c r="AF10" s="117"/>
      <c r="AG10" s="117"/>
      <c r="AH10" s="117"/>
      <c r="AI10" s="117"/>
      <c r="AJ10" s="117"/>
      <c r="AK10" s="117"/>
      <c r="AM10" s="119"/>
    </row>
    <row r="11" spans="1:39" s="116" customFormat="1" ht="13.2" x14ac:dyDescent="0.25">
      <c r="A11" s="111" t="s">
        <v>325</v>
      </c>
      <c r="B11" s="110">
        <v>94843</v>
      </c>
      <c r="C11" s="110">
        <v>12588</v>
      </c>
      <c r="D11" s="110">
        <v>2909</v>
      </c>
      <c r="E11" s="110">
        <v>0</v>
      </c>
      <c r="F11" s="110">
        <v>0</v>
      </c>
      <c r="G11" s="110">
        <v>2973.0807426287602</v>
      </c>
      <c r="H11" s="110"/>
      <c r="I11" s="110">
        <v>18470.080742628801</v>
      </c>
      <c r="J11" s="110">
        <v>1751757868</v>
      </c>
      <c r="K11" s="55"/>
      <c r="L11" s="110"/>
      <c r="M11" s="112"/>
      <c r="N11" s="112"/>
      <c r="O11" s="112"/>
      <c r="P11" s="112"/>
      <c r="Q11" s="112"/>
      <c r="R11" s="112"/>
      <c r="S11" s="112"/>
      <c r="T11" s="113"/>
      <c r="U11" s="114"/>
      <c r="V11" s="113"/>
      <c r="W11" s="115"/>
      <c r="X11" s="115"/>
      <c r="Y11" s="115"/>
      <c r="AA11" s="117"/>
      <c r="AB11" s="117"/>
      <c r="AC11" s="117"/>
      <c r="AD11" s="118"/>
      <c r="AE11" s="117"/>
      <c r="AF11" s="117"/>
      <c r="AG11" s="117"/>
      <c r="AH11" s="117"/>
      <c r="AI11" s="117"/>
      <c r="AJ11" s="117"/>
      <c r="AK11" s="117"/>
      <c r="AM11" s="119"/>
    </row>
    <row r="12" spans="1:39" s="116" customFormat="1" ht="13.2" x14ac:dyDescent="0.25">
      <c r="A12" s="111" t="s">
        <v>326</v>
      </c>
      <c r="B12" s="110">
        <v>32677</v>
      </c>
      <c r="C12" s="110">
        <v>-27896</v>
      </c>
      <c r="D12" s="110">
        <v>6059</v>
      </c>
      <c r="E12" s="110">
        <v>0</v>
      </c>
      <c r="F12" s="110">
        <v>0</v>
      </c>
      <c r="G12" s="110">
        <v>2973.0807426287602</v>
      </c>
      <c r="H12" s="110"/>
      <c r="I12" s="110">
        <v>-18863.919257371199</v>
      </c>
      <c r="J12" s="110">
        <v>-616416290</v>
      </c>
      <c r="K12" s="55"/>
      <c r="L12" s="110"/>
      <c r="M12" s="112"/>
      <c r="N12" s="112"/>
      <c r="O12" s="112"/>
      <c r="P12" s="112"/>
      <c r="Q12" s="112"/>
      <c r="R12" s="112"/>
      <c r="S12" s="112"/>
      <c r="T12" s="113"/>
      <c r="U12" s="114"/>
      <c r="V12" s="113"/>
      <c r="W12" s="115"/>
      <c r="X12" s="115"/>
      <c r="Y12" s="115"/>
      <c r="AA12" s="117"/>
      <c r="AB12" s="117"/>
      <c r="AC12" s="117"/>
      <c r="AD12" s="118"/>
      <c r="AE12" s="117"/>
      <c r="AF12" s="117"/>
      <c r="AG12" s="117"/>
      <c r="AH12" s="117"/>
      <c r="AI12" s="117"/>
      <c r="AJ12" s="117"/>
      <c r="AK12" s="117"/>
      <c r="AM12" s="119"/>
    </row>
    <row r="13" spans="1:39" s="116" customFormat="1" ht="13.2" x14ac:dyDescent="0.25">
      <c r="A13" s="111" t="s">
        <v>327</v>
      </c>
      <c r="B13" s="110">
        <v>28861</v>
      </c>
      <c r="C13" s="110">
        <v>-3499</v>
      </c>
      <c r="D13" s="110">
        <v>4008</v>
      </c>
      <c r="E13" s="110">
        <v>0</v>
      </c>
      <c r="F13" s="110">
        <v>121</v>
      </c>
      <c r="G13" s="110">
        <v>2973.0807426287602</v>
      </c>
      <c r="H13" s="110"/>
      <c r="I13" s="110">
        <v>3603.0807426287602</v>
      </c>
      <c r="J13" s="110">
        <v>103988513</v>
      </c>
      <c r="K13" s="55"/>
      <c r="L13" s="110"/>
      <c r="M13" s="112"/>
      <c r="N13" s="112"/>
      <c r="O13" s="112"/>
      <c r="P13" s="112"/>
      <c r="Q13" s="112"/>
      <c r="R13" s="112"/>
      <c r="S13" s="112"/>
      <c r="T13" s="113"/>
      <c r="U13" s="114"/>
      <c r="V13" s="113"/>
      <c r="W13" s="115"/>
      <c r="X13" s="115"/>
      <c r="Y13" s="115"/>
      <c r="AA13" s="117"/>
      <c r="AB13" s="117"/>
      <c r="AC13" s="117"/>
      <c r="AD13" s="118"/>
      <c r="AE13" s="117"/>
      <c r="AF13" s="117"/>
      <c r="AG13" s="117"/>
      <c r="AH13" s="117"/>
      <c r="AI13" s="117"/>
      <c r="AJ13" s="117"/>
      <c r="AK13" s="117"/>
      <c r="AM13" s="119"/>
    </row>
    <row r="14" spans="1:39" s="116" customFormat="1" ht="13.2" x14ac:dyDescent="0.25">
      <c r="A14" s="111" t="s">
        <v>328</v>
      </c>
      <c r="B14" s="110">
        <v>93370</v>
      </c>
      <c r="C14" s="110">
        <v>8732</v>
      </c>
      <c r="D14" s="110">
        <v>1380</v>
      </c>
      <c r="E14" s="110">
        <v>0</v>
      </c>
      <c r="F14" s="110">
        <v>0</v>
      </c>
      <c r="G14" s="110">
        <v>2973.0807426287602</v>
      </c>
      <c r="H14" s="110"/>
      <c r="I14" s="110">
        <v>13085.080742628799</v>
      </c>
      <c r="J14" s="110">
        <v>1221753989</v>
      </c>
      <c r="K14" s="55"/>
      <c r="L14" s="110"/>
      <c r="M14" s="112"/>
      <c r="N14" s="112"/>
      <c r="O14" s="112"/>
      <c r="P14" s="112"/>
      <c r="Q14" s="112"/>
      <c r="R14" s="112"/>
      <c r="S14" s="112"/>
      <c r="T14" s="113"/>
      <c r="U14" s="114"/>
      <c r="V14" s="113"/>
      <c r="W14" s="115"/>
      <c r="X14" s="115"/>
      <c r="Y14" s="115"/>
      <c r="AA14" s="117"/>
      <c r="AB14" s="117"/>
      <c r="AC14" s="117"/>
      <c r="AD14" s="118"/>
      <c r="AE14" s="117"/>
      <c r="AF14" s="117"/>
      <c r="AG14" s="117"/>
      <c r="AH14" s="117"/>
      <c r="AI14" s="117"/>
      <c r="AJ14" s="117"/>
      <c r="AK14" s="117"/>
      <c r="AM14" s="119"/>
    </row>
    <row r="15" spans="1:39" s="116" customFormat="1" ht="13.2" x14ac:dyDescent="0.25">
      <c r="A15" s="111" t="s">
        <v>329</v>
      </c>
      <c r="B15" s="110">
        <v>113055</v>
      </c>
      <c r="C15" s="110">
        <v>4710</v>
      </c>
      <c r="D15" s="110">
        <v>1756</v>
      </c>
      <c r="E15" s="110">
        <v>0</v>
      </c>
      <c r="F15" s="110">
        <v>0</v>
      </c>
      <c r="G15" s="110">
        <v>2973.0807426287602</v>
      </c>
      <c r="H15" s="110"/>
      <c r="I15" s="110">
        <v>9439.0807426287593</v>
      </c>
      <c r="J15" s="110">
        <v>1067135273</v>
      </c>
      <c r="K15" s="55"/>
      <c r="L15" s="110"/>
      <c r="M15" s="112"/>
      <c r="N15" s="112"/>
      <c r="O15" s="112"/>
      <c r="P15" s="112"/>
      <c r="Q15" s="112"/>
      <c r="R15" s="112"/>
      <c r="S15" s="112"/>
      <c r="T15" s="113"/>
      <c r="U15" s="114"/>
      <c r="V15" s="113"/>
      <c r="W15" s="115"/>
      <c r="X15" s="115"/>
      <c r="Y15" s="115"/>
      <c r="AA15" s="117"/>
      <c r="AB15" s="117"/>
      <c r="AC15" s="117"/>
      <c r="AD15" s="118"/>
      <c r="AE15" s="117"/>
      <c r="AF15" s="117"/>
      <c r="AG15" s="117"/>
      <c r="AH15" s="117"/>
      <c r="AI15" s="117"/>
      <c r="AJ15" s="117"/>
      <c r="AK15" s="117"/>
      <c r="AM15" s="119"/>
    </row>
    <row r="16" spans="1:39" s="116" customFormat="1" ht="13.2" x14ac:dyDescent="0.25">
      <c r="A16" s="111" t="s">
        <v>330</v>
      </c>
      <c r="B16" s="110">
        <v>81034</v>
      </c>
      <c r="C16" s="110">
        <v>5491</v>
      </c>
      <c r="D16" s="110">
        <v>1796</v>
      </c>
      <c r="E16" s="110">
        <v>0</v>
      </c>
      <c r="F16" s="110">
        <v>0</v>
      </c>
      <c r="G16" s="110">
        <v>2973.0807426287602</v>
      </c>
      <c r="H16" s="110"/>
      <c r="I16" s="110">
        <v>10260.080742628799</v>
      </c>
      <c r="J16" s="110">
        <v>831415383</v>
      </c>
      <c r="K16" s="55"/>
      <c r="L16" s="110"/>
      <c r="M16" s="112"/>
      <c r="N16" s="112"/>
      <c r="O16" s="112"/>
      <c r="P16" s="112"/>
      <c r="Q16" s="112"/>
      <c r="R16" s="112"/>
      <c r="S16" s="112"/>
      <c r="T16" s="113"/>
      <c r="U16" s="114"/>
      <c r="V16" s="113"/>
      <c r="W16" s="115"/>
      <c r="X16" s="115"/>
      <c r="Y16" s="115"/>
      <c r="AA16" s="117"/>
      <c r="AB16" s="117"/>
      <c r="AC16" s="117"/>
      <c r="AD16" s="118"/>
      <c r="AE16" s="117"/>
      <c r="AF16" s="117"/>
      <c r="AG16" s="117"/>
      <c r="AH16" s="117"/>
      <c r="AI16" s="117"/>
      <c r="AJ16" s="117"/>
      <c r="AK16" s="117"/>
      <c r="AM16" s="119"/>
    </row>
    <row r="17" spans="1:39" s="116" customFormat="1" ht="13.2" x14ac:dyDescent="0.25">
      <c r="A17" s="111" t="s">
        <v>331</v>
      </c>
      <c r="B17" s="110">
        <v>48021</v>
      </c>
      <c r="C17" s="110">
        <v>-15359</v>
      </c>
      <c r="D17" s="110">
        <v>4650</v>
      </c>
      <c r="E17" s="110">
        <v>0</v>
      </c>
      <c r="F17" s="110">
        <v>0</v>
      </c>
      <c r="G17" s="110">
        <v>2973.0807426287602</v>
      </c>
      <c r="H17" s="110"/>
      <c r="I17" s="110">
        <v>-7735.9192573712398</v>
      </c>
      <c r="J17" s="110">
        <v>-371486579</v>
      </c>
      <c r="K17" s="55"/>
      <c r="L17" s="110"/>
      <c r="M17" s="112"/>
      <c r="N17" s="112"/>
      <c r="O17" s="112"/>
      <c r="P17" s="112"/>
      <c r="Q17" s="112"/>
      <c r="R17" s="112"/>
      <c r="S17" s="112"/>
      <c r="T17" s="113"/>
      <c r="U17" s="114"/>
      <c r="V17" s="113"/>
      <c r="W17" s="115"/>
      <c r="X17" s="115"/>
      <c r="Y17" s="115"/>
      <c r="AA17" s="117"/>
      <c r="AB17" s="117"/>
      <c r="AC17" s="117"/>
      <c r="AD17" s="118"/>
      <c r="AE17" s="117"/>
      <c r="AF17" s="117"/>
      <c r="AG17" s="117"/>
      <c r="AH17" s="117"/>
      <c r="AI17" s="117"/>
      <c r="AJ17" s="117"/>
      <c r="AK17" s="117"/>
      <c r="AM17" s="119"/>
    </row>
    <row r="18" spans="1:39" s="116" customFormat="1" ht="13.2" x14ac:dyDescent="0.25">
      <c r="A18" s="111" t="s">
        <v>332</v>
      </c>
      <c r="B18" s="110">
        <v>106169</v>
      </c>
      <c r="C18" s="110">
        <v>-5988</v>
      </c>
      <c r="D18" s="110">
        <v>2581</v>
      </c>
      <c r="E18" s="110">
        <v>0</v>
      </c>
      <c r="F18" s="110">
        <v>0</v>
      </c>
      <c r="G18" s="110">
        <v>2973.0807426287602</v>
      </c>
      <c r="H18" s="110"/>
      <c r="I18" s="110">
        <v>-433.91925737123597</v>
      </c>
      <c r="J18" s="110">
        <v>-46068774</v>
      </c>
      <c r="K18" s="55"/>
      <c r="L18" s="110"/>
      <c r="M18" s="112"/>
      <c r="N18" s="112"/>
      <c r="O18" s="112"/>
      <c r="P18" s="112"/>
      <c r="Q18" s="112"/>
      <c r="R18" s="112"/>
      <c r="S18" s="112"/>
      <c r="T18" s="113"/>
      <c r="U18" s="114"/>
      <c r="V18" s="113"/>
      <c r="W18" s="115"/>
      <c r="X18" s="115"/>
      <c r="Y18" s="115"/>
      <c r="AA18" s="117"/>
      <c r="AB18" s="117"/>
      <c r="AC18" s="117"/>
      <c r="AD18" s="118"/>
      <c r="AE18" s="117"/>
      <c r="AF18" s="117"/>
      <c r="AG18" s="117"/>
      <c r="AH18" s="117"/>
      <c r="AI18" s="117"/>
      <c r="AJ18" s="117"/>
      <c r="AK18" s="117"/>
      <c r="AM18" s="119"/>
    </row>
    <row r="19" spans="1:39" s="116" customFormat="1" ht="13.2" x14ac:dyDescent="0.25">
      <c r="A19" s="111" t="s">
        <v>333</v>
      </c>
      <c r="B19" s="110">
        <v>63536</v>
      </c>
      <c r="C19" s="110">
        <v>9853</v>
      </c>
      <c r="D19" s="110">
        <v>1148</v>
      </c>
      <c r="E19" s="110">
        <v>0</v>
      </c>
      <c r="F19" s="110">
        <v>0</v>
      </c>
      <c r="G19" s="110">
        <v>2973.0807426287602</v>
      </c>
      <c r="H19" s="110"/>
      <c r="I19" s="110">
        <v>13974.080742628799</v>
      </c>
      <c r="J19" s="110">
        <v>887857194</v>
      </c>
      <c r="K19" s="55"/>
      <c r="L19" s="110"/>
      <c r="M19" s="112"/>
      <c r="N19" s="112"/>
      <c r="O19" s="112"/>
      <c r="P19" s="112"/>
      <c r="Q19" s="112"/>
      <c r="R19" s="112"/>
      <c r="S19" s="112"/>
      <c r="T19" s="113"/>
      <c r="U19" s="114"/>
      <c r="V19" s="113"/>
      <c r="W19" s="115"/>
      <c r="X19" s="115"/>
      <c r="Y19" s="115"/>
      <c r="AA19" s="117"/>
      <c r="AB19" s="117"/>
      <c r="AC19" s="117"/>
      <c r="AD19" s="118"/>
      <c r="AE19" s="117"/>
      <c r="AF19" s="117"/>
      <c r="AG19" s="117"/>
      <c r="AH19" s="117"/>
      <c r="AI19" s="117"/>
      <c r="AJ19" s="117"/>
      <c r="AK19" s="117"/>
      <c r="AM19" s="119"/>
    </row>
    <row r="20" spans="1:39" s="116" customFormat="1" ht="13.2" x14ac:dyDescent="0.25">
      <c r="A20" s="111" t="s">
        <v>334</v>
      </c>
      <c r="B20" s="110">
        <v>11217</v>
      </c>
      <c r="C20" s="110">
        <v>1982</v>
      </c>
      <c r="D20" s="110">
        <v>1245</v>
      </c>
      <c r="E20" s="110">
        <v>0</v>
      </c>
      <c r="F20" s="110">
        <v>440</v>
      </c>
      <c r="G20" s="110">
        <v>2973.0807426287602</v>
      </c>
      <c r="H20" s="110"/>
      <c r="I20" s="110">
        <v>6640.0807426287602</v>
      </c>
      <c r="J20" s="110">
        <v>74481786</v>
      </c>
      <c r="K20" s="55"/>
      <c r="L20" s="110"/>
      <c r="M20" s="112"/>
      <c r="N20" s="112"/>
      <c r="O20" s="112"/>
      <c r="P20" s="112"/>
      <c r="Q20" s="112"/>
      <c r="R20" s="112"/>
      <c r="S20" s="112"/>
      <c r="T20" s="113"/>
      <c r="U20" s="114"/>
      <c r="V20" s="113"/>
      <c r="W20" s="115"/>
      <c r="X20" s="115"/>
      <c r="Y20" s="115"/>
      <c r="AA20" s="117"/>
      <c r="AB20" s="117"/>
      <c r="AC20" s="117"/>
      <c r="AD20" s="118"/>
      <c r="AE20" s="117"/>
      <c r="AF20" s="117"/>
      <c r="AG20" s="117"/>
      <c r="AH20" s="117"/>
      <c r="AI20" s="117"/>
      <c r="AJ20" s="117"/>
      <c r="AK20" s="117"/>
      <c r="AM20" s="119"/>
    </row>
    <row r="21" spans="1:39" s="116" customFormat="1" ht="13.2" x14ac:dyDescent="0.25">
      <c r="A21" s="111" t="s">
        <v>335</v>
      </c>
      <c r="B21" s="110">
        <v>28784</v>
      </c>
      <c r="C21" s="110">
        <v>7884</v>
      </c>
      <c r="D21" s="110">
        <v>675</v>
      </c>
      <c r="E21" s="110">
        <v>0</v>
      </c>
      <c r="F21" s="110">
        <v>0</v>
      </c>
      <c r="G21" s="110">
        <v>2973.0807426287602</v>
      </c>
      <c r="H21" s="110"/>
      <c r="I21" s="110">
        <v>11532.080742628799</v>
      </c>
      <c r="J21" s="110">
        <v>331939412</v>
      </c>
      <c r="K21" s="55"/>
      <c r="L21" s="110"/>
      <c r="M21" s="112"/>
      <c r="N21" s="112"/>
      <c r="O21" s="112"/>
      <c r="P21" s="112"/>
      <c r="Q21" s="112"/>
      <c r="R21" s="112"/>
      <c r="S21" s="112"/>
      <c r="T21" s="113"/>
      <c r="U21" s="114"/>
      <c r="V21" s="113"/>
      <c r="W21" s="115"/>
      <c r="X21" s="115"/>
      <c r="Y21" s="115"/>
      <c r="AA21" s="117"/>
      <c r="AB21" s="117"/>
      <c r="AC21" s="117"/>
      <c r="AD21" s="118"/>
      <c r="AE21" s="117"/>
      <c r="AF21" s="117"/>
      <c r="AG21" s="117"/>
      <c r="AH21" s="117"/>
      <c r="AI21" s="117"/>
      <c r="AJ21" s="117"/>
      <c r="AK21" s="117"/>
      <c r="AM21" s="119"/>
    </row>
    <row r="22" spans="1:39" s="116" customFormat="1" ht="13.2" x14ac:dyDescent="0.25">
      <c r="A22" s="111" t="s">
        <v>336</v>
      </c>
      <c r="B22" s="110">
        <v>16879</v>
      </c>
      <c r="C22" s="110">
        <v>3160</v>
      </c>
      <c r="D22" s="110">
        <v>4018</v>
      </c>
      <c r="E22" s="110">
        <v>0</v>
      </c>
      <c r="F22" s="110">
        <v>71</v>
      </c>
      <c r="G22" s="110">
        <v>2973.0807426287602</v>
      </c>
      <c r="H22" s="110"/>
      <c r="I22" s="110">
        <v>10222.080742628799</v>
      </c>
      <c r="J22" s="110">
        <v>172538501</v>
      </c>
      <c r="K22" s="55"/>
      <c r="L22" s="110"/>
      <c r="M22" s="112"/>
      <c r="N22" s="112"/>
      <c r="O22" s="112"/>
      <c r="P22" s="112"/>
      <c r="Q22" s="112"/>
      <c r="R22" s="112"/>
      <c r="S22" s="112"/>
      <c r="T22" s="113"/>
      <c r="U22" s="114"/>
      <c r="V22" s="113"/>
      <c r="W22" s="115"/>
      <c r="X22" s="115"/>
      <c r="Y22" s="115"/>
      <c r="AA22" s="117"/>
      <c r="AB22" s="117"/>
      <c r="AC22" s="117"/>
      <c r="AD22" s="118"/>
      <c r="AE22" s="117"/>
      <c r="AF22" s="117"/>
      <c r="AG22" s="117"/>
      <c r="AH22" s="117"/>
      <c r="AI22" s="117"/>
      <c r="AJ22" s="117"/>
      <c r="AK22" s="117"/>
      <c r="AM22" s="119"/>
    </row>
    <row r="23" spans="1:39" s="116" customFormat="1" ht="13.2" x14ac:dyDescent="0.25">
      <c r="A23" s="111" t="s">
        <v>337</v>
      </c>
      <c r="B23" s="110">
        <v>49373</v>
      </c>
      <c r="C23" s="110">
        <v>8300</v>
      </c>
      <c r="D23" s="110">
        <v>2346</v>
      </c>
      <c r="E23" s="110">
        <v>0</v>
      </c>
      <c r="F23" s="110">
        <v>0</v>
      </c>
      <c r="G23" s="110">
        <v>2973.0807426287602</v>
      </c>
      <c r="H23" s="110"/>
      <c r="I23" s="110">
        <v>13619.080742628799</v>
      </c>
      <c r="J23" s="110">
        <v>672414874</v>
      </c>
      <c r="K23" s="55"/>
      <c r="L23" s="110"/>
      <c r="M23" s="112"/>
      <c r="N23" s="112"/>
      <c r="O23" s="112"/>
      <c r="P23" s="112"/>
      <c r="Q23" s="112"/>
      <c r="R23" s="112"/>
      <c r="S23" s="112"/>
      <c r="T23" s="113"/>
      <c r="U23" s="114"/>
      <c r="V23" s="113"/>
      <c r="W23" s="115"/>
      <c r="X23" s="115"/>
      <c r="Y23" s="115"/>
      <c r="AA23" s="117"/>
      <c r="AB23" s="117"/>
      <c r="AC23" s="117"/>
      <c r="AD23" s="118"/>
      <c r="AE23" s="117"/>
      <c r="AF23" s="117"/>
      <c r="AG23" s="117"/>
      <c r="AH23" s="117"/>
      <c r="AI23" s="117"/>
      <c r="AJ23" s="117"/>
      <c r="AK23" s="117"/>
      <c r="AM23" s="119"/>
    </row>
    <row r="24" spans="1:39" s="116" customFormat="1" ht="13.2" x14ac:dyDescent="0.25">
      <c r="A24" s="111" t="s">
        <v>338</v>
      </c>
      <c r="B24" s="110">
        <v>73948</v>
      </c>
      <c r="C24" s="110">
        <v>-4817</v>
      </c>
      <c r="D24" s="110">
        <v>2742</v>
      </c>
      <c r="E24" s="110">
        <v>0</v>
      </c>
      <c r="F24" s="110">
        <v>0</v>
      </c>
      <c r="G24" s="110">
        <v>2973.0807426287602</v>
      </c>
      <c r="H24" s="110"/>
      <c r="I24" s="110">
        <v>898.08074262876403</v>
      </c>
      <c r="J24" s="110">
        <v>66411275</v>
      </c>
      <c r="K24" s="55"/>
      <c r="L24" s="110"/>
      <c r="M24" s="112"/>
      <c r="N24" s="112"/>
      <c r="O24" s="112"/>
      <c r="P24" s="112"/>
      <c r="Q24" s="112"/>
      <c r="R24" s="112"/>
      <c r="S24" s="112"/>
      <c r="T24" s="113"/>
      <c r="U24" s="114"/>
      <c r="V24" s="113"/>
      <c r="W24" s="115"/>
      <c r="X24" s="115"/>
      <c r="Y24" s="115"/>
      <c r="AA24" s="117"/>
      <c r="AB24" s="117"/>
      <c r="AC24" s="117"/>
      <c r="AD24" s="118"/>
      <c r="AE24" s="117"/>
      <c r="AF24" s="117"/>
      <c r="AG24" s="117"/>
      <c r="AH24" s="117"/>
      <c r="AI24" s="117"/>
      <c r="AJ24" s="117"/>
      <c r="AK24" s="117"/>
      <c r="AM24" s="119"/>
    </row>
    <row r="25" spans="1:39" s="116" customFormat="1" ht="13.2" x14ac:dyDescent="0.25">
      <c r="A25" s="111" t="s">
        <v>339</v>
      </c>
      <c r="B25" s="110">
        <v>83293</v>
      </c>
      <c r="C25" s="110">
        <v>-4864</v>
      </c>
      <c r="D25" s="110">
        <v>-6369</v>
      </c>
      <c r="E25" s="110">
        <v>0</v>
      </c>
      <c r="F25" s="110">
        <v>0</v>
      </c>
      <c r="G25" s="110">
        <v>2973.0807426287602</v>
      </c>
      <c r="H25" s="110"/>
      <c r="I25" s="110">
        <v>-8259.9192573712407</v>
      </c>
      <c r="J25" s="110">
        <v>-687993455</v>
      </c>
      <c r="K25" s="55"/>
      <c r="L25" s="110"/>
      <c r="M25" s="112"/>
      <c r="N25" s="112"/>
      <c r="O25" s="112"/>
      <c r="P25" s="112"/>
      <c r="Q25" s="112"/>
      <c r="R25" s="112"/>
      <c r="S25" s="112"/>
      <c r="T25" s="113"/>
      <c r="U25" s="114"/>
      <c r="V25" s="113"/>
      <c r="W25" s="115"/>
      <c r="X25" s="115"/>
      <c r="Y25" s="115"/>
      <c r="AA25" s="117"/>
      <c r="AB25" s="117"/>
      <c r="AC25" s="117"/>
      <c r="AD25" s="118"/>
      <c r="AE25" s="117"/>
      <c r="AF25" s="117"/>
      <c r="AG25" s="117"/>
      <c r="AH25" s="117"/>
      <c r="AI25" s="117"/>
      <c r="AJ25" s="117"/>
      <c r="AK25" s="117"/>
      <c r="AM25" s="119"/>
    </row>
    <row r="26" spans="1:39" s="116" customFormat="1" ht="13.2" x14ac:dyDescent="0.25">
      <c r="A26" s="111" t="s">
        <v>324</v>
      </c>
      <c r="B26" s="110">
        <v>977619</v>
      </c>
      <c r="C26" s="110">
        <v>-5093</v>
      </c>
      <c r="D26" s="110">
        <v>-704</v>
      </c>
      <c r="E26" s="110">
        <v>0</v>
      </c>
      <c r="F26" s="110">
        <v>0</v>
      </c>
      <c r="G26" s="110">
        <v>2973.0807426287602</v>
      </c>
      <c r="H26" s="110"/>
      <c r="I26" s="110">
        <v>-2823.9192573712398</v>
      </c>
      <c r="J26" s="110">
        <v>-2760717120</v>
      </c>
      <c r="K26" s="55"/>
      <c r="L26" s="110"/>
      <c r="M26" s="112"/>
      <c r="N26" s="112"/>
      <c r="O26" s="112"/>
      <c r="P26" s="112"/>
      <c r="Q26" s="112"/>
      <c r="R26" s="112"/>
      <c r="S26" s="112"/>
      <c r="T26" s="113"/>
      <c r="U26" s="114"/>
      <c r="V26" s="113"/>
      <c r="W26" s="115"/>
      <c r="X26" s="115"/>
      <c r="Y26" s="115"/>
      <c r="AA26" s="117"/>
      <c r="AB26" s="117"/>
      <c r="AC26" s="117"/>
      <c r="AD26" s="118"/>
      <c r="AE26" s="117"/>
      <c r="AF26" s="117"/>
      <c r="AG26" s="117"/>
      <c r="AH26" s="117"/>
      <c r="AI26" s="117"/>
      <c r="AJ26" s="117"/>
      <c r="AK26" s="117"/>
      <c r="AM26" s="119"/>
    </row>
    <row r="27" spans="1:39" s="116" customFormat="1" ht="13.2" x14ac:dyDescent="0.25">
      <c r="A27" s="111" t="s">
        <v>340</v>
      </c>
      <c r="B27" s="110">
        <v>52667</v>
      </c>
      <c r="C27" s="110">
        <v>-317</v>
      </c>
      <c r="D27" s="110">
        <v>-4539</v>
      </c>
      <c r="E27" s="110">
        <v>0</v>
      </c>
      <c r="F27" s="110">
        <v>0</v>
      </c>
      <c r="G27" s="110">
        <v>2973.0807426287602</v>
      </c>
      <c r="H27" s="110"/>
      <c r="I27" s="110">
        <v>-1882.9192573712401</v>
      </c>
      <c r="J27" s="110">
        <v>-99167709</v>
      </c>
      <c r="K27" s="55"/>
      <c r="L27" s="110"/>
      <c r="M27" s="112"/>
      <c r="N27" s="112"/>
      <c r="O27" s="112"/>
      <c r="P27" s="112"/>
      <c r="Q27" s="112"/>
      <c r="R27" s="112"/>
      <c r="S27" s="112"/>
      <c r="T27" s="113"/>
      <c r="U27" s="114"/>
      <c r="V27" s="113"/>
      <c r="W27" s="115"/>
      <c r="X27" s="115"/>
      <c r="Y27" s="115"/>
      <c r="AA27" s="117"/>
      <c r="AB27" s="117"/>
      <c r="AC27" s="117"/>
      <c r="AD27" s="118"/>
      <c r="AE27" s="117"/>
      <c r="AF27" s="117"/>
      <c r="AG27" s="117"/>
      <c r="AH27" s="117"/>
      <c r="AI27" s="117"/>
      <c r="AJ27" s="117"/>
      <c r="AK27" s="117"/>
      <c r="AM27" s="119"/>
    </row>
    <row r="28" spans="1:39" s="116" customFormat="1" ht="13.2" x14ac:dyDescent="0.25">
      <c r="A28" s="111" t="s">
        <v>341</v>
      </c>
      <c r="B28" s="110">
        <v>100004</v>
      </c>
      <c r="C28" s="110">
        <v>11525</v>
      </c>
      <c r="D28" s="110">
        <v>2252</v>
      </c>
      <c r="E28" s="110">
        <v>0</v>
      </c>
      <c r="F28" s="110">
        <v>0</v>
      </c>
      <c r="G28" s="110">
        <v>2973.0807426287602</v>
      </c>
      <c r="H28" s="110"/>
      <c r="I28" s="110">
        <v>16750.080742628801</v>
      </c>
      <c r="J28" s="110">
        <v>1675075075</v>
      </c>
      <c r="K28" s="55"/>
      <c r="L28" s="110"/>
      <c r="M28" s="112"/>
      <c r="N28" s="112"/>
      <c r="O28" s="112"/>
      <c r="P28" s="112"/>
      <c r="Q28" s="112"/>
      <c r="R28" s="112"/>
      <c r="S28" s="112"/>
      <c r="T28" s="113"/>
      <c r="U28" s="114"/>
      <c r="V28" s="113"/>
      <c r="W28" s="115"/>
      <c r="X28" s="115"/>
      <c r="Y28" s="115"/>
      <c r="AA28" s="117"/>
      <c r="AB28" s="117"/>
      <c r="AC28" s="117"/>
      <c r="AD28" s="118"/>
      <c r="AE28" s="117"/>
      <c r="AF28" s="117"/>
      <c r="AG28" s="117"/>
      <c r="AH28" s="117"/>
      <c r="AI28" s="117"/>
      <c r="AJ28" s="117"/>
      <c r="AK28" s="117"/>
      <c r="AM28" s="119"/>
    </row>
    <row r="29" spans="1:39" s="116" customFormat="1" ht="13.2" x14ac:dyDescent="0.25">
      <c r="A29" s="111" t="s">
        <v>342</v>
      </c>
      <c r="B29" s="110">
        <v>48588</v>
      </c>
      <c r="C29" s="110">
        <v>109</v>
      </c>
      <c r="D29" s="110">
        <v>1695</v>
      </c>
      <c r="E29" s="110">
        <v>0</v>
      </c>
      <c r="F29" s="110">
        <v>0</v>
      </c>
      <c r="G29" s="110">
        <v>2973.0807426287602</v>
      </c>
      <c r="H29" s="110"/>
      <c r="I29" s="110">
        <v>4777.0807426287602</v>
      </c>
      <c r="J29" s="110">
        <v>232108799</v>
      </c>
      <c r="K29" s="55"/>
      <c r="L29" s="110"/>
      <c r="M29" s="112"/>
      <c r="N29" s="112"/>
      <c r="O29" s="112"/>
      <c r="P29" s="112"/>
      <c r="Q29" s="112"/>
      <c r="R29" s="112"/>
      <c r="S29" s="112"/>
      <c r="T29" s="113"/>
      <c r="U29" s="114"/>
      <c r="V29" s="113"/>
      <c r="W29" s="115"/>
      <c r="X29" s="115"/>
      <c r="Y29" s="115"/>
      <c r="AA29" s="117"/>
      <c r="AB29" s="117"/>
      <c r="AC29" s="117"/>
      <c r="AD29" s="118"/>
      <c r="AE29" s="117"/>
      <c r="AF29" s="117"/>
      <c r="AG29" s="117"/>
      <c r="AH29" s="117"/>
      <c r="AI29" s="117"/>
      <c r="AJ29" s="117"/>
      <c r="AK29" s="117"/>
      <c r="AM29" s="119"/>
    </row>
    <row r="30" spans="1:39" s="116" customFormat="1" ht="13.2" x14ac:dyDescent="0.25">
      <c r="A30" s="111" t="s">
        <v>343</v>
      </c>
      <c r="B30" s="110">
        <v>72632</v>
      </c>
      <c r="C30" s="110">
        <v>-10095</v>
      </c>
      <c r="D30" s="110">
        <v>2590</v>
      </c>
      <c r="E30" s="110">
        <v>0</v>
      </c>
      <c r="F30" s="110">
        <v>0</v>
      </c>
      <c r="G30" s="110">
        <v>2973.0807426287602</v>
      </c>
      <c r="H30" s="110"/>
      <c r="I30" s="110">
        <v>-4531.9192573712398</v>
      </c>
      <c r="J30" s="110">
        <v>-329162360</v>
      </c>
      <c r="K30" s="55"/>
      <c r="L30" s="110"/>
      <c r="M30" s="112"/>
      <c r="N30" s="112"/>
      <c r="O30" s="112"/>
      <c r="P30" s="112"/>
      <c r="Q30" s="112"/>
      <c r="R30" s="112"/>
      <c r="S30" s="112"/>
      <c r="T30" s="113"/>
      <c r="U30" s="114"/>
      <c r="V30" s="113"/>
      <c r="W30" s="115"/>
      <c r="X30" s="115"/>
      <c r="Y30" s="115"/>
      <c r="AA30" s="117"/>
      <c r="AB30" s="117"/>
      <c r="AC30" s="117"/>
      <c r="AD30" s="118"/>
      <c r="AE30" s="117"/>
      <c r="AF30" s="117"/>
      <c r="AG30" s="117"/>
      <c r="AH30" s="117"/>
      <c r="AI30" s="117"/>
      <c r="AJ30" s="117"/>
      <c r="AK30" s="117"/>
      <c r="AM30" s="119"/>
    </row>
    <row r="31" spans="1:39" s="116" customFormat="1" ht="13.2" x14ac:dyDescent="0.25">
      <c r="A31" s="111" t="s">
        <v>344</v>
      </c>
      <c r="B31" s="110">
        <v>47194</v>
      </c>
      <c r="C31" s="110">
        <v>5997</v>
      </c>
      <c r="D31" s="110">
        <v>779</v>
      </c>
      <c r="E31" s="110">
        <v>0</v>
      </c>
      <c r="F31" s="110">
        <v>0</v>
      </c>
      <c r="G31" s="110">
        <v>2973.0807426287602</v>
      </c>
      <c r="H31" s="110"/>
      <c r="I31" s="110">
        <v>9749.0807426287593</v>
      </c>
      <c r="J31" s="110">
        <v>460098117</v>
      </c>
      <c r="K31" s="55"/>
      <c r="L31" s="110"/>
      <c r="M31" s="112"/>
      <c r="N31" s="112"/>
      <c r="O31" s="112"/>
      <c r="P31" s="112"/>
      <c r="Q31" s="112"/>
      <c r="R31" s="112"/>
      <c r="S31" s="112"/>
      <c r="T31" s="113"/>
      <c r="U31" s="114"/>
      <c r="V31" s="113"/>
      <c r="W31" s="115"/>
      <c r="X31" s="115"/>
      <c r="Y31" s="115"/>
      <c r="AA31" s="117"/>
      <c r="AB31" s="117"/>
      <c r="AC31" s="117"/>
      <c r="AD31" s="118"/>
      <c r="AE31" s="117"/>
      <c r="AF31" s="117"/>
      <c r="AG31" s="117"/>
      <c r="AH31" s="117"/>
      <c r="AI31" s="117"/>
      <c r="AJ31" s="117"/>
      <c r="AK31" s="117"/>
      <c r="AM31" s="119"/>
    </row>
    <row r="32" spans="1:39" s="116" customFormat="1" ht="13.2" x14ac:dyDescent="0.25">
      <c r="A32" s="111" t="s">
        <v>345</v>
      </c>
      <c r="B32" s="110">
        <v>30097</v>
      </c>
      <c r="C32" s="110">
        <v>8505</v>
      </c>
      <c r="D32" s="110">
        <v>3157</v>
      </c>
      <c r="E32" s="110">
        <v>0</v>
      </c>
      <c r="F32" s="110">
        <v>0</v>
      </c>
      <c r="G32" s="110">
        <v>2973.0807426287602</v>
      </c>
      <c r="H32" s="110"/>
      <c r="I32" s="110">
        <v>14635.080742628799</v>
      </c>
      <c r="J32" s="110">
        <v>440472025</v>
      </c>
      <c r="K32" s="55"/>
      <c r="L32" s="110"/>
      <c r="M32" s="112"/>
      <c r="N32" s="112"/>
      <c r="O32" s="112"/>
      <c r="P32" s="112"/>
      <c r="Q32" s="112"/>
      <c r="R32" s="112"/>
      <c r="S32" s="112"/>
      <c r="T32" s="113"/>
      <c r="U32" s="114"/>
      <c r="V32" s="113"/>
      <c r="W32" s="115"/>
      <c r="X32" s="115"/>
      <c r="Y32" s="115"/>
      <c r="AA32" s="117"/>
      <c r="AB32" s="117"/>
      <c r="AC32" s="117"/>
      <c r="AD32" s="118"/>
      <c r="AE32" s="117"/>
      <c r="AF32" s="117"/>
      <c r="AG32" s="117"/>
      <c r="AH32" s="117"/>
      <c r="AI32" s="117"/>
      <c r="AJ32" s="117"/>
      <c r="AK32" s="117"/>
      <c r="AM32" s="119"/>
    </row>
    <row r="33" spans="1:39" s="116" customFormat="1" ht="13.2" x14ac:dyDescent="0.25">
      <c r="A33" s="111" t="s">
        <v>346</v>
      </c>
      <c r="B33" s="110">
        <v>34127</v>
      </c>
      <c r="C33" s="110">
        <v>1014</v>
      </c>
      <c r="D33" s="110">
        <v>1751</v>
      </c>
      <c r="E33" s="110">
        <v>0</v>
      </c>
      <c r="F33" s="110">
        <v>0</v>
      </c>
      <c r="G33" s="110">
        <v>2973.0807426287602</v>
      </c>
      <c r="H33" s="110"/>
      <c r="I33" s="110">
        <v>5738.0807426287602</v>
      </c>
      <c r="J33" s="110">
        <v>195823482</v>
      </c>
      <c r="K33" s="55"/>
      <c r="L33" s="110"/>
      <c r="M33" s="112"/>
      <c r="N33" s="112"/>
      <c r="O33" s="112"/>
      <c r="P33" s="112"/>
      <c r="Q33" s="112"/>
      <c r="R33" s="112"/>
      <c r="S33" s="112"/>
      <c r="T33" s="113"/>
      <c r="U33" s="114"/>
      <c r="V33" s="113"/>
      <c r="W33" s="115"/>
      <c r="X33" s="115"/>
      <c r="Y33" s="115"/>
      <c r="AA33" s="117"/>
      <c r="AB33" s="117"/>
      <c r="AC33" s="117"/>
      <c r="AD33" s="118"/>
      <c r="AE33" s="117"/>
      <c r="AF33" s="117"/>
      <c r="AG33" s="117"/>
      <c r="AH33" s="117"/>
      <c r="AI33" s="117"/>
      <c r="AJ33" s="117"/>
      <c r="AK33" s="117"/>
      <c r="AM33" s="119"/>
    </row>
    <row r="34" spans="1:39" s="116" customFormat="1" ht="13.2" x14ac:dyDescent="0.25">
      <c r="A34" s="111" t="s">
        <v>347</v>
      </c>
      <c r="B34" s="110">
        <v>11875</v>
      </c>
      <c r="C34" s="110">
        <v>-7201</v>
      </c>
      <c r="D34" s="110">
        <v>1490</v>
      </c>
      <c r="E34" s="110">
        <v>0</v>
      </c>
      <c r="F34" s="110">
        <v>179</v>
      </c>
      <c r="G34" s="110">
        <v>2973.0807426287602</v>
      </c>
      <c r="H34" s="110"/>
      <c r="I34" s="110">
        <v>-2558.9192573712398</v>
      </c>
      <c r="J34" s="110">
        <v>-30387166</v>
      </c>
      <c r="K34" s="55"/>
      <c r="L34" s="110"/>
      <c r="M34" s="112"/>
      <c r="N34" s="112"/>
      <c r="O34" s="112"/>
      <c r="P34" s="112"/>
      <c r="Q34" s="112"/>
      <c r="R34" s="112"/>
      <c r="S34" s="112"/>
      <c r="T34" s="113"/>
      <c r="U34" s="114"/>
      <c r="V34" s="113"/>
      <c r="W34" s="115"/>
      <c r="X34" s="115"/>
      <c r="Y34" s="115"/>
      <c r="AA34" s="117"/>
      <c r="AB34" s="117"/>
      <c r="AC34" s="117"/>
      <c r="AD34" s="118"/>
      <c r="AE34" s="117"/>
      <c r="AF34" s="117"/>
      <c r="AG34" s="117"/>
      <c r="AH34" s="117"/>
      <c r="AI34" s="117"/>
      <c r="AJ34" s="117"/>
      <c r="AK34" s="117"/>
      <c r="AM34" s="119"/>
    </row>
    <row r="35" spans="1:39" s="116" customFormat="1" ht="13.2" x14ac:dyDescent="0.25">
      <c r="A35" s="111" t="s">
        <v>348</v>
      </c>
      <c r="B35" s="110">
        <v>45393</v>
      </c>
      <c r="C35" s="110">
        <v>346</v>
      </c>
      <c r="D35" s="110">
        <v>449</v>
      </c>
      <c r="E35" s="110">
        <v>0</v>
      </c>
      <c r="F35" s="110">
        <v>181</v>
      </c>
      <c r="G35" s="110">
        <v>2973.0807426287602</v>
      </c>
      <c r="H35" s="110"/>
      <c r="I35" s="110">
        <v>3949.0807426287602</v>
      </c>
      <c r="J35" s="110">
        <v>179260622</v>
      </c>
      <c r="K35" s="55"/>
      <c r="L35" s="110"/>
      <c r="M35" s="112"/>
      <c r="N35" s="112"/>
      <c r="O35" s="112"/>
      <c r="P35" s="112"/>
      <c r="Q35" s="112"/>
      <c r="R35" s="112"/>
      <c r="S35" s="112"/>
      <c r="T35" s="113"/>
      <c r="U35" s="114"/>
      <c r="V35" s="113"/>
      <c r="W35" s="115"/>
      <c r="X35" s="115"/>
      <c r="Y35" s="115"/>
      <c r="AA35" s="117"/>
      <c r="AB35" s="117"/>
      <c r="AC35" s="117"/>
      <c r="AD35" s="118"/>
      <c r="AE35" s="117"/>
      <c r="AF35" s="117"/>
      <c r="AG35" s="117"/>
      <c r="AH35" s="117"/>
      <c r="AI35" s="117"/>
      <c r="AJ35" s="117"/>
      <c r="AK35" s="117"/>
      <c r="AM35" s="119"/>
    </row>
    <row r="36" spans="1:39" s="116" customFormat="1" ht="13.2" x14ac:dyDescent="0.25">
      <c r="A36" s="111" t="s">
        <v>349</v>
      </c>
      <c r="B36" s="110">
        <v>46585</v>
      </c>
      <c r="C36" s="110">
        <v>1599</v>
      </c>
      <c r="D36" s="110">
        <v>1898</v>
      </c>
      <c r="E36" s="110">
        <v>0</v>
      </c>
      <c r="F36" s="110">
        <v>0</v>
      </c>
      <c r="G36" s="110">
        <v>2973.0807426287602</v>
      </c>
      <c r="H36" s="110"/>
      <c r="I36" s="110">
        <v>6470.0807426287602</v>
      </c>
      <c r="J36" s="110">
        <v>301408711</v>
      </c>
      <c r="K36" s="55"/>
      <c r="L36" s="110"/>
      <c r="M36" s="112"/>
      <c r="N36" s="112"/>
      <c r="O36" s="112"/>
      <c r="P36" s="112"/>
      <c r="Q36" s="112"/>
      <c r="R36" s="112"/>
      <c r="S36" s="112"/>
      <c r="T36" s="113"/>
      <c r="U36" s="114"/>
      <c r="V36" s="113"/>
      <c r="W36" s="115"/>
      <c r="X36" s="115"/>
      <c r="Y36" s="115"/>
      <c r="AA36" s="117"/>
      <c r="AB36" s="117"/>
      <c r="AC36" s="117"/>
      <c r="AD36" s="118"/>
      <c r="AE36" s="117"/>
      <c r="AF36" s="117"/>
      <c r="AG36" s="117"/>
      <c r="AH36" s="117"/>
      <c r="AI36" s="117"/>
      <c r="AJ36" s="117"/>
      <c r="AK36" s="117"/>
      <c r="AM36" s="119"/>
    </row>
    <row r="37" spans="1:39" s="116" customFormat="1" ht="18.75" customHeight="1" x14ac:dyDescent="0.25">
      <c r="A37" s="17" t="s">
        <v>350</v>
      </c>
      <c r="B37" s="18"/>
      <c r="C37" s="18"/>
      <c r="D37" s="18"/>
      <c r="E37" s="18"/>
      <c r="F37" s="18"/>
      <c r="G37" s="18"/>
      <c r="H37" s="18"/>
      <c r="I37" s="110"/>
      <c r="J37" s="110"/>
      <c r="K37" s="55"/>
      <c r="L37" s="110"/>
      <c r="M37" s="112"/>
      <c r="N37" s="112"/>
      <c r="O37" s="112"/>
      <c r="P37" s="112"/>
      <c r="Q37" s="112"/>
      <c r="R37" s="112"/>
      <c r="S37" s="112"/>
      <c r="T37" s="113"/>
      <c r="U37" s="114"/>
      <c r="V37" s="113"/>
      <c r="W37" s="115"/>
      <c r="X37" s="115"/>
      <c r="Y37" s="115"/>
      <c r="AA37" s="117"/>
      <c r="AB37" s="117"/>
      <c r="AC37" s="117"/>
      <c r="AD37" s="118"/>
      <c r="AE37" s="117"/>
      <c r="AF37" s="117"/>
      <c r="AG37" s="117"/>
      <c r="AH37" s="117"/>
      <c r="AI37" s="117"/>
      <c r="AJ37" s="117"/>
      <c r="AK37" s="117"/>
      <c r="AM37" s="119"/>
    </row>
    <row r="38" spans="1:39" s="116" customFormat="1" ht="13.2" x14ac:dyDescent="0.25">
      <c r="A38" s="111" t="s">
        <v>351</v>
      </c>
      <c r="B38" s="110">
        <v>46176</v>
      </c>
      <c r="C38" s="110">
        <v>9303</v>
      </c>
      <c r="D38" s="110">
        <v>559</v>
      </c>
      <c r="E38" s="110">
        <v>0</v>
      </c>
      <c r="F38" s="110">
        <v>0</v>
      </c>
      <c r="G38" s="110">
        <v>2973.0807426287602</v>
      </c>
      <c r="H38" s="110"/>
      <c r="I38" s="110">
        <v>12835.080742628799</v>
      </c>
      <c r="J38" s="110">
        <v>592672688</v>
      </c>
      <c r="K38" s="55"/>
      <c r="L38" s="110"/>
      <c r="M38" s="112"/>
      <c r="N38" s="112"/>
      <c r="O38" s="112"/>
      <c r="P38" s="112"/>
      <c r="Q38" s="112"/>
      <c r="R38" s="112"/>
      <c r="S38" s="112"/>
      <c r="T38" s="113"/>
      <c r="U38" s="114"/>
      <c r="V38" s="113"/>
      <c r="W38" s="115"/>
      <c r="X38" s="115"/>
      <c r="Y38" s="115"/>
      <c r="AA38" s="117"/>
      <c r="AB38" s="117"/>
      <c r="AC38" s="117"/>
      <c r="AD38" s="118"/>
      <c r="AE38" s="117"/>
      <c r="AF38" s="117"/>
      <c r="AG38" s="117"/>
      <c r="AH38" s="117"/>
      <c r="AI38" s="117"/>
      <c r="AJ38" s="117"/>
      <c r="AK38" s="117"/>
      <c r="AM38" s="119"/>
    </row>
    <row r="39" spans="1:39" s="116" customFormat="1" ht="13.2" x14ac:dyDescent="0.25">
      <c r="A39" s="111" t="s">
        <v>352</v>
      </c>
      <c r="B39" s="110">
        <v>14048</v>
      </c>
      <c r="C39" s="110">
        <v>12967</v>
      </c>
      <c r="D39" s="110">
        <v>380</v>
      </c>
      <c r="E39" s="110">
        <v>0</v>
      </c>
      <c r="F39" s="110">
        <v>0</v>
      </c>
      <c r="G39" s="110">
        <v>2973.0807426287602</v>
      </c>
      <c r="H39" s="110"/>
      <c r="I39" s="110">
        <v>16320.080742628799</v>
      </c>
      <c r="J39" s="110">
        <v>229264494</v>
      </c>
      <c r="K39" s="55"/>
      <c r="L39" s="110"/>
      <c r="M39" s="112"/>
      <c r="N39" s="112"/>
      <c r="O39" s="112"/>
      <c r="P39" s="112"/>
      <c r="Q39" s="112"/>
      <c r="R39" s="112"/>
      <c r="S39" s="112"/>
      <c r="T39" s="113"/>
      <c r="U39" s="114"/>
      <c r="V39" s="113"/>
      <c r="W39" s="115"/>
      <c r="X39" s="115"/>
      <c r="Y39" s="115"/>
      <c r="AA39" s="117"/>
      <c r="AB39" s="117"/>
      <c r="AC39" s="117"/>
      <c r="AD39" s="118"/>
      <c r="AE39" s="117"/>
      <c r="AF39" s="117"/>
      <c r="AG39" s="117"/>
      <c r="AH39" s="117"/>
      <c r="AI39" s="117"/>
      <c r="AJ39" s="117"/>
      <c r="AK39" s="117"/>
      <c r="AM39" s="119"/>
    </row>
    <row r="40" spans="1:39" s="116" customFormat="1" ht="13.2" x14ac:dyDescent="0.25">
      <c r="A40" s="111" t="s">
        <v>353</v>
      </c>
      <c r="B40" s="110">
        <v>21962</v>
      </c>
      <c r="C40" s="110">
        <v>4707</v>
      </c>
      <c r="D40" s="110">
        <v>-1217</v>
      </c>
      <c r="E40" s="110">
        <v>0</v>
      </c>
      <c r="F40" s="110">
        <v>529</v>
      </c>
      <c r="G40" s="110">
        <v>2973.0807426287602</v>
      </c>
      <c r="H40" s="110"/>
      <c r="I40" s="110">
        <v>6992.0807426287602</v>
      </c>
      <c r="J40" s="110">
        <v>153560077</v>
      </c>
      <c r="K40" s="55"/>
      <c r="L40" s="110"/>
      <c r="M40" s="112"/>
      <c r="N40" s="112"/>
      <c r="O40" s="112"/>
      <c r="P40" s="112"/>
      <c r="Q40" s="112"/>
      <c r="R40" s="112"/>
      <c r="S40" s="112"/>
      <c r="T40" s="113"/>
      <c r="U40" s="114"/>
      <c r="V40" s="113"/>
      <c r="W40" s="115"/>
      <c r="X40" s="115"/>
      <c r="Y40" s="115"/>
      <c r="AA40" s="117"/>
      <c r="AB40" s="117"/>
      <c r="AC40" s="117"/>
      <c r="AD40" s="118"/>
      <c r="AE40" s="117"/>
      <c r="AF40" s="117"/>
      <c r="AG40" s="117"/>
      <c r="AH40" s="117"/>
      <c r="AI40" s="117"/>
      <c r="AJ40" s="117"/>
      <c r="AK40" s="117"/>
      <c r="AM40" s="119"/>
    </row>
    <row r="41" spans="1:39" s="116" customFormat="1" ht="13.2" x14ac:dyDescent="0.25">
      <c r="A41" s="111" t="s">
        <v>354</v>
      </c>
      <c r="B41" s="110">
        <v>19070</v>
      </c>
      <c r="C41" s="110">
        <v>1661</v>
      </c>
      <c r="D41" s="110">
        <v>2202</v>
      </c>
      <c r="E41" s="110">
        <v>0</v>
      </c>
      <c r="F41" s="110">
        <v>0</v>
      </c>
      <c r="G41" s="110">
        <v>2973.0807426287602</v>
      </c>
      <c r="H41" s="110"/>
      <c r="I41" s="110">
        <v>6836.0807426287602</v>
      </c>
      <c r="J41" s="110">
        <v>130364060</v>
      </c>
      <c r="K41" s="55"/>
      <c r="L41" s="110"/>
      <c r="M41" s="112"/>
      <c r="N41" s="112"/>
      <c r="O41" s="112"/>
      <c r="P41" s="112"/>
      <c r="Q41" s="112"/>
      <c r="R41" s="112"/>
      <c r="S41" s="112"/>
      <c r="T41" s="113"/>
      <c r="U41" s="114"/>
      <c r="V41" s="113"/>
      <c r="W41" s="115"/>
      <c r="X41" s="115"/>
      <c r="Y41" s="115"/>
      <c r="AA41" s="117"/>
      <c r="AB41" s="117"/>
      <c r="AC41" s="117"/>
      <c r="AD41" s="118"/>
      <c r="AE41" s="117"/>
      <c r="AF41" s="117"/>
      <c r="AG41" s="117"/>
      <c r="AH41" s="117"/>
      <c r="AI41" s="117"/>
      <c r="AJ41" s="117"/>
      <c r="AK41" s="117"/>
      <c r="AM41" s="119"/>
    </row>
    <row r="42" spans="1:39" s="116" customFormat="1" ht="13.2" x14ac:dyDescent="0.25">
      <c r="A42" s="111" t="s">
        <v>355</v>
      </c>
      <c r="B42" s="110">
        <v>21345</v>
      </c>
      <c r="C42" s="110">
        <v>13438</v>
      </c>
      <c r="D42" s="110">
        <v>1336</v>
      </c>
      <c r="E42" s="110">
        <v>0</v>
      </c>
      <c r="F42" s="110">
        <v>0</v>
      </c>
      <c r="G42" s="110">
        <v>2973.0807426287602</v>
      </c>
      <c r="H42" s="110"/>
      <c r="I42" s="110">
        <v>17747.080742628801</v>
      </c>
      <c r="J42" s="110">
        <v>378811438</v>
      </c>
      <c r="K42" s="55"/>
      <c r="L42" s="110"/>
      <c r="M42" s="112"/>
      <c r="N42" s="112"/>
      <c r="O42" s="112"/>
      <c r="P42" s="112"/>
      <c r="Q42" s="112"/>
      <c r="R42" s="112"/>
      <c r="S42" s="112"/>
      <c r="T42" s="113"/>
      <c r="U42" s="114"/>
      <c r="V42" s="113"/>
      <c r="W42" s="115"/>
      <c r="X42" s="115"/>
      <c r="Y42" s="115"/>
      <c r="AA42" s="117"/>
      <c r="AB42" s="117"/>
      <c r="AC42" s="117"/>
      <c r="AD42" s="118"/>
      <c r="AE42" s="117"/>
      <c r="AF42" s="117"/>
      <c r="AG42" s="117"/>
      <c r="AH42" s="117"/>
      <c r="AI42" s="117"/>
      <c r="AJ42" s="117"/>
      <c r="AK42" s="117"/>
      <c r="AM42" s="119"/>
    </row>
    <row r="43" spans="1:39" s="116" customFormat="1" ht="13.2" x14ac:dyDescent="0.25">
      <c r="A43" s="111" t="s">
        <v>350</v>
      </c>
      <c r="B43" s="110">
        <v>233745</v>
      </c>
      <c r="C43" s="110">
        <v>6783</v>
      </c>
      <c r="D43" s="110">
        <v>-3580</v>
      </c>
      <c r="E43" s="110">
        <v>0</v>
      </c>
      <c r="F43" s="110">
        <v>645</v>
      </c>
      <c r="G43" s="110">
        <v>2973.0807426287602</v>
      </c>
      <c r="H43" s="110"/>
      <c r="I43" s="110">
        <v>6821.0807426287602</v>
      </c>
      <c r="J43" s="110">
        <v>1594393518</v>
      </c>
      <c r="K43" s="55"/>
      <c r="L43" s="110"/>
      <c r="M43" s="112"/>
      <c r="N43" s="112"/>
      <c r="O43" s="112"/>
      <c r="P43" s="112"/>
      <c r="Q43" s="112"/>
      <c r="R43" s="112"/>
      <c r="S43" s="112"/>
      <c r="T43" s="113"/>
      <c r="U43" s="114"/>
      <c r="V43" s="113"/>
      <c r="W43" s="115"/>
      <c r="X43" s="115"/>
      <c r="Y43" s="115"/>
      <c r="AA43" s="117"/>
      <c r="AB43" s="117"/>
      <c r="AC43" s="117"/>
      <c r="AD43" s="118"/>
      <c r="AE43" s="117"/>
      <c r="AF43" s="117"/>
      <c r="AG43" s="117"/>
      <c r="AH43" s="117"/>
      <c r="AI43" s="117"/>
      <c r="AJ43" s="117"/>
      <c r="AK43" s="117"/>
      <c r="AM43" s="119"/>
    </row>
    <row r="44" spans="1:39" s="116" customFormat="1" ht="13.2" x14ac:dyDescent="0.25">
      <c r="A44" s="111" t="s">
        <v>356</v>
      </c>
      <c r="B44" s="110">
        <v>9518</v>
      </c>
      <c r="C44" s="110">
        <v>12366</v>
      </c>
      <c r="D44" s="110">
        <v>1289</v>
      </c>
      <c r="E44" s="110">
        <v>0</v>
      </c>
      <c r="F44" s="110">
        <v>0</v>
      </c>
      <c r="G44" s="110">
        <v>2973.0807426287602</v>
      </c>
      <c r="H44" s="110"/>
      <c r="I44" s="110">
        <v>16628.080742628801</v>
      </c>
      <c r="J44" s="110">
        <v>158266073</v>
      </c>
      <c r="K44" s="55"/>
      <c r="L44" s="110"/>
      <c r="M44" s="112"/>
      <c r="N44" s="112"/>
      <c r="O44" s="112"/>
      <c r="P44" s="112"/>
      <c r="Q44" s="112"/>
      <c r="R44" s="112"/>
      <c r="S44" s="112"/>
      <c r="T44" s="113"/>
      <c r="U44" s="114"/>
      <c r="V44" s="113"/>
      <c r="W44" s="115"/>
      <c r="X44" s="115"/>
      <c r="Y44" s="115"/>
      <c r="AA44" s="117"/>
      <c r="AB44" s="117"/>
      <c r="AC44" s="117"/>
      <c r="AD44" s="118"/>
      <c r="AE44" s="117"/>
      <c r="AF44" s="117"/>
      <c r="AG44" s="117"/>
      <c r="AH44" s="117"/>
      <c r="AI44" s="117"/>
      <c r="AJ44" s="117"/>
      <c r="AK44" s="117"/>
      <c r="AM44" s="119"/>
    </row>
    <row r="45" spans="1:39" s="116" customFormat="1" ht="13.2" x14ac:dyDescent="0.25">
      <c r="A45" s="111" t="s">
        <v>357</v>
      </c>
      <c r="B45" s="110">
        <v>22212</v>
      </c>
      <c r="C45" s="110">
        <v>8168</v>
      </c>
      <c r="D45" s="110">
        <v>-717</v>
      </c>
      <c r="E45" s="110">
        <v>0</v>
      </c>
      <c r="F45" s="110">
        <v>0</v>
      </c>
      <c r="G45" s="110">
        <v>2973.0807426287602</v>
      </c>
      <c r="H45" s="110"/>
      <c r="I45" s="110">
        <v>10424.080742628799</v>
      </c>
      <c r="J45" s="110">
        <v>231539681</v>
      </c>
      <c r="K45" s="55"/>
      <c r="L45" s="110"/>
      <c r="M45" s="112"/>
      <c r="N45" s="112"/>
      <c r="O45" s="112"/>
      <c r="P45" s="112"/>
      <c r="Q45" s="112"/>
      <c r="R45" s="112"/>
      <c r="S45" s="112"/>
      <c r="T45" s="113"/>
      <c r="U45" s="114"/>
      <c r="V45" s="113"/>
      <c r="W45" s="115"/>
      <c r="X45" s="115"/>
      <c r="Y45" s="115"/>
      <c r="AA45" s="117"/>
      <c r="AB45" s="117"/>
      <c r="AC45" s="117"/>
      <c r="AD45" s="118"/>
      <c r="AE45" s="117"/>
      <c r="AF45" s="117"/>
      <c r="AG45" s="117"/>
      <c r="AH45" s="117"/>
      <c r="AI45" s="117"/>
      <c r="AJ45" s="117"/>
      <c r="AK45" s="117"/>
      <c r="AM45" s="119"/>
    </row>
    <row r="46" spans="1:39" s="116" customFormat="1" ht="18.75" customHeight="1" x14ac:dyDescent="0.25">
      <c r="A46" s="17" t="s">
        <v>358</v>
      </c>
      <c r="B46" s="18"/>
      <c r="C46" s="18"/>
      <c r="D46" s="18"/>
      <c r="E46" s="18"/>
      <c r="F46" s="18"/>
      <c r="G46" s="18"/>
      <c r="H46" s="18"/>
      <c r="I46" s="110"/>
      <c r="J46" s="110"/>
      <c r="K46" s="55"/>
      <c r="L46" s="110"/>
      <c r="M46" s="112"/>
      <c r="N46" s="112"/>
      <c r="O46" s="112"/>
      <c r="P46" s="112"/>
      <c r="Q46" s="112"/>
      <c r="R46" s="112"/>
      <c r="S46" s="112"/>
      <c r="T46" s="113"/>
      <c r="U46" s="114"/>
      <c r="V46" s="113"/>
      <c r="W46" s="115"/>
      <c r="X46" s="115"/>
      <c r="Y46" s="115"/>
      <c r="AA46" s="117"/>
      <c r="AB46" s="117"/>
      <c r="AC46" s="117"/>
      <c r="AD46" s="118"/>
      <c r="AE46" s="117"/>
      <c r="AF46" s="117"/>
      <c r="AG46" s="117"/>
      <c r="AH46" s="117"/>
      <c r="AI46" s="117"/>
      <c r="AJ46" s="117"/>
      <c r="AK46" s="117"/>
      <c r="AM46" s="119"/>
    </row>
    <row r="47" spans="1:39" s="116" customFormat="1" ht="13.2" x14ac:dyDescent="0.25">
      <c r="A47" s="111" t="s">
        <v>359</v>
      </c>
      <c r="B47" s="110">
        <v>107061</v>
      </c>
      <c r="C47" s="110">
        <v>13318</v>
      </c>
      <c r="D47" s="110">
        <v>2072</v>
      </c>
      <c r="E47" s="110">
        <v>0</v>
      </c>
      <c r="F47" s="110">
        <v>0</v>
      </c>
      <c r="G47" s="110">
        <v>2973.0807426287602</v>
      </c>
      <c r="H47" s="110"/>
      <c r="I47" s="110">
        <v>18363.080742628801</v>
      </c>
      <c r="J47" s="110">
        <v>1965969787</v>
      </c>
      <c r="K47" s="55"/>
      <c r="L47" s="110"/>
      <c r="M47" s="112"/>
      <c r="N47" s="112"/>
      <c r="O47" s="112"/>
      <c r="P47" s="112"/>
      <c r="Q47" s="112"/>
      <c r="R47" s="112"/>
      <c r="S47" s="112"/>
      <c r="T47" s="113"/>
      <c r="U47" s="114"/>
      <c r="V47" s="113"/>
      <c r="W47" s="115"/>
      <c r="X47" s="115"/>
      <c r="Y47" s="115"/>
      <c r="AA47" s="117"/>
      <c r="AB47" s="117"/>
      <c r="AC47" s="117"/>
      <c r="AD47" s="118"/>
      <c r="AE47" s="117"/>
      <c r="AF47" s="117"/>
      <c r="AG47" s="117"/>
      <c r="AH47" s="117"/>
      <c r="AI47" s="117"/>
      <c r="AJ47" s="117"/>
      <c r="AK47" s="117"/>
      <c r="AM47" s="119"/>
    </row>
    <row r="48" spans="1:39" s="116" customFormat="1" ht="13.2" x14ac:dyDescent="0.25">
      <c r="A48" s="111" t="s">
        <v>360</v>
      </c>
      <c r="B48" s="110">
        <v>16468</v>
      </c>
      <c r="C48" s="110">
        <v>15961</v>
      </c>
      <c r="D48" s="110">
        <v>4804</v>
      </c>
      <c r="E48" s="110">
        <v>0</v>
      </c>
      <c r="F48" s="110">
        <v>0</v>
      </c>
      <c r="G48" s="110">
        <v>2973.0807426287602</v>
      </c>
      <c r="H48" s="110"/>
      <c r="I48" s="110">
        <v>23738.080742628801</v>
      </c>
      <c r="J48" s="110">
        <v>390918714</v>
      </c>
      <c r="K48" s="55"/>
      <c r="L48" s="110"/>
      <c r="M48" s="112"/>
      <c r="N48" s="112"/>
      <c r="O48" s="112"/>
      <c r="P48" s="112"/>
      <c r="Q48" s="112"/>
      <c r="R48" s="112"/>
      <c r="S48" s="112"/>
      <c r="T48" s="113"/>
      <c r="U48" s="114"/>
      <c r="V48" s="113"/>
      <c r="W48" s="115"/>
      <c r="X48" s="115"/>
      <c r="Y48" s="115"/>
      <c r="AA48" s="117"/>
      <c r="AB48" s="117"/>
      <c r="AC48" s="117"/>
      <c r="AD48" s="118"/>
      <c r="AE48" s="117"/>
      <c r="AF48" s="117"/>
      <c r="AG48" s="117"/>
      <c r="AH48" s="117"/>
      <c r="AI48" s="117"/>
      <c r="AJ48" s="117"/>
      <c r="AK48" s="117"/>
      <c r="AM48" s="119"/>
    </row>
    <row r="49" spans="1:39" s="116" customFormat="1" ht="13.2" x14ac:dyDescent="0.25">
      <c r="A49" s="111" t="s">
        <v>361</v>
      </c>
      <c r="B49" s="110">
        <v>11378</v>
      </c>
      <c r="C49" s="110">
        <v>10461</v>
      </c>
      <c r="D49" s="110">
        <v>740</v>
      </c>
      <c r="E49" s="110">
        <v>0</v>
      </c>
      <c r="F49" s="110">
        <v>0</v>
      </c>
      <c r="G49" s="110">
        <v>2973.0807426287602</v>
      </c>
      <c r="H49" s="110"/>
      <c r="I49" s="110">
        <v>14174.080742628799</v>
      </c>
      <c r="J49" s="110">
        <v>161272691</v>
      </c>
      <c r="K49" s="55"/>
      <c r="L49" s="110"/>
      <c r="M49" s="112"/>
      <c r="N49" s="112"/>
      <c r="O49" s="112"/>
      <c r="P49" s="112"/>
      <c r="Q49" s="112"/>
      <c r="R49" s="112"/>
      <c r="S49" s="112"/>
      <c r="T49" s="113"/>
      <c r="U49" s="114"/>
      <c r="V49" s="113"/>
      <c r="W49" s="115"/>
      <c r="X49" s="115"/>
      <c r="Y49" s="115"/>
      <c r="AA49" s="117"/>
      <c r="AB49" s="117"/>
      <c r="AC49" s="117"/>
      <c r="AD49" s="118"/>
      <c r="AE49" s="117"/>
      <c r="AF49" s="117"/>
      <c r="AG49" s="117"/>
      <c r="AH49" s="117"/>
      <c r="AI49" s="117"/>
      <c r="AJ49" s="117"/>
      <c r="AK49" s="117"/>
      <c r="AM49" s="119"/>
    </row>
    <row r="50" spans="1:39" s="116" customFormat="1" ht="13.2" x14ac:dyDescent="0.25">
      <c r="A50" s="111" t="s">
        <v>362</v>
      </c>
      <c r="B50" s="110">
        <v>34796</v>
      </c>
      <c r="C50" s="110">
        <v>14028</v>
      </c>
      <c r="D50" s="110">
        <v>3096</v>
      </c>
      <c r="E50" s="110">
        <v>0</v>
      </c>
      <c r="F50" s="110">
        <v>0</v>
      </c>
      <c r="G50" s="110">
        <v>2973.0807426287602</v>
      </c>
      <c r="H50" s="110"/>
      <c r="I50" s="110">
        <v>20097.080742628801</v>
      </c>
      <c r="J50" s="110">
        <v>699298022</v>
      </c>
      <c r="K50" s="55"/>
      <c r="L50" s="110"/>
      <c r="M50" s="112"/>
      <c r="N50" s="112"/>
      <c r="O50" s="112"/>
      <c r="P50" s="112"/>
      <c r="Q50" s="112"/>
      <c r="R50" s="112"/>
      <c r="S50" s="112"/>
      <c r="T50" s="113"/>
      <c r="U50" s="114"/>
      <c r="V50" s="113"/>
      <c r="W50" s="115"/>
      <c r="X50" s="115"/>
      <c r="Y50" s="115"/>
      <c r="AA50" s="117"/>
      <c r="AB50" s="117"/>
      <c r="AC50" s="117"/>
      <c r="AD50" s="118"/>
      <c r="AE50" s="117"/>
      <c r="AF50" s="117"/>
      <c r="AG50" s="117"/>
      <c r="AH50" s="117"/>
      <c r="AI50" s="117"/>
      <c r="AJ50" s="117"/>
      <c r="AK50" s="117"/>
      <c r="AM50" s="119"/>
    </row>
    <row r="51" spans="1:39" s="116" customFormat="1" ht="13.2" x14ac:dyDescent="0.25">
      <c r="A51" s="111" t="s">
        <v>363</v>
      </c>
      <c r="B51" s="110">
        <v>57092</v>
      </c>
      <c r="C51" s="110">
        <v>9508</v>
      </c>
      <c r="D51" s="110">
        <v>1184</v>
      </c>
      <c r="E51" s="110">
        <v>0</v>
      </c>
      <c r="F51" s="110">
        <v>0</v>
      </c>
      <c r="G51" s="110">
        <v>2973.0807426287602</v>
      </c>
      <c r="H51" s="110"/>
      <c r="I51" s="110">
        <v>13665.080742628799</v>
      </c>
      <c r="J51" s="110">
        <v>780166790</v>
      </c>
      <c r="K51" s="55"/>
      <c r="L51" s="110"/>
      <c r="M51" s="112"/>
      <c r="N51" s="112"/>
      <c r="O51" s="112"/>
      <c r="P51" s="112"/>
      <c r="Q51" s="112"/>
      <c r="R51" s="112"/>
      <c r="S51" s="112"/>
      <c r="T51" s="113"/>
      <c r="U51" s="114"/>
      <c r="V51" s="113"/>
      <c r="W51" s="115"/>
      <c r="X51" s="115"/>
      <c r="Y51" s="115"/>
      <c r="AA51" s="117"/>
      <c r="AB51" s="117"/>
      <c r="AC51" s="117"/>
      <c r="AD51" s="118"/>
      <c r="AE51" s="117"/>
      <c r="AF51" s="117"/>
      <c r="AG51" s="117"/>
      <c r="AH51" s="117"/>
      <c r="AI51" s="117"/>
      <c r="AJ51" s="117"/>
      <c r="AK51" s="117"/>
      <c r="AM51" s="119"/>
    </row>
    <row r="52" spans="1:39" s="116" customFormat="1" ht="13.2" x14ac:dyDescent="0.25">
      <c r="A52" s="111" t="s">
        <v>364</v>
      </c>
      <c r="B52" s="110">
        <v>11986</v>
      </c>
      <c r="C52" s="110">
        <v>10952</v>
      </c>
      <c r="D52" s="110">
        <v>1484</v>
      </c>
      <c r="E52" s="110">
        <v>0</v>
      </c>
      <c r="F52" s="110">
        <v>0</v>
      </c>
      <c r="G52" s="110">
        <v>2973.0807426287602</v>
      </c>
      <c r="H52" s="110"/>
      <c r="I52" s="110">
        <v>15409.080742628799</v>
      </c>
      <c r="J52" s="110">
        <v>184693242</v>
      </c>
      <c r="K52" s="55"/>
      <c r="L52" s="110"/>
      <c r="M52" s="112"/>
      <c r="N52" s="112"/>
      <c r="O52" s="112"/>
      <c r="P52" s="112"/>
      <c r="Q52" s="112"/>
      <c r="R52" s="112"/>
      <c r="S52" s="112"/>
      <c r="T52" s="113"/>
      <c r="U52" s="114"/>
      <c r="V52" s="113"/>
      <c r="W52" s="115"/>
      <c r="X52" s="115"/>
      <c r="Y52" s="115"/>
      <c r="AA52" s="117"/>
      <c r="AB52" s="117"/>
      <c r="AC52" s="117"/>
      <c r="AD52" s="118"/>
      <c r="AE52" s="117"/>
      <c r="AF52" s="117"/>
      <c r="AG52" s="117"/>
      <c r="AH52" s="117"/>
      <c r="AI52" s="117"/>
      <c r="AJ52" s="117"/>
      <c r="AK52" s="117"/>
      <c r="AM52" s="119"/>
    </row>
    <row r="53" spans="1:39" s="116" customFormat="1" ht="13.2" x14ac:dyDescent="0.25">
      <c r="A53" s="111" t="s">
        <v>365</v>
      </c>
      <c r="B53" s="110">
        <v>37158</v>
      </c>
      <c r="C53" s="110">
        <v>7764</v>
      </c>
      <c r="D53" s="110">
        <v>49</v>
      </c>
      <c r="E53" s="110">
        <v>0</v>
      </c>
      <c r="F53" s="110">
        <v>0</v>
      </c>
      <c r="G53" s="110">
        <v>2973.0807426287602</v>
      </c>
      <c r="H53" s="110"/>
      <c r="I53" s="110">
        <v>10786.080742628799</v>
      </c>
      <c r="J53" s="110">
        <v>400789188</v>
      </c>
      <c r="K53" s="55"/>
      <c r="L53" s="110"/>
      <c r="M53" s="112"/>
      <c r="N53" s="112"/>
      <c r="O53" s="112"/>
      <c r="P53" s="112"/>
      <c r="Q53" s="112"/>
      <c r="R53" s="112"/>
      <c r="S53" s="112"/>
      <c r="T53" s="113"/>
      <c r="U53" s="114"/>
      <c r="V53" s="113"/>
      <c r="W53" s="115"/>
      <c r="X53" s="115"/>
      <c r="Y53" s="115"/>
      <c r="AA53" s="117"/>
      <c r="AB53" s="117"/>
      <c r="AC53" s="117"/>
      <c r="AD53" s="118"/>
      <c r="AE53" s="117"/>
      <c r="AF53" s="117"/>
      <c r="AG53" s="117"/>
      <c r="AH53" s="117"/>
      <c r="AI53" s="117"/>
      <c r="AJ53" s="117"/>
      <c r="AK53" s="117"/>
      <c r="AM53" s="119"/>
    </row>
    <row r="54" spans="1:39" s="116" customFormat="1" ht="13.2" x14ac:dyDescent="0.25">
      <c r="A54" s="111" t="s">
        <v>366</v>
      </c>
      <c r="B54" s="110">
        <v>14237</v>
      </c>
      <c r="C54" s="110">
        <v>6745</v>
      </c>
      <c r="D54" s="110">
        <v>-821</v>
      </c>
      <c r="E54" s="110">
        <v>0</v>
      </c>
      <c r="F54" s="110">
        <v>0</v>
      </c>
      <c r="G54" s="110">
        <v>2973.0807426287602</v>
      </c>
      <c r="H54" s="110"/>
      <c r="I54" s="110">
        <v>8897.0807426287593</v>
      </c>
      <c r="J54" s="110">
        <v>126667739</v>
      </c>
      <c r="K54" s="55"/>
      <c r="L54" s="110"/>
      <c r="M54" s="112"/>
      <c r="N54" s="112"/>
      <c r="O54" s="112"/>
      <c r="P54" s="112"/>
      <c r="Q54" s="112"/>
      <c r="R54" s="112"/>
      <c r="S54" s="112"/>
      <c r="T54" s="113"/>
      <c r="U54" s="114"/>
      <c r="V54" s="113"/>
      <c r="W54" s="115"/>
      <c r="X54" s="115"/>
      <c r="Y54" s="115"/>
      <c r="AA54" s="117"/>
      <c r="AB54" s="117"/>
      <c r="AC54" s="117"/>
      <c r="AD54" s="118"/>
      <c r="AE54" s="117"/>
      <c r="AF54" s="117"/>
      <c r="AG54" s="117"/>
      <c r="AH54" s="117"/>
      <c r="AI54" s="117"/>
      <c r="AJ54" s="117"/>
      <c r="AK54" s="117"/>
      <c r="AM54" s="119"/>
    </row>
    <row r="55" spans="1:39" s="116" customFormat="1" ht="13.2" x14ac:dyDescent="0.25">
      <c r="A55" s="111" t="s">
        <v>367</v>
      </c>
      <c r="B55" s="110">
        <v>9153</v>
      </c>
      <c r="C55" s="110">
        <v>15628</v>
      </c>
      <c r="D55" s="110">
        <v>3249</v>
      </c>
      <c r="E55" s="110">
        <v>0</v>
      </c>
      <c r="F55" s="110">
        <v>0</v>
      </c>
      <c r="G55" s="110">
        <v>2973.0807426287602</v>
      </c>
      <c r="H55" s="110"/>
      <c r="I55" s="110">
        <v>21850.080742628801</v>
      </c>
      <c r="J55" s="110">
        <v>199993789</v>
      </c>
      <c r="K55" s="55"/>
      <c r="L55" s="110"/>
      <c r="M55" s="112"/>
      <c r="N55" s="112"/>
      <c r="O55" s="112"/>
      <c r="P55" s="112"/>
      <c r="Q55" s="112"/>
      <c r="R55" s="112"/>
      <c r="S55" s="112"/>
      <c r="T55" s="113"/>
      <c r="U55" s="114"/>
      <c r="V55" s="113"/>
      <c r="W55" s="115"/>
      <c r="X55" s="115"/>
      <c r="Y55" s="115"/>
      <c r="AA55" s="117"/>
      <c r="AB55" s="117"/>
      <c r="AC55" s="117"/>
      <c r="AD55" s="118"/>
      <c r="AE55" s="117"/>
      <c r="AF55" s="117"/>
      <c r="AG55" s="117"/>
      <c r="AH55" s="117"/>
      <c r="AI55" s="117"/>
      <c r="AJ55" s="117"/>
      <c r="AK55" s="117"/>
      <c r="AM55" s="119"/>
    </row>
    <row r="56" spans="1:39" s="116" customFormat="1" ht="18.75" customHeight="1" x14ac:dyDescent="0.25">
      <c r="A56" s="17" t="s">
        <v>368</v>
      </c>
      <c r="B56" s="18"/>
      <c r="C56" s="18"/>
      <c r="D56" s="18"/>
      <c r="E56" s="18"/>
      <c r="F56" s="18"/>
      <c r="G56" s="18"/>
      <c r="H56" s="18"/>
      <c r="I56" s="110"/>
      <c r="J56" s="110"/>
      <c r="K56" s="55"/>
      <c r="L56" s="110"/>
      <c r="M56" s="112"/>
      <c r="N56" s="112"/>
      <c r="O56" s="112"/>
      <c r="P56" s="112"/>
      <c r="Q56" s="112"/>
      <c r="R56" s="112"/>
      <c r="S56" s="112"/>
      <c r="T56" s="113"/>
      <c r="U56" s="114"/>
      <c r="V56" s="113"/>
      <c r="W56" s="115"/>
      <c r="X56" s="115"/>
      <c r="Y56" s="115"/>
      <c r="AA56" s="117"/>
      <c r="AB56" s="117"/>
      <c r="AC56" s="117"/>
      <c r="AD56" s="118"/>
      <c r="AE56" s="117"/>
      <c r="AF56" s="117"/>
      <c r="AG56" s="117"/>
      <c r="AH56" s="117"/>
      <c r="AI56" s="117"/>
      <c r="AJ56" s="117"/>
      <c r="AK56" s="117"/>
      <c r="AM56" s="119"/>
    </row>
    <row r="57" spans="1:39" s="116" customFormat="1" ht="13.2" x14ac:dyDescent="0.25">
      <c r="A57" s="111" t="s">
        <v>369</v>
      </c>
      <c r="B57" s="110">
        <v>5443</v>
      </c>
      <c r="C57" s="110">
        <v>11096</v>
      </c>
      <c r="D57" s="110">
        <v>-730</v>
      </c>
      <c r="E57" s="110">
        <v>0</v>
      </c>
      <c r="F57" s="110">
        <v>0</v>
      </c>
      <c r="G57" s="110">
        <v>2973.0807426287602</v>
      </c>
      <c r="H57" s="110"/>
      <c r="I57" s="110">
        <v>13339.080742628799</v>
      </c>
      <c r="J57" s="110">
        <v>72604616</v>
      </c>
      <c r="K57" s="55"/>
      <c r="L57" s="110"/>
      <c r="M57" s="112"/>
      <c r="N57" s="112"/>
      <c r="O57" s="112"/>
      <c r="P57" s="112"/>
      <c r="Q57" s="112"/>
      <c r="R57" s="112"/>
      <c r="S57" s="112"/>
      <c r="T57" s="113"/>
      <c r="U57" s="114"/>
      <c r="V57" s="113"/>
      <c r="W57" s="115"/>
      <c r="X57" s="115"/>
      <c r="Y57" s="115"/>
      <c r="AA57" s="117"/>
      <c r="AB57" s="117"/>
      <c r="AC57" s="117"/>
      <c r="AD57" s="118"/>
      <c r="AE57" s="117"/>
      <c r="AF57" s="117"/>
      <c r="AG57" s="117"/>
      <c r="AH57" s="117"/>
      <c r="AI57" s="117"/>
      <c r="AJ57" s="117"/>
      <c r="AK57" s="117"/>
      <c r="AM57" s="119"/>
    </row>
    <row r="58" spans="1:39" s="116" customFormat="1" ht="13.2" x14ac:dyDescent="0.25">
      <c r="A58" s="111" t="s">
        <v>370</v>
      </c>
      <c r="B58" s="110">
        <v>21794</v>
      </c>
      <c r="C58" s="110">
        <v>9945</v>
      </c>
      <c r="D58" s="110">
        <v>651</v>
      </c>
      <c r="E58" s="110">
        <v>0</v>
      </c>
      <c r="F58" s="110">
        <v>0</v>
      </c>
      <c r="G58" s="110">
        <v>2973.0807426287602</v>
      </c>
      <c r="H58" s="110"/>
      <c r="I58" s="110">
        <v>13569.080742628799</v>
      </c>
      <c r="J58" s="110">
        <v>295724546</v>
      </c>
      <c r="K58" s="55"/>
      <c r="L58" s="110"/>
      <c r="M58" s="112"/>
      <c r="N58" s="112"/>
      <c r="O58" s="112"/>
      <c r="P58" s="112"/>
      <c r="Q58" s="112"/>
      <c r="R58" s="112"/>
      <c r="S58" s="112"/>
      <c r="T58" s="113"/>
      <c r="U58" s="114"/>
      <c r="V58" s="113"/>
      <c r="W58" s="115"/>
      <c r="X58" s="115"/>
      <c r="Y58" s="115"/>
      <c r="AA58" s="117"/>
      <c r="AB58" s="117"/>
      <c r="AC58" s="117"/>
      <c r="AD58" s="118"/>
      <c r="AE58" s="117"/>
      <c r="AF58" s="117"/>
      <c r="AG58" s="117"/>
      <c r="AH58" s="117"/>
      <c r="AI58" s="117"/>
      <c r="AJ58" s="117"/>
      <c r="AK58" s="117"/>
      <c r="AM58" s="119"/>
    </row>
    <row r="59" spans="1:39" s="116" customFormat="1" ht="13.2" x14ac:dyDescent="0.25">
      <c r="A59" s="111" t="s">
        <v>371</v>
      </c>
      <c r="B59" s="110">
        <v>9999</v>
      </c>
      <c r="C59" s="110">
        <v>11605</v>
      </c>
      <c r="D59" s="110">
        <v>2359</v>
      </c>
      <c r="E59" s="110">
        <v>0</v>
      </c>
      <c r="F59" s="110">
        <v>0</v>
      </c>
      <c r="G59" s="110">
        <v>2973.0807426287602</v>
      </c>
      <c r="H59" s="110"/>
      <c r="I59" s="110">
        <v>16937.080742628801</v>
      </c>
      <c r="J59" s="110">
        <v>169353870</v>
      </c>
      <c r="K59" s="55"/>
      <c r="L59" s="110"/>
      <c r="M59" s="112"/>
      <c r="N59" s="112"/>
      <c r="O59" s="112"/>
      <c r="P59" s="112"/>
      <c r="Q59" s="112"/>
      <c r="R59" s="112"/>
      <c r="S59" s="112"/>
      <c r="T59" s="113"/>
      <c r="U59" s="114"/>
      <c r="V59" s="113"/>
      <c r="W59" s="115"/>
      <c r="X59" s="115"/>
      <c r="Y59" s="115"/>
      <c r="AA59" s="117"/>
      <c r="AB59" s="117"/>
      <c r="AC59" s="117"/>
      <c r="AD59" s="118"/>
      <c r="AE59" s="117"/>
      <c r="AF59" s="117"/>
      <c r="AG59" s="117"/>
      <c r="AH59" s="117"/>
      <c r="AI59" s="117"/>
      <c r="AJ59" s="117"/>
      <c r="AK59" s="117"/>
      <c r="AM59" s="119"/>
    </row>
    <row r="60" spans="1:39" s="116" customFormat="1" ht="13.2" x14ac:dyDescent="0.25">
      <c r="A60" s="111" t="s">
        <v>372</v>
      </c>
      <c r="B60" s="110">
        <v>164750</v>
      </c>
      <c r="C60" s="110">
        <v>7217</v>
      </c>
      <c r="D60" s="110">
        <v>-3118</v>
      </c>
      <c r="E60" s="110">
        <v>0</v>
      </c>
      <c r="F60" s="110">
        <v>331</v>
      </c>
      <c r="G60" s="110">
        <v>2973.0807426287602</v>
      </c>
      <c r="H60" s="110"/>
      <c r="I60" s="110">
        <v>7403.0807426287602</v>
      </c>
      <c r="J60" s="110">
        <v>1219657552</v>
      </c>
      <c r="K60" s="55"/>
      <c r="L60" s="110"/>
      <c r="M60" s="112"/>
      <c r="N60" s="112"/>
      <c r="O60" s="112"/>
      <c r="P60" s="112"/>
      <c r="Q60" s="112"/>
      <c r="R60" s="112"/>
      <c r="S60" s="112"/>
      <c r="T60" s="113"/>
      <c r="U60" s="114"/>
      <c r="V60" s="113"/>
      <c r="W60" s="115"/>
      <c r="X60" s="115"/>
      <c r="Y60" s="115"/>
      <c r="AA60" s="117"/>
      <c r="AB60" s="117"/>
      <c r="AC60" s="117"/>
      <c r="AD60" s="118"/>
      <c r="AE60" s="117"/>
      <c r="AF60" s="117"/>
      <c r="AG60" s="117"/>
      <c r="AH60" s="117"/>
      <c r="AI60" s="117"/>
      <c r="AJ60" s="117"/>
      <c r="AK60" s="117"/>
      <c r="AM60" s="119"/>
    </row>
    <row r="61" spans="1:39" s="116" customFormat="1" ht="13.2" x14ac:dyDescent="0.25">
      <c r="A61" s="111" t="s">
        <v>373</v>
      </c>
      <c r="B61" s="110">
        <v>27889</v>
      </c>
      <c r="C61" s="110">
        <v>10229</v>
      </c>
      <c r="D61" s="110">
        <v>-681</v>
      </c>
      <c r="E61" s="110">
        <v>0</v>
      </c>
      <c r="F61" s="110">
        <v>0</v>
      </c>
      <c r="G61" s="110">
        <v>2973.0807426287602</v>
      </c>
      <c r="H61" s="110"/>
      <c r="I61" s="110">
        <v>12521.080742628799</v>
      </c>
      <c r="J61" s="110">
        <v>349200421</v>
      </c>
      <c r="K61" s="55"/>
      <c r="L61" s="110"/>
      <c r="M61" s="112"/>
      <c r="N61" s="112"/>
      <c r="O61" s="112"/>
      <c r="P61" s="112"/>
      <c r="Q61" s="112"/>
      <c r="R61" s="112"/>
      <c r="S61" s="112"/>
      <c r="T61" s="113"/>
      <c r="U61" s="114"/>
      <c r="V61" s="113"/>
      <c r="W61" s="115"/>
      <c r="X61" s="115"/>
      <c r="Y61" s="115"/>
      <c r="AA61" s="117"/>
      <c r="AB61" s="117"/>
      <c r="AC61" s="117"/>
      <c r="AD61" s="118"/>
      <c r="AE61" s="117"/>
      <c r="AF61" s="117"/>
      <c r="AG61" s="117"/>
      <c r="AH61" s="117"/>
      <c r="AI61" s="117"/>
      <c r="AJ61" s="117"/>
      <c r="AK61" s="117"/>
      <c r="AM61" s="119"/>
    </row>
    <row r="62" spans="1:39" s="116" customFormat="1" ht="13.2" x14ac:dyDescent="0.25">
      <c r="A62" s="111" t="s">
        <v>374</v>
      </c>
      <c r="B62" s="110">
        <v>43636</v>
      </c>
      <c r="C62" s="110">
        <v>11366</v>
      </c>
      <c r="D62" s="110">
        <v>360</v>
      </c>
      <c r="E62" s="110">
        <v>0</v>
      </c>
      <c r="F62" s="110">
        <v>0</v>
      </c>
      <c r="G62" s="110">
        <v>2973.0807426287602</v>
      </c>
      <c r="H62" s="110"/>
      <c r="I62" s="110">
        <v>14699.080742628799</v>
      </c>
      <c r="J62" s="110">
        <v>641409087</v>
      </c>
      <c r="K62" s="55"/>
      <c r="L62" s="110"/>
      <c r="M62" s="112"/>
      <c r="N62" s="112"/>
      <c r="O62" s="112"/>
      <c r="P62" s="112"/>
      <c r="Q62" s="112"/>
      <c r="R62" s="112"/>
      <c r="S62" s="112"/>
      <c r="T62" s="113"/>
      <c r="U62" s="114"/>
      <c r="V62" s="113"/>
      <c r="W62" s="115"/>
      <c r="X62" s="115"/>
      <c r="Y62" s="115"/>
      <c r="AA62" s="117"/>
      <c r="AB62" s="117"/>
      <c r="AC62" s="117"/>
      <c r="AD62" s="118"/>
      <c r="AE62" s="117"/>
      <c r="AF62" s="117"/>
      <c r="AG62" s="117"/>
      <c r="AH62" s="117"/>
      <c r="AI62" s="117"/>
      <c r="AJ62" s="117"/>
      <c r="AK62" s="117"/>
      <c r="AM62" s="119"/>
    </row>
    <row r="63" spans="1:39" s="116" customFormat="1" ht="13.2" x14ac:dyDescent="0.25">
      <c r="A63" s="111" t="s">
        <v>375</v>
      </c>
      <c r="B63" s="110">
        <v>143504</v>
      </c>
      <c r="C63" s="110">
        <v>10087</v>
      </c>
      <c r="D63" s="110">
        <v>-442</v>
      </c>
      <c r="E63" s="110">
        <v>0</v>
      </c>
      <c r="F63" s="110">
        <v>313</v>
      </c>
      <c r="G63" s="110">
        <v>2973.0807426287602</v>
      </c>
      <c r="H63" s="110"/>
      <c r="I63" s="110">
        <v>12931.080742628799</v>
      </c>
      <c r="J63" s="110">
        <v>1855661811</v>
      </c>
      <c r="K63" s="55"/>
      <c r="L63" s="110"/>
      <c r="M63" s="112"/>
      <c r="N63" s="112"/>
      <c r="O63" s="112"/>
      <c r="P63" s="112"/>
      <c r="Q63" s="112"/>
      <c r="R63" s="112"/>
      <c r="S63" s="112"/>
      <c r="T63" s="113"/>
      <c r="U63" s="114"/>
      <c r="V63" s="113"/>
      <c r="W63" s="115"/>
      <c r="X63" s="115"/>
      <c r="Y63" s="115"/>
      <c r="AA63" s="117"/>
      <c r="AB63" s="117"/>
      <c r="AC63" s="117"/>
      <c r="AD63" s="118"/>
      <c r="AE63" s="117"/>
      <c r="AF63" s="117"/>
      <c r="AG63" s="117"/>
      <c r="AH63" s="117"/>
      <c r="AI63" s="117"/>
      <c r="AJ63" s="117"/>
      <c r="AK63" s="117"/>
      <c r="AM63" s="119"/>
    </row>
    <row r="64" spans="1:39" s="116" customFormat="1" ht="13.2" x14ac:dyDescent="0.25">
      <c r="A64" s="111" t="s">
        <v>376</v>
      </c>
      <c r="B64" s="110">
        <v>14614</v>
      </c>
      <c r="C64" s="110">
        <v>8605</v>
      </c>
      <c r="D64" s="110">
        <v>-780</v>
      </c>
      <c r="E64" s="110">
        <v>0</v>
      </c>
      <c r="F64" s="110">
        <v>0</v>
      </c>
      <c r="G64" s="110">
        <v>2973.0807426287602</v>
      </c>
      <c r="H64" s="110"/>
      <c r="I64" s="110">
        <v>10798.080742628799</v>
      </c>
      <c r="J64" s="110">
        <v>157803152</v>
      </c>
      <c r="K64" s="55"/>
      <c r="L64" s="110"/>
      <c r="M64" s="112"/>
      <c r="N64" s="112"/>
      <c r="O64" s="112"/>
      <c r="P64" s="112"/>
      <c r="Q64" s="112"/>
      <c r="R64" s="112"/>
      <c r="S64" s="112"/>
      <c r="T64" s="113"/>
      <c r="U64" s="114"/>
      <c r="V64" s="113"/>
      <c r="W64" s="115"/>
      <c r="X64" s="115"/>
      <c r="Y64" s="115"/>
      <c r="AA64" s="117"/>
      <c r="AB64" s="117"/>
      <c r="AC64" s="117"/>
      <c r="AD64" s="118"/>
      <c r="AE64" s="117"/>
      <c r="AF64" s="117"/>
      <c r="AG64" s="117"/>
      <c r="AH64" s="117"/>
      <c r="AI64" s="117"/>
      <c r="AJ64" s="117"/>
      <c r="AK64" s="117"/>
      <c r="AM64" s="119"/>
    </row>
    <row r="65" spans="1:39" s="116" customFormat="1" ht="13.2" x14ac:dyDescent="0.25">
      <c r="A65" s="111" t="s">
        <v>377</v>
      </c>
      <c r="B65" s="110">
        <v>7440</v>
      </c>
      <c r="C65" s="110">
        <v>9150</v>
      </c>
      <c r="D65" s="110">
        <v>-372</v>
      </c>
      <c r="E65" s="110">
        <v>0</v>
      </c>
      <c r="F65" s="110">
        <v>0</v>
      </c>
      <c r="G65" s="110">
        <v>2973.0807426287602</v>
      </c>
      <c r="H65" s="110"/>
      <c r="I65" s="110">
        <v>11751.080742628799</v>
      </c>
      <c r="J65" s="110">
        <v>87428041</v>
      </c>
      <c r="K65" s="55"/>
      <c r="L65" s="110"/>
      <c r="M65" s="112"/>
      <c r="N65" s="112"/>
      <c r="O65" s="112"/>
      <c r="P65" s="112"/>
      <c r="Q65" s="112"/>
      <c r="R65" s="112"/>
      <c r="S65" s="112"/>
      <c r="T65" s="113"/>
      <c r="U65" s="114"/>
      <c r="V65" s="113"/>
      <c r="W65" s="115"/>
      <c r="X65" s="115"/>
      <c r="Y65" s="115"/>
      <c r="AA65" s="117"/>
      <c r="AB65" s="117"/>
      <c r="AC65" s="117"/>
      <c r="AD65" s="118"/>
      <c r="AE65" s="117"/>
      <c r="AF65" s="117"/>
      <c r="AG65" s="117"/>
      <c r="AH65" s="117"/>
      <c r="AI65" s="117"/>
      <c r="AJ65" s="117"/>
      <c r="AK65" s="117"/>
      <c r="AM65" s="119"/>
    </row>
    <row r="66" spans="1:39" s="116" customFormat="1" ht="13.2" x14ac:dyDescent="0.25">
      <c r="A66" s="111" t="s">
        <v>378</v>
      </c>
      <c r="B66" s="110">
        <v>7737</v>
      </c>
      <c r="C66" s="110">
        <v>13864</v>
      </c>
      <c r="D66" s="110">
        <v>1416</v>
      </c>
      <c r="E66" s="110">
        <v>0</v>
      </c>
      <c r="F66" s="110">
        <v>0</v>
      </c>
      <c r="G66" s="110">
        <v>2973.0807426287602</v>
      </c>
      <c r="H66" s="110"/>
      <c r="I66" s="110">
        <v>18253.080742628801</v>
      </c>
      <c r="J66" s="110">
        <v>141224086</v>
      </c>
      <c r="K66" s="55"/>
      <c r="L66" s="110"/>
      <c r="M66" s="112"/>
      <c r="N66" s="112"/>
      <c r="O66" s="112"/>
      <c r="P66" s="112"/>
      <c r="Q66" s="112"/>
      <c r="R66" s="112"/>
      <c r="S66" s="112"/>
      <c r="T66" s="113"/>
      <c r="U66" s="114"/>
      <c r="V66" s="113"/>
      <c r="W66" s="115"/>
      <c r="X66" s="115"/>
      <c r="Y66" s="115"/>
      <c r="AA66" s="117"/>
      <c r="AB66" s="117"/>
      <c r="AC66" s="117"/>
      <c r="AD66" s="118"/>
      <c r="AE66" s="117"/>
      <c r="AF66" s="117"/>
      <c r="AG66" s="117"/>
      <c r="AH66" s="117"/>
      <c r="AI66" s="117"/>
      <c r="AJ66" s="117"/>
      <c r="AK66" s="117"/>
      <c r="AM66" s="119"/>
    </row>
    <row r="67" spans="1:39" s="116" customFormat="1" ht="13.2" x14ac:dyDescent="0.25">
      <c r="A67" s="111" t="s">
        <v>379</v>
      </c>
      <c r="B67" s="110">
        <v>3732</v>
      </c>
      <c r="C67" s="110">
        <v>12287</v>
      </c>
      <c r="D67" s="110">
        <v>3819</v>
      </c>
      <c r="E67" s="110">
        <v>0</v>
      </c>
      <c r="F67" s="110">
        <v>0</v>
      </c>
      <c r="G67" s="110">
        <v>2973.0807426287602</v>
      </c>
      <c r="H67" s="110"/>
      <c r="I67" s="110">
        <v>19079.080742628801</v>
      </c>
      <c r="J67" s="110">
        <v>71203129</v>
      </c>
      <c r="K67" s="55"/>
      <c r="L67" s="110"/>
      <c r="M67" s="112"/>
      <c r="N67" s="112"/>
      <c r="O67" s="112"/>
      <c r="P67" s="112"/>
      <c r="Q67" s="112"/>
      <c r="R67" s="112"/>
      <c r="S67" s="112"/>
      <c r="T67" s="113"/>
      <c r="U67" s="114"/>
      <c r="V67" s="113"/>
      <c r="W67" s="115"/>
      <c r="X67" s="115"/>
      <c r="Y67" s="115"/>
      <c r="AA67" s="117"/>
      <c r="AB67" s="117"/>
      <c r="AC67" s="117"/>
      <c r="AD67" s="118"/>
      <c r="AE67" s="117"/>
      <c r="AF67" s="117"/>
      <c r="AG67" s="117"/>
      <c r="AH67" s="117"/>
      <c r="AI67" s="117"/>
      <c r="AJ67" s="117"/>
      <c r="AK67" s="117"/>
      <c r="AM67" s="119"/>
    </row>
    <row r="68" spans="1:39" s="116" customFormat="1" ht="13.2" x14ac:dyDescent="0.25">
      <c r="A68" s="111" t="s">
        <v>380</v>
      </c>
      <c r="B68" s="110">
        <v>11414</v>
      </c>
      <c r="C68" s="110">
        <v>10678</v>
      </c>
      <c r="D68" s="110">
        <v>-161</v>
      </c>
      <c r="E68" s="110">
        <v>0</v>
      </c>
      <c r="F68" s="110">
        <v>0</v>
      </c>
      <c r="G68" s="110">
        <v>2973.0807426287602</v>
      </c>
      <c r="H68" s="110"/>
      <c r="I68" s="110">
        <v>13490.080742628799</v>
      </c>
      <c r="J68" s="110">
        <v>153975782</v>
      </c>
      <c r="K68" s="55"/>
      <c r="L68" s="110"/>
      <c r="M68" s="112"/>
      <c r="N68" s="112"/>
      <c r="O68" s="112"/>
      <c r="P68" s="112"/>
      <c r="Q68" s="112"/>
      <c r="R68" s="112"/>
      <c r="S68" s="112"/>
      <c r="T68" s="113"/>
      <c r="U68" s="114"/>
      <c r="V68" s="113"/>
      <c r="W68" s="115"/>
      <c r="X68" s="115"/>
      <c r="Y68" s="115"/>
      <c r="AA68" s="117"/>
      <c r="AB68" s="117"/>
      <c r="AC68" s="117"/>
      <c r="AD68" s="118"/>
      <c r="AE68" s="117"/>
      <c r="AF68" s="117"/>
      <c r="AG68" s="117"/>
      <c r="AH68" s="117"/>
      <c r="AI68" s="117"/>
      <c r="AJ68" s="117"/>
      <c r="AK68" s="117"/>
      <c r="AM68" s="119"/>
    </row>
    <row r="69" spans="1:39" s="116" customFormat="1" ht="13.2" x14ac:dyDescent="0.25">
      <c r="A69" s="111" t="s">
        <v>381</v>
      </c>
      <c r="B69" s="110">
        <v>5324</v>
      </c>
      <c r="C69" s="110">
        <v>13671</v>
      </c>
      <c r="D69" s="110">
        <v>2278</v>
      </c>
      <c r="E69" s="110">
        <v>0</v>
      </c>
      <c r="F69" s="110">
        <v>0</v>
      </c>
      <c r="G69" s="110">
        <v>2973.0807426287602</v>
      </c>
      <c r="H69" s="110"/>
      <c r="I69" s="110">
        <v>18922.080742628801</v>
      </c>
      <c r="J69" s="110">
        <v>100741158</v>
      </c>
      <c r="K69" s="55"/>
      <c r="L69" s="110"/>
      <c r="M69" s="112"/>
      <c r="N69" s="112"/>
      <c r="O69" s="112"/>
      <c r="P69" s="112"/>
      <c r="Q69" s="112"/>
      <c r="R69" s="112"/>
      <c r="S69" s="112"/>
      <c r="T69" s="113"/>
      <c r="U69" s="114"/>
      <c r="V69" s="113"/>
      <c r="W69" s="115"/>
      <c r="X69" s="115"/>
      <c r="Y69" s="115"/>
      <c r="AA69" s="117"/>
      <c r="AB69" s="117"/>
      <c r="AC69" s="117"/>
      <c r="AD69" s="118"/>
      <c r="AE69" s="117"/>
      <c r="AF69" s="117"/>
      <c r="AG69" s="117"/>
      <c r="AH69" s="117"/>
      <c r="AI69" s="117"/>
      <c r="AJ69" s="117"/>
      <c r="AK69" s="117"/>
      <c r="AM69" s="119"/>
    </row>
    <row r="70" spans="1:39" s="116" customFormat="1" ht="18.75" customHeight="1" x14ac:dyDescent="0.25">
      <c r="A70" s="17" t="s">
        <v>382</v>
      </c>
      <c r="B70" s="18"/>
      <c r="C70" s="18"/>
      <c r="D70" s="18"/>
      <c r="E70" s="18"/>
      <c r="F70" s="18"/>
      <c r="G70" s="18"/>
      <c r="H70" s="18"/>
      <c r="I70" s="110"/>
      <c r="J70" s="110"/>
      <c r="K70" s="55"/>
      <c r="L70" s="110"/>
      <c r="M70" s="112"/>
      <c r="N70" s="112"/>
      <c r="O70" s="112"/>
      <c r="P70" s="112"/>
      <c r="Q70" s="112"/>
      <c r="R70" s="112"/>
      <c r="S70" s="112"/>
      <c r="T70" s="113"/>
      <c r="U70" s="114"/>
      <c r="V70" s="113"/>
      <c r="W70" s="115"/>
      <c r="X70" s="115"/>
      <c r="Y70" s="115"/>
      <c r="AA70" s="117"/>
      <c r="AB70" s="117"/>
      <c r="AC70" s="117"/>
      <c r="AD70" s="118"/>
      <c r="AE70" s="117"/>
      <c r="AF70" s="117"/>
      <c r="AG70" s="117"/>
      <c r="AH70" s="117"/>
      <c r="AI70" s="117"/>
      <c r="AJ70" s="117"/>
      <c r="AK70" s="117"/>
      <c r="AM70" s="119"/>
    </row>
    <row r="71" spans="1:39" s="116" customFormat="1" ht="13.2" x14ac:dyDescent="0.25">
      <c r="A71" s="111" t="s">
        <v>383</v>
      </c>
      <c r="B71" s="110">
        <v>6796</v>
      </c>
      <c r="C71" s="110">
        <v>11118</v>
      </c>
      <c r="D71" s="110">
        <v>411</v>
      </c>
      <c r="E71" s="110">
        <v>0</v>
      </c>
      <c r="F71" s="110">
        <v>0</v>
      </c>
      <c r="G71" s="110">
        <v>2973.0807426287602</v>
      </c>
      <c r="H71" s="110"/>
      <c r="I71" s="110">
        <v>14502.080742628799</v>
      </c>
      <c r="J71" s="110">
        <v>98556141</v>
      </c>
      <c r="K71" s="55"/>
      <c r="L71" s="110"/>
      <c r="M71" s="112"/>
      <c r="N71" s="112"/>
      <c r="O71" s="112"/>
      <c r="P71" s="112"/>
      <c r="Q71" s="112"/>
      <c r="R71" s="112"/>
      <c r="S71" s="112"/>
      <c r="T71" s="113"/>
      <c r="U71" s="114"/>
      <c r="V71" s="113"/>
      <c r="W71" s="115"/>
      <c r="X71" s="115"/>
      <c r="Y71" s="115"/>
      <c r="AA71" s="117"/>
      <c r="AB71" s="117"/>
      <c r="AC71" s="117"/>
      <c r="AD71" s="118"/>
      <c r="AE71" s="117"/>
      <c r="AF71" s="117"/>
      <c r="AG71" s="117"/>
      <c r="AH71" s="117"/>
      <c r="AI71" s="117"/>
      <c r="AJ71" s="117"/>
      <c r="AK71" s="117"/>
      <c r="AM71" s="119"/>
    </row>
    <row r="72" spans="1:39" s="116" customFormat="1" ht="13.2" x14ac:dyDescent="0.25">
      <c r="A72" s="111" t="s">
        <v>384</v>
      </c>
      <c r="B72" s="110">
        <v>17794</v>
      </c>
      <c r="C72" s="110">
        <v>10695</v>
      </c>
      <c r="D72" s="110">
        <v>1357</v>
      </c>
      <c r="E72" s="110">
        <v>0</v>
      </c>
      <c r="F72" s="110">
        <v>0</v>
      </c>
      <c r="G72" s="110">
        <v>2973.0807426287602</v>
      </c>
      <c r="H72" s="110"/>
      <c r="I72" s="110">
        <v>15025.080742628799</v>
      </c>
      <c r="J72" s="110">
        <v>267356287</v>
      </c>
      <c r="K72" s="55"/>
      <c r="L72" s="110"/>
      <c r="M72" s="112"/>
      <c r="N72" s="112"/>
      <c r="O72" s="112"/>
      <c r="P72" s="112"/>
      <c r="Q72" s="112"/>
      <c r="R72" s="112"/>
      <c r="S72" s="112"/>
      <c r="T72" s="113"/>
      <c r="U72" s="114"/>
      <c r="V72" s="113"/>
      <c r="W72" s="115"/>
      <c r="X72" s="115"/>
      <c r="Y72" s="115"/>
      <c r="AA72" s="117"/>
      <c r="AB72" s="117"/>
      <c r="AC72" s="117"/>
      <c r="AD72" s="118"/>
      <c r="AE72" s="117"/>
      <c r="AF72" s="117"/>
      <c r="AG72" s="117"/>
      <c r="AH72" s="117"/>
      <c r="AI72" s="117"/>
      <c r="AJ72" s="117"/>
      <c r="AK72" s="117"/>
      <c r="AM72" s="119"/>
    </row>
    <row r="73" spans="1:39" s="116" customFormat="1" ht="13.2" x14ac:dyDescent="0.25">
      <c r="A73" s="111" t="s">
        <v>385</v>
      </c>
      <c r="B73" s="110">
        <v>29644</v>
      </c>
      <c r="C73" s="110">
        <v>10064</v>
      </c>
      <c r="D73" s="110">
        <v>914</v>
      </c>
      <c r="E73" s="110">
        <v>0</v>
      </c>
      <c r="F73" s="110">
        <v>0</v>
      </c>
      <c r="G73" s="110">
        <v>2973.0807426287602</v>
      </c>
      <c r="H73" s="110"/>
      <c r="I73" s="110">
        <v>13951.080742628799</v>
      </c>
      <c r="J73" s="110">
        <v>413565838</v>
      </c>
      <c r="K73" s="55"/>
      <c r="L73" s="110"/>
      <c r="M73" s="112"/>
      <c r="N73" s="112"/>
      <c r="O73" s="112"/>
      <c r="P73" s="112"/>
      <c r="Q73" s="112"/>
      <c r="R73" s="112"/>
      <c r="S73" s="112"/>
      <c r="T73" s="113"/>
      <c r="U73" s="114"/>
      <c r="V73" s="113"/>
      <c r="W73" s="115"/>
      <c r="X73" s="115"/>
      <c r="Y73" s="115"/>
      <c r="AA73" s="117"/>
      <c r="AB73" s="117"/>
      <c r="AC73" s="117"/>
      <c r="AD73" s="118"/>
      <c r="AE73" s="117"/>
      <c r="AF73" s="117"/>
      <c r="AG73" s="117"/>
      <c r="AH73" s="117"/>
      <c r="AI73" s="117"/>
      <c r="AJ73" s="117"/>
      <c r="AK73" s="117"/>
      <c r="AM73" s="119"/>
    </row>
    <row r="74" spans="1:39" s="116" customFormat="1" ht="13.2" x14ac:dyDescent="0.25">
      <c r="A74" s="111" t="s">
        <v>386</v>
      </c>
      <c r="B74" s="110">
        <v>9609</v>
      </c>
      <c r="C74" s="110">
        <v>8518</v>
      </c>
      <c r="D74" s="110">
        <v>473</v>
      </c>
      <c r="E74" s="110">
        <v>0</v>
      </c>
      <c r="F74" s="110">
        <v>0</v>
      </c>
      <c r="G74" s="110">
        <v>2973.0807426287602</v>
      </c>
      <c r="H74" s="110"/>
      <c r="I74" s="110">
        <v>11964.080742628799</v>
      </c>
      <c r="J74" s="110">
        <v>114962852</v>
      </c>
      <c r="K74" s="55"/>
      <c r="L74" s="110"/>
      <c r="M74" s="112"/>
      <c r="N74" s="112"/>
      <c r="O74" s="112"/>
      <c r="P74" s="112"/>
      <c r="Q74" s="112"/>
      <c r="R74" s="112"/>
      <c r="S74" s="112"/>
      <c r="T74" s="113"/>
      <c r="U74" s="114"/>
      <c r="V74" s="113"/>
      <c r="W74" s="115"/>
      <c r="X74" s="115"/>
      <c r="Y74" s="115"/>
      <c r="AA74" s="117"/>
      <c r="AB74" s="117"/>
      <c r="AC74" s="117"/>
      <c r="AD74" s="118"/>
      <c r="AE74" s="117"/>
      <c r="AF74" s="117"/>
      <c r="AG74" s="117"/>
      <c r="AH74" s="117"/>
      <c r="AI74" s="117"/>
      <c r="AJ74" s="117"/>
      <c r="AK74" s="117"/>
      <c r="AM74" s="119"/>
    </row>
    <row r="75" spans="1:39" s="116" customFormat="1" ht="13.2" x14ac:dyDescent="0.25">
      <c r="A75" s="111" t="s">
        <v>387</v>
      </c>
      <c r="B75" s="110">
        <v>12577</v>
      </c>
      <c r="C75" s="110">
        <v>10018</v>
      </c>
      <c r="D75" s="110">
        <v>1724</v>
      </c>
      <c r="E75" s="110">
        <v>0</v>
      </c>
      <c r="F75" s="110">
        <v>0</v>
      </c>
      <c r="G75" s="110">
        <v>2973.0807426287602</v>
      </c>
      <c r="H75" s="110"/>
      <c r="I75" s="110">
        <v>14715.080742628799</v>
      </c>
      <c r="J75" s="110">
        <v>185071571</v>
      </c>
      <c r="K75" s="55"/>
      <c r="L75" s="110"/>
      <c r="M75" s="112"/>
      <c r="N75" s="112"/>
      <c r="O75" s="112"/>
      <c r="P75" s="112"/>
      <c r="Q75" s="112"/>
      <c r="R75" s="112"/>
      <c r="S75" s="112"/>
      <c r="T75" s="113"/>
      <c r="U75" s="114"/>
      <c r="V75" s="113"/>
      <c r="W75" s="115"/>
      <c r="X75" s="115"/>
      <c r="Y75" s="115"/>
      <c r="AA75" s="117"/>
      <c r="AB75" s="117"/>
      <c r="AC75" s="117"/>
      <c r="AD75" s="118"/>
      <c r="AE75" s="117"/>
      <c r="AF75" s="117"/>
      <c r="AG75" s="117"/>
      <c r="AH75" s="117"/>
      <c r="AI75" s="117"/>
      <c r="AJ75" s="117"/>
      <c r="AK75" s="117"/>
      <c r="AM75" s="119"/>
    </row>
    <row r="76" spans="1:39" s="116" customFormat="1" ht="13.2" x14ac:dyDescent="0.25">
      <c r="A76" s="111" t="s">
        <v>382</v>
      </c>
      <c r="B76" s="110">
        <v>142471</v>
      </c>
      <c r="C76" s="110">
        <v>8093</v>
      </c>
      <c r="D76" s="110">
        <v>-2555</v>
      </c>
      <c r="E76" s="110">
        <v>0</v>
      </c>
      <c r="F76" s="110">
        <v>0</v>
      </c>
      <c r="G76" s="110">
        <v>2973.0807426287602</v>
      </c>
      <c r="H76" s="110"/>
      <c r="I76" s="110">
        <v>8511.0807426287593</v>
      </c>
      <c r="J76" s="110">
        <v>1212582184</v>
      </c>
      <c r="K76" s="55"/>
      <c r="L76" s="110"/>
      <c r="M76" s="112"/>
      <c r="N76" s="112"/>
      <c r="O76" s="112"/>
      <c r="P76" s="112"/>
      <c r="Q76" s="112"/>
      <c r="R76" s="112"/>
      <c r="S76" s="112"/>
      <c r="T76" s="113"/>
      <c r="U76" s="114"/>
      <c r="V76" s="113"/>
      <c r="W76" s="115"/>
      <c r="X76" s="115"/>
      <c r="Y76" s="115"/>
      <c r="AA76" s="117"/>
      <c r="AB76" s="117"/>
      <c r="AC76" s="117"/>
      <c r="AD76" s="118"/>
      <c r="AE76" s="117"/>
      <c r="AF76" s="117"/>
      <c r="AG76" s="117"/>
      <c r="AH76" s="117"/>
      <c r="AI76" s="117"/>
      <c r="AJ76" s="117"/>
      <c r="AK76" s="117"/>
      <c r="AM76" s="119"/>
    </row>
    <row r="77" spans="1:39" s="116" customFormat="1" ht="13.2" x14ac:dyDescent="0.25">
      <c r="A77" s="111" t="s">
        <v>388</v>
      </c>
      <c r="B77" s="110">
        <v>7355</v>
      </c>
      <c r="C77" s="110">
        <v>11808</v>
      </c>
      <c r="D77" s="110">
        <v>-333</v>
      </c>
      <c r="E77" s="110">
        <v>0</v>
      </c>
      <c r="F77" s="110">
        <v>110</v>
      </c>
      <c r="G77" s="110">
        <v>2973.0807426287602</v>
      </c>
      <c r="H77" s="110"/>
      <c r="I77" s="110">
        <v>14558.080742628799</v>
      </c>
      <c r="J77" s="110">
        <v>107074684</v>
      </c>
      <c r="K77" s="55"/>
      <c r="L77" s="110"/>
      <c r="M77" s="112"/>
      <c r="N77" s="112"/>
      <c r="O77" s="112"/>
      <c r="P77" s="112"/>
      <c r="Q77" s="112"/>
      <c r="R77" s="112"/>
      <c r="S77" s="112"/>
      <c r="T77" s="113"/>
      <c r="U77" s="114"/>
      <c r="V77" s="113"/>
      <c r="W77" s="115"/>
      <c r="X77" s="115"/>
      <c r="Y77" s="115"/>
      <c r="AA77" s="117"/>
      <c r="AB77" s="117"/>
      <c r="AC77" s="117"/>
      <c r="AD77" s="118"/>
      <c r="AE77" s="117"/>
      <c r="AF77" s="117"/>
      <c r="AG77" s="117"/>
      <c r="AH77" s="117"/>
      <c r="AI77" s="117"/>
      <c r="AJ77" s="117"/>
      <c r="AK77" s="117"/>
      <c r="AM77" s="119"/>
    </row>
    <row r="78" spans="1:39" s="116" customFormat="1" ht="13.2" x14ac:dyDescent="0.25">
      <c r="A78" s="111" t="s">
        <v>389</v>
      </c>
      <c r="B78" s="110">
        <v>31554</v>
      </c>
      <c r="C78" s="110">
        <v>12365</v>
      </c>
      <c r="D78" s="110">
        <v>1972</v>
      </c>
      <c r="E78" s="110">
        <v>0</v>
      </c>
      <c r="F78" s="110">
        <v>0</v>
      </c>
      <c r="G78" s="110">
        <v>2973.0807426287602</v>
      </c>
      <c r="H78" s="110"/>
      <c r="I78" s="110">
        <v>17310.080742628801</v>
      </c>
      <c r="J78" s="110">
        <v>546202288</v>
      </c>
      <c r="K78" s="55"/>
      <c r="L78" s="110"/>
      <c r="M78" s="112"/>
      <c r="N78" s="112"/>
      <c r="O78" s="112"/>
      <c r="P78" s="112"/>
      <c r="Q78" s="112"/>
      <c r="R78" s="112"/>
      <c r="S78" s="112"/>
      <c r="T78" s="113"/>
      <c r="U78" s="114"/>
      <c r="V78" s="113"/>
      <c r="W78" s="115"/>
      <c r="X78" s="115"/>
      <c r="Y78" s="115"/>
      <c r="AA78" s="117"/>
      <c r="AB78" s="117"/>
      <c r="AC78" s="117"/>
      <c r="AD78" s="118"/>
      <c r="AE78" s="117"/>
      <c r="AF78" s="117"/>
      <c r="AG78" s="117"/>
      <c r="AH78" s="117"/>
      <c r="AI78" s="117"/>
      <c r="AJ78" s="117"/>
      <c r="AK78" s="117"/>
      <c r="AM78" s="119"/>
    </row>
    <row r="79" spans="1:39" s="116" customFormat="1" ht="13.2" x14ac:dyDescent="0.25">
      <c r="A79" s="111" t="s">
        <v>390</v>
      </c>
      <c r="B79" s="110">
        <v>11720</v>
      </c>
      <c r="C79" s="110">
        <v>14303</v>
      </c>
      <c r="D79" s="110">
        <v>4114</v>
      </c>
      <c r="E79" s="110">
        <v>0</v>
      </c>
      <c r="F79" s="110">
        <v>0</v>
      </c>
      <c r="G79" s="110">
        <v>2973.0807426287602</v>
      </c>
      <c r="H79" s="110"/>
      <c r="I79" s="110">
        <v>21390.080742628801</v>
      </c>
      <c r="J79" s="110">
        <v>250691746</v>
      </c>
      <c r="K79" s="55"/>
      <c r="L79" s="110"/>
      <c r="M79" s="112"/>
      <c r="N79" s="112"/>
      <c r="O79" s="112"/>
      <c r="P79" s="112"/>
      <c r="Q79" s="112"/>
      <c r="R79" s="112"/>
      <c r="S79" s="112"/>
      <c r="T79" s="113"/>
      <c r="U79" s="114"/>
      <c r="V79" s="113"/>
      <c r="W79" s="115"/>
      <c r="X79" s="115"/>
      <c r="Y79" s="115"/>
      <c r="AA79" s="117"/>
      <c r="AB79" s="117"/>
      <c r="AC79" s="117"/>
      <c r="AD79" s="118"/>
      <c r="AE79" s="117"/>
      <c r="AF79" s="117"/>
      <c r="AG79" s="117"/>
      <c r="AH79" s="117"/>
      <c r="AI79" s="117"/>
      <c r="AJ79" s="117"/>
      <c r="AK79" s="117"/>
      <c r="AM79" s="119"/>
    </row>
    <row r="80" spans="1:39" s="116" customFormat="1" ht="13.2" x14ac:dyDescent="0.25">
      <c r="A80" s="111" t="s">
        <v>391</v>
      </c>
      <c r="B80" s="110">
        <v>18908</v>
      </c>
      <c r="C80" s="110">
        <v>12150</v>
      </c>
      <c r="D80" s="110">
        <v>1981</v>
      </c>
      <c r="E80" s="110">
        <v>0</v>
      </c>
      <c r="F80" s="110">
        <v>0</v>
      </c>
      <c r="G80" s="110">
        <v>2973.0807426287602</v>
      </c>
      <c r="H80" s="110"/>
      <c r="I80" s="110">
        <v>17104.080742628801</v>
      </c>
      <c r="J80" s="110">
        <v>323403959</v>
      </c>
      <c r="K80" s="55"/>
      <c r="L80" s="110"/>
      <c r="M80" s="112"/>
      <c r="N80" s="112"/>
      <c r="O80" s="112"/>
      <c r="P80" s="112"/>
      <c r="Q80" s="112"/>
      <c r="R80" s="112"/>
      <c r="S80" s="112"/>
      <c r="T80" s="113"/>
      <c r="U80" s="114"/>
      <c r="V80" s="113"/>
      <c r="W80" s="115"/>
      <c r="X80" s="115"/>
      <c r="Y80" s="115"/>
      <c r="AA80" s="117"/>
      <c r="AB80" s="117"/>
      <c r="AC80" s="117"/>
      <c r="AD80" s="118"/>
      <c r="AE80" s="117"/>
      <c r="AF80" s="117"/>
      <c r="AG80" s="117"/>
      <c r="AH80" s="117"/>
      <c r="AI80" s="117"/>
      <c r="AJ80" s="117"/>
      <c r="AK80" s="117"/>
      <c r="AM80" s="119"/>
    </row>
    <row r="81" spans="1:39" s="116" customFormat="1" ht="13.2" x14ac:dyDescent="0.25">
      <c r="A81" s="111" t="s">
        <v>392</v>
      </c>
      <c r="B81" s="110">
        <v>14483</v>
      </c>
      <c r="C81" s="110">
        <v>11043</v>
      </c>
      <c r="D81" s="110">
        <v>551</v>
      </c>
      <c r="E81" s="110">
        <v>0</v>
      </c>
      <c r="F81" s="110">
        <v>0</v>
      </c>
      <c r="G81" s="110">
        <v>2973.0807426287602</v>
      </c>
      <c r="H81" s="110"/>
      <c r="I81" s="110">
        <v>14567.080742628799</v>
      </c>
      <c r="J81" s="110">
        <v>210975030</v>
      </c>
      <c r="K81" s="55"/>
      <c r="L81" s="110"/>
      <c r="M81" s="112"/>
      <c r="N81" s="112"/>
      <c r="O81" s="112"/>
      <c r="P81" s="112"/>
      <c r="Q81" s="112"/>
      <c r="R81" s="112"/>
      <c r="S81" s="112"/>
      <c r="T81" s="113"/>
      <c r="U81" s="114"/>
      <c r="V81" s="113"/>
      <c r="W81" s="115"/>
      <c r="X81" s="115"/>
      <c r="Y81" s="115"/>
      <c r="AA81" s="117"/>
      <c r="AB81" s="117"/>
      <c r="AC81" s="117"/>
      <c r="AD81" s="118"/>
      <c r="AE81" s="117"/>
      <c r="AF81" s="117"/>
      <c r="AG81" s="117"/>
      <c r="AH81" s="117"/>
      <c r="AI81" s="117"/>
      <c r="AJ81" s="117"/>
      <c r="AK81" s="117"/>
      <c r="AM81" s="119"/>
    </row>
    <row r="82" spans="1:39" s="116" customFormat="1" ht="13.2" x14ac:dyDescent="0.25">
      <c r="A82" s="111" t="s">
        <v>393</v>
      </c>
      <c r="B82" s="110">
        <v>27502</v>
      </c>
      <c r="C82" s="110">
        <v>11352</v>
      </c>
      <c r="D82" s="110">
        <v>950</v>
      </c>
      <c r="E82" s="110">
        <v>0</v>
      </c>
      <c r="F82" s="110">
        <v>0</v>
      </c>
      <c r="G82" s="110">
        <v>2973.0807426287602</v>
      </c>
      <c r="H82" s="110"/>
      <c r="I82" s="110">
        <v>15275.080742628799</v>
      </c>
      <c r="J82" s="110">
        <v>420095271</v>
      </c>
      <c r="K82" s="55"/>
      <c r="L82" s="110"/>
      <c r="M82" s="112"/>
      <c r="N82" s="112"/>
      <c r="O82" s="112"/>
      <c r="P82" s="112"/>
      <c r="Q82" s="112"/>
      <c r="R82" s="112"/>
      <c r="S82" s="112"/>
      <c r="T82" s="113"/>
      <c r="U82" s="114"/>
      <c r="V82" s="113"/>
      <c r="W82" s="115"/>
      <c r="X82" s="115"/>
      <c r="Y82" s="115"/>
      <c r="AA82" s="117"/>
      <c r="AB82" s="117"/>
      <c r="AC82" s="117"/>
      <c r="AD82" s="118"/>
      <c r="AE82" s="117"/>
      <c r="AF82" s="117"/>
      <c r="AG82" s="117"/>
      <c r="AH82" s="117"/>
      <c r="AI82" s="117"/>
      <c r="AJ82" s="117"/>
      <c r="AK82" s="117"/>
      <c r="AM82" s="119"/>
    </row>
    <row r="83" spans="1:39" s="116" customFormat="1" ht="13.2" x14ac:dyDescent="0.25">
      <c r="A83" s="111" t="s">
        <v>394</v>
      </c>
      <c r="B83" s="110">
        <v>34540</v>
      </c>
      <c r="C83" s="110">
        <v>7329</v>
      </c>
      <c r="D83" s="110">
        <v>-966</v>
      </c>
      <c r="E83" s="110">
        <v>0</v>
      </c>
      <c r="F83" s="110">
        <v>0</v>
      </c>
      <c r="G83" s="110">
        <v>2973.0807426287602</v>
      </c>
      <c r="H83" s="110"/>
      <c r="I83" s="110">
        <v>9336.0807426287593</v>
      </c>
      <c r="J83" s="110">
        <v>322468229</v>
      </c>
      <c r="K83" s="55"/>
      <c r="L83" s="110"/>
      <c r="M83" s="112"/>
      <c r="N83" s="112"/>
      <c r="O83" s="112"/>
      <c r="P83" s="112"/>
      <c r="Q83" s="112"/>
      <c r="R83" s="112"/>
      <c r="S83" s="112"/>
      <c r="T83" s="113"/>
      <c r="U83" s="114"/>
      <c r="V83" s="113"/>
      <c r="W83" s="115"/>
      <c r="X83" s="115"/>
      <c r="Y83" s="115"/>
      <c r="AA83" s="117"/>
      <c r="AB83" s="117"/>
      <c r="AC83" s="117"/>
      <c r="AD83" s="118"/>
      <c r="AE83" s="117"/>
      <c r="AF83" s="117"/>
      <c r="AG83" s="117"/>
      <c r="AH83" s="117"/>
      <c r="AI83" s="117"/>
      <c r="AJ83" s="117"/>
      <c r="AK83" s="117"/>
      <c r="AM83" s="119"/>
    </row>
    <row r="84" spans="1:39" s="116" customFormat="1" ht="18.75" customHeight="1" x14ac:dyDescent="0.25">
      <c r="A84" s="17" t="s">
        <v>395</v>
      </c>
      <c r="B84" s="18"/>
      <c r="C84" s="18"/>
      <c r="D84" s="18"/>
      <c r="E84" s="18"/>
      <c r="F84" s="18"/>
      <c r="G84" s="18"/>
      <c r="H84" s="18"/>
      <c r="I84" s="110"/>
      <c r="J84" s="110"/>
      <c r="K84" s="55"/>
      <c r="L84" s="110"/>
      <c r="M84" s="112"/>
      <c r="N84" s="112"/>
      <c r="O84" s="112"/>
      <c r="P84" s="112"/>
      <c r="Q84" s="112"/>
      <c r="R84" s="112"/>
      <c r="S84" s="112"/>
      <c r="T84" s="113"/>
      <c r="U84" s="114"/>
      <c r="V84" s="113"/>
      <c r="W84" s="115"/>
      <c r="X84" s="115"/>
      <c r="Y84" s="115"/>
      <c r="AA84" s="117"/>
      <c r="AB84" s="117"/>
      <c r="AC84" s="117"/>
      <c r="AD84" s="118"/>
      <c r="AE84" s="117"/>
      <c r="AF84" s="117"/>
      <c r="AG84" s="117"/>
      <c r="AH84" s="117"/>
      <c r="AI84" s="117"/>
      <c r="AJ84" s="117"/>
      <c r="AK84" s="117"/>
      <c r="AM84" s="119"/>
    </row>
    <row r="85" spans="1:39" s="116" customFormat="1" ht="13.2" x14ac:dyDescent="0.25">
      <c r="A85" s="111" t="s">
        <v>396</v>
      </c>
      <c r="B85" s="110">
        <v>20217</v>
      </c>
      <c r="C85" s="110">
        <v>13533</v>
      </c>
      <c r="D85" s="110">
        <v>3466</v>
      </c>
      <c r="E85" s="110">
        <v>0</v>
      </c>
      <c r="F85" s="110">
        <v>0</v>
      </c>
      <c r="G85" s="110">
        <v>2973.0807426287602</v>
      </c>
      <c r="H85" s="110"/>
      <c r="I85" s="110">
        <v>19972.080742628801</v>
      </c>
      <c r="J85" s="110">
        <v>403775556</v>
      </c>
      <c r="K85" s="55"/>
      <c r="L85" s="110"/>
      <c r="M85" s="112"/>
      <c r="N85" s="112"/>
      <c r="O85" s="112"/>
      <c r="P85" s="112"/>
      <c r="Q85" s="112"/>
      <c r="R85" s="112"/>
      <c r="S85" s="112"/>
      <c r="T85" s="113"/>
      <c r="U85" s="114"/>
      <c r="V85" s="113"/>
      <c r="W85" s="115"/>
      <c r="X85" s="115"/>
      <c r="Y85" s="115"/>
      <c r="AA85" s="117"/>
      <c r="AB85" s="117"/>
      <c r="AC85" s="117"/>
      <c r="AD85" s="118"/>
      <c r="AE85" s="117"/>
      <c r="AF85" s="117"/>
      <c r="AG85" s="117"/>
      <c r="AH85" s="117"/>
      <c r="AI85" s="117"/>
      <c r="AJ85" s="117"/>
      <c r="AK85" s="117"/>
      <c r="AM85" s="119"/>
    </row>
    <row r="86" spans="1:39" s="116" customFormat="1" ht="13.2" x14ac:dyDescent="0.25">
      <c r="A86" s="111" t="s">
        <v>397</v>
      </c>
      <c r="B86" s="110">
        <v>8649</v>
      </c>
      <c r="C86" s="110">
        <v>16954</v>
      </c>
      <c r="D86" s="110">
        <v>7326</v>
      </c>
      <c r="E86" s="110">
        <v>0</v>
      </c>
      <c r="F86" s="110">
        <v>0</v>
      </c>
      <c r="G86" s="110">
        <v>2973.0807426287602</v>
      </c>
      <c r="H86" s="110"/>
      <c r="I86" s="110">
        <v>27253.080742628801</v>
      </c>
      <c r="J86" s="110">
        <v>235711895</v>
      </c>
      <c r="K86" s="55"/>
      <c r="L86" s="110"/>
      <c r="M86" s="112"/>
      <c r="N86" s="112"/>
      <c r="O86" s="112"/>
      <c r="P86" s="112"/>
      <c r="Q86" s="112"/>
      <c r="R86" s="112"/>
      <c r="S86" s="112"/>
      <c r="T86" s="113"/>
      <c r="U86" s="114"/>
      <c r="V86" s="113"/>
      <c r="W86" s="115"/>
      <c r="X86" s="115"/>
      <c r="Y86" s="115"/>
      <c r="AA86" s="117"/>
      <c r="AB86" s="117"/>
      <c r="AC86" s="117"/>
      <c r="AD86" s="118"/>
      <c r="AE86" s="117"/>
      <c r="AF86" s="117"/>
      <c r="AG86" s="117"/>
      <c r="AH86" s="117"/>
      <c r="AI86" s="117"/>
      <c r="AJ86" s="117"/>
      <c r="AK86" s="117"/>
      <c r="AM86" s="119"/>
    </row>
    <row r="87" spans="1:39" s="116" customFormat="1" ht="13.2" x14ac:dyDescent="0.25">
      <c r="A87" s="111" t="s">
        <v>398</v>
      </c>
      <c r="B87" s="110">
        <v>28429</v>
      </c>
      <c r="C87" s="110">
        <v>10561</v>
      </c>
      <c r="D87" s="110">
        <v>-773</v>
      </c>
      <c r="E87" s="110">
        <v>0</v>
      </c>
      <c r="F87" s="110">
        <v>0</v>
      </c>
      <c r="G87" s="110">
        <v>2973.0807426287602</v>
      </c>
      <c r="H87" s="110"/>
      <c r="I87" s="110">
        <v>12761.080742628799</v>
      </c>
      <c r="J87" s="110">
        <v>362784764</v>
      </c>
      <c r="K87" s="55"/>
      <c r="L87" s="110"/>
      <c r="M87" s="112"/>
      <c r="N87" s="112"/>
      <c r="O87" s="112"/>
      <c r="P87" s="112"/>
      <c r="Q87" s="112"/>
      <c r="R87" s="112"/>
      <c r="S87" s="112"/>
      <c r="T87" s="113"/>
      <c r="U87" s="114"/>
      <c r="V87" s="113"/>
      <c r="W87" s="115"/>
      <c r="X87" s="115"/>
      <c r="Y87" s="115"/>
      <c r="AA87" s="117"/>
      <c r="AB87" s="117"/>
      <c r="AC87" s="117"/>
      <c r="AD87" s="118"/>
      <c r="AE87" s="117"/>
      <c r="AF87" s="117"/>
      <c r="AG87" s="117"/>
      <c r="AH87" s="117"/>
      <c r="AI87" s="117"/>
      <c r="AJ87" s="117"/>
      <c r="AK87" s="117"/>
      <c r="AM87" s="119"/>
    </row>
    <row r="88" spans="1:39" s="116" customFormat="1" ht="13.2" x14ac:dyDescent="0.25">
      <c r="A88" s="111" t="s">
        <v>399</v>
      </c>
      <c r="B88" s="110">
        <v>10365</v>
      </c>
      <c r="C88" s="110">
        <v>16046</v>
      </c>
      <c r="D88" s="110">
        <v>3296</v>
      </c>
      <c r="E88" s="110">
        <v>0</v>
      </c>
      <c r="F88" s="110">
        <v>0</v>
      </c>
      <c r="G88" s="110">
        <v>2973.0807426287602</v>
      </c>
      <c r="H88" s="110"/>
      <c r="I88" s="110">
        <v>22315.080742628801</v>
      </c>
      <c r="J88" s="110">
        <v>231295812</v>
      </c>
      <c r="K88" s="55"/>
      <c r="L88" s="110"/>
      <c r="M88" s="112"/>
      <c r="N88" s="112"/>
      <c r="O88" s="112"/>
      <c r="P88" s="112"/>
      <c r="Q88" s="112"/>
      <c r="R88" s="112"/>
      <c r="S88" s="112"/>
      <c r="T88" s="113"/>
      <c r="U88" s="114"/>
      <c r="V88" s="113"/>
      <c r="W88" s="115"/>
      <c r="X88" s="115"/>
      <c r="Y88" s="115"/>
      <c r="AA88" s="117"/>
      <c r="AB88" s="117"/>
      <c r="AC88" s="117"/>
      <c r="AD88" s="118"/>
      <c r="AE88" s="117"/>
      <c r="AF88" s="117"/>
      <c r="AG88" s="117"/>
      <c r="AH88" s="117"/>
      <c r="AI88" s="117"/>
      <c r="AJ88" s="117"/>
      <c r="AK88" s="117"/>
      <c r="AM88" s="119"/>
    </row>
    <row r="89" spans="1:39" s="116" customFormat="1" ht="13.2" x14ac:dyDescent="0.25">
      <c r="A89" s="111" t="s">
        <v>400</v>
      </c>
      <c r="B89" s="110">
        <v>12387</v>
      </c>
      <c r="C89" s="110">
        <v>14498</v>
      </c>
      <c r="D89" s="110">
        <v>3864</v>
      </c>
      <c r="E89" s="110">
        <v>0</v>
      </c>
      <c r="F89" s="110">
        <v>0</v>
      </c>
      <c r="G89" s="110">
        <v>2973.0807426287602</v>
      </c>
      <c r="H89" s="110"/>
      <c r="I89" s="110">
        <v>21335.080742628801</v>
      </c>
      <c r="J89" s="110">
        <v>264277645</v>
      </c>
      <c r="K89" s="55"/>
      <c r="L89" s="110"/>
      <c r="M89" s="112"/>
      <c r="N89" s="112"/>
      <c r="O89" s="112"/>
      <c r="P89" s="112"/>
      <c r="Q89" s="112"/>
      <c r="R89" s="112"/>
      <c r="S89" s="112"/>
      <c r="T89" s="113"/>
      <c r="U89" s="114"/>
      <c r="V89" s="113"/>
      <c r="W89" s="115"/>
      <c r="X89" s="115"/>
      <c r="Y89" s="115"/>
      <c r="AA89" s="117"/>
      <c r="AB89" s="117"/>
      <c r="AC89" s="117"/>
      <c r="AD89" s="118"/>
      <c r="AE89" s="117"/>
      <c r="AF89" s="117"/>
      <c r="AG89" s="117"/>
      <c r="AH89" s="117"/>
      <c r="AI89" s="117"/>
      <c r="AJ89" s="117"/>
      <c r="AK89" s="117"/>
      <c r="AM89" s="119"/>
    </row>
    <row r="90" spans="1:39" s="116" customFormat="1" ht="13.2" x14ac:dyDescent="0.25">
      <c r="A90" s="111" t="s">
        <v>401</v>
      </c>
      <c r="B90" s="110">
        <v>9503</v>
      </c>
      <c r="C90" s="110">
        <v>13413</v>
      </c>
      <c r="D90" s="110">
        <v>5097</v>
      </c>
      <c r="E90" s="110">
        <v>0</v>
      </c>
      <c r="F90" s="110">
        <v>0</v>
      </c>
      <c r="G90" s="110">
        <v>2973.0807426287602</v>
      </c>
      <c r="H90" s="110"/>
      <c r="I90" s="110">
        <v>21483.080742628801</v>
      </c>
      <c r="J90" s="110">
        <v>204153716</v>
      </c>
      <c r="K90" s="55"/>
      <c r="L90" s="110"/>
      <c r="M90" s="112"/>
      <c r="N90" s="112"/>
      <c r="O90" s="112"/>
      <c r="P90" s="112"/>
      <c r="Q90" s="112"/>
      <c r="R90" s="112"/>
      <c r="S90" s="112"/>
      <c r="T90" s="113"/>
      <c r="U90" s="114"/>
      <c r="V90" s="113"/>
      <c r="W90" s="115"/>
      <c r="X90" s="115"/>
      <c r="Y90" s="115"/>
      <c r="AA90" s="117"/>
      <c r="AB90" s="117"/>
      <c r="AC90" s="117"/>
      <c r="AD90" s="118"/>
      <c r="AE90" s="117"/>
      <c r="AF90" s="117"/>
      <c r="AG90" s="117"/>
      <c r="AH90" s="117"/>
      <c r="AI90" s="117"/>
      <c r="AJ90" s="117"/>
      <c r="AK90" s="117"/>
      <c r="AM90" s="119"/>
    </row>
    <row r="91" spans="1:39" s="116" customFormat="1" ht="13.2" x14ac:dyDescent="0.25">
      <c r="A91" s="111" t="s">
        <v>402</v>
      </c>
      <c r="B91" s="110">
        <v>94796</v>
      </c>
      <c r="C91" s="110">
        <v>9777</v>
      </c>
      <c r="D91" s="110">
        <v>-1958</v>
      </c>
      <c r="E91" s="110">
        <v>0</v>
      </c>
      <c r="F91" s="110">
        <v>0</v>
      </c>
      <c r="G91" s="110">
        <v>2973.0807426287602</v>
      </c>
      <c r="H91" s="110"/>
      <c r="I91" s="110">
        <v>10792.080742628799</v>
      </c>
      <c r="J91" s="110">
        <v>1023046086</v>
      </c>
      <c r="K91" s="55"/>
      <c r="L91" s="110"/>
      <c r="M91" s="112"/>
      <c r="N91" s="112"/>
      <c r="O91" s="112"/>
      <c r="P91" s="112"/>
      <c r="Q91" s="112"/>
      <c r="R91" s="112"/>
      <c r="S91" s="112"/>
      <c r="T91" s="113"/>
      <c r="U91" s="114"/>
      <c r="V91" s="113"/>
      <c r="W91" s="115"/>
      <c r="X91" s="115"/>
      <c r="Y91" s="115"/>
      <c r="AA91" s="117"/>
      <c r="AB91" s="117"/>
      <c r="AC91" s="117"/>
      <c r="AD91" s="118"/>
      <c r="AE91" s="117"/>
      <c r="AF91" s="117"/>
      <c r="AG91" s="117"/>
      <c r="AH91" s="117"/>
      <c r="AI91" s="117"/>
      <c r="AJ91" s="117"/>
      <c r="AK91" s="117"/>
      <c r="AM91" s="119"/>
    </row>
    <row r="92" spans="1:39" s="116" customFormat="1" ht="13.2" x14ac:dyDescent="0.25">
      <c r="A92" s="111" t="s">
        <v>403</v>
      </c>
      <c r="B92" s="110">
        <v>17901</v>
      </c>
      <c r="C92" s="110">
        <v>6913</v>
      </c>
      <c r="D92" s="110">
        <v>3365</v>
      </c>
      <c r="E92" s="110">
        <v>0</v>
      </c>
      <c r="F92" s="110">
        <v>0</v>
      </c>
      <c r="G92" s="110">
        <v>2973.0807426287602</v>
      </c>
      <c r="H92" s="110"/>
      <c r="I92" s="110">
        <v>13251.080742628799</v>
      </c>
      <c r="J92" s="110">
        <v>237207596</v>
      </c>
      <c r="K92" s="55"/>
      <c r="L92" s="110"/>
      <c r="M92" s="112"/>
      <c r="N92" s="112"/>
      <c r="O92" s="112"/>
      <c r="P92" s="112"/>
      <c r="Q92" s="112"/>
      <c r="R92" s="112"/>
      <c r="S92" s="112"/>
      <c r="T92" s="113"/>
      <c r="U92" s="114"/>
      <c r="V92" s="113"/>
      <c r="W92" s="115"/>
      <c r="X92" s="115"/>
      <c r="Y92" s="115"/>
      <c r="AA92" s="117"/>
      <c r="AB92" s="117"/>
      <c r="AC92" s="117"/>
      <c r="AD92" s="118"/>
      <c r="AE92" s="117"/>
      <c r="AF92" s="117"/>
      <c r="AG92" s="117"/>
      <c r="AH92" s="117"/>
      <c r="AI92" s="117"/>
      <c r="AJ92" s="117"/>
      <c r="AK92" s="117"/>
      <c r="AM92" s="119"/>
    </row>
    <row r="93" spans="1:39" s="116" customFormat="1" ht="18.75" customHeight="1" x14ac:dyDescent="0.25">
      <c r="A93" s="17" t="s">
        <v>404</v>
      </c>
      <c r="B93" s="18"/>
      <c r="C93" s="18"/>
      <c r="D93" s="18"/>
      <c r="E93" s="18"/>
      <c r="F93" s="18"/>
      <c r="G93" s="18"/>
      <c r="H93" s="18"/>
      <c r="I93" s="110"/>
      <c r="J93" s="110"/>
      <c r="K93" s="55"/>
      <c r="L93" s="110"/>
      <c r="M93" s="112"/>
      <c r="N93" s="112"/>
      <c r="O93" s="112"/>
      <c r="P93" s="112"/>
      <c r="Q93" s="112"/>
      <c r="R93" s="112"/>
      <c r="S93" s="112"/>
      <c r="T93" s="113"/>
      <c r="U93" s="114"/>
      <c r="V93" s="113"/>
      <c r="W93" s="115"/>
      <c r="X93" s="115"/>
      <c r="Y93" s="115"/>
      <c r="AA93" s="117"/>
      <c r="AB93" s="117"/>
      <c r="AC93" s="117"/>
      <c r="AD93" s="118"/>
      <c r="AE93" s="117"/>
      <c r="AF93" s="117"/>
      <c r="AG93" s="117"/>
      <c r="AH93" s="117"/>
      <c r="AI93" s="117"/>
      <c r="AJ93" s="117"/>
      <c r="AK93" s="117"/>
      <c r="AM93" s="119"/>
    </row>
    <row r="94" spans="1:39" s="116" customFormat="1" ht="13.2" x14ac:dyDescent="0.25">
      <c r="A94" s="111" t="s">
        <v>405</v>
      </c>
      <c r="B94" s="110">
        <v>10833</v>
      </c>
      <c r="C94" s="110">
        <v>14354</v>
      </c>
      <c r="D94" s="110">
        <v>-528</v>
      </c>
      <c r="E94" s="110">
        <v>308</v>
      </c>
      <c r="F94" s="110">
        <v>0</v>
      </c>
      <c r="G94" s="110">
        <v>2973.0807426287602</v>
      </c>
      <c r="H94" s="110"/>
      <c r="I94" s="110">
        <v>17107.080742628801</v>
      </c>
      <c r="J94" s="110">
        <v>185321006</v>
      </c>
      <c r="K94" s="55"/>
      <c r="L94" s="110"/>
      <c r="M94" s="112"/>
      <c r="N94" s="112"/>
      <c r="O94" s="112"/>
      <c r="P94" s="112"/>
      <c r="Q94" s="112"/>
      <c r="R94" s="112"/>
      <c r="S94" s="112"/>
      <c r="T94" s="113"/>
      <c r="U94" s="114"/>
      <c r="V94" s="113"/>
      <c r="W94" s="115"/>
      <c r="X94" s="115"/>
      <c r="Y94" s="115"/>
      <c r="AA94" s="117"/>
      <c r="AB94" s="117"/>
      <c r="AC94" s="117"/>
      <c r="AD94" s="118"/>
      <c r="AE94" s="117"/>
      <c r="AF94" s="117"/>
      <c r="AG94" s="117"/>
      <c r="AH94" s="117"/>
      <c r="AI94" s="117"/>
      <c r="AJ94" s="117"/>
      <c r="AK94" s="117"/>
      <c r="AM94" s="119"/>
    </row>
    <row r="95" spans="1:39" s="116" customFormat="1" ht="13.2" x14ac:dyDescent="0.25">
      <c r="A95" s="111" t="s">
        <v>406</v>
      </c>
      <c r="B95" s="110">
        <v>9382</v>
      </c>
      <c r="C95" s="110">
        <v>13938</v>
      </c>
      <c r="D95" s="110">
        <v>3545</v>
      </c>
      <c r="E95" s="110">
        <v>0</v>
      </c>
      <c r="F95" s="110">
        <v>0</v>
      </c>
      <c r="G95" s="110">
        <v>2973.0807426287602</v>
      </c>
      <c r="H95" s="110"/>
      <c r="I95" s="110">
        <v>20456.080742628801</v>
      </c>
      <c r="J95" s="110">
        <v>191918950</v>
      </c>
      <c r="K95" s="55"/>
      <c r="L95" s="110"/>
      <c r="M95" s="112"/>
      <c r="N95" s="112"/>
      <c r="O95" s="112"/>
      <c r="P95" s="112"/>
      <c r="Q95" s="112"/>
      <c r="R95" s="112"/>
      <c r="S95" s="112"/>
      <c r="T95" s="113"/>
      <c r="U95" s="114"/>
      <c r="V95" s="113"/>
      <c r="W95" s="115"/>
      <c r="X95" s="115"/>
      <c r="Y95" s="115"/>
      <c r="AA95" s="117"/>
      <c r="AB95" s="117"/>
      <c r="AC95" s="117"/>
      <c r="AD95" s="118"/>
      <c r="AE95" s="117"/>
      <c r="AF95" s="117"/>
      <c r="AG95" s="117"/>
      <c r="AH95" s="117"/>
      <c r="AI95" s="117"/>
      <c r="AJ95" s="117"/>
      <c r="AK95" s="117"/>
      <c r="AM95" s="119"/>
    </row>
    <row r="96" spans="1:39" s="116" customFormat="1" ht="13.2" x14ac:dyDescent="0.25">
      <c r="A96" s="111" t="s">
        <v>407</v>
      </c>
      <c r="B96" s="110">
        <v>14163</v>
      </c>
      <c r="C96" s="110">
        <v>15968</v>
      </c>
      <c r="D96" s="110">
        <v>5172</v>
      </c>
      <c r="E96" s="110">
        <v>0</v>
      </c>
      <c r="F96" s="110">
        <v>0</v>
      </c>
      <c r="G96" s="110">
        <v>2973.0807426287602</v>
      </c>
      <c r="H96" s="110"/>
      <c r="I96" s="110">
        <v>24113.080742628801</v>
      </c>
      <c r="J96" s="110">
        <v>341513563</v>
      </c>
      <c r="K96" s="55"/>
      <c r="L96" s="110"/>
      <c r="M96" s="112"/>
      <c r="N96" s="112"/>
      <c r="O96" s="112"/>
      <c r="P96" s="112"/>
      <c r="Q96" s="112"/>
      <c r="R96" s="112"/>
      <c r="S96" s="112"/>
      <c r="T96" s="113"/>
      <c r="U96" s="114"/>
      <c r="V96" s="113"/>
      <c r="W96" s="115"/>
      <c r="X96" s="115"/>
      <c r="Y96" s="115"/>
      <c r="AA96" s="117"/>
      <c r="AB96" s="117"/>
      <c r="AC96" s="117"/>
      <c r="AD96" s="118"/>
      <c r="AE96" s="117"/>
      <c r="AF96" s="117"/>
      <c r="AG96" s="117"/>
      <c r="AH96" s="117"/>
      <c r="AI96" s="117"/>
      <c r="AJ96" s="117"/>
      <c r="AK96" s="117"/>
      <c r="AM96" s="119"/>
    </row>
    <row r="97" spans="1:39" s="116" customFormat="1" ht="13.2" x14ac:dyDescent="0.25">
      <c r="A97" s="111" t="s">
        <v>408</v>
      </c>
      <c r="B97" s="110">
        <v>5766</v>
      </c>
      <c r="C97" s="110">
        <v>17614</v>
      </c>
      <c r="D97" s="110">
        <v>9519</v>
      </c>
      <c r="E97" s="110">
        <v>0</v>
      </c>
      <c r="F97" s="110">
        <v>0</v>
      </c>
      <c r="G97" s="110">
        <v>2973.0807426287602</v>
      </c>
      <c r="H97" s="110"/>
      <c r="I97" s="110">
        <v>30106.080742628801</v>
      </c>
      <c r="J97" s="110">
        <v>173591662</v>
      </c>
      <c r="K97" s="55"/>
      <c r="L97" s="110"/>
      <c r="M97" s="112"/>
      <c r="N97" s="112"/>
      <c r="O97" s="112"/>
      <c r="P97" s="112"/>
      <c r="Q97" s="112"/>
      <c r="R97" s="112"/>
      <c r="S97" s="112"/>
      <c r="T97" s="113"/>
      <c r="U97" s="114"/>
      <c r="V97" s="113"/>
      <c r="W97" s="115"/>
      <c r="X97" s="115"/>
      <c r="Y97" s="115"/>
      <c r="AA97" s="117"/>
      <c r="AB97" s="117"/>
      <c r="AC97" s="117"/>
      <c r="AD97" s="118"/>
      <c r="AE97" s="117"/>
      <c r="AF97" s="117"/>
      <c r="AG97" s="117"/>
      <c r="AH97" s="117"/>
      <c r="AI97" s="117"/>
      <c r="AJ97" s="117"/>
      <c r="AK97" s="117"/>
      <c r="AM97" s="119"/>
    </row>
    <row r="98" spans="1:39" s="116" customFormat="1" ht="13.2" x14ac:dyDescent="0.25">
      <c r="A98" s="111" t="s">
        <v>404</v>
      </c>
      <c r="B98" s="110">
        <v>70367</v>
      </c>
      <c r="C98" s="110">
        <v>9797</v>
      </c>
      <c r="D98" s="110">
        <v>-2806</v>
      </c>
      <c r="E98" s="110">
        <v>0</v>
      </c>
      <c r="F98" s="110">
        <v>0</v>
      </c>
      <c r="G98" s="110">
        <v>2973.0807426287602</v>
      </c>
      <c r="H98" s="110"/>
      <c r="I98" s="110">
        <v>9964.0807426287593</v>
      </c>
      <c r="J98" s="110">
        <v>701142470</v>
      </c>
      <c r="K98" s="55"/>
      <c r="L98" s="110"/>
      <c r="M98" s="112"/>
      <c r="N98" s="112"/>
      <c r="O98" s="112"/>
      <c r="P98" s="112"/>
      <c r="Q98" s="112"/>
      <c r="R98" s="112"/>
      <c r="S98" s="112"/>
      <c r="T98" s="113"/>
      <c r="U98" s="114"/>
      <c r="V98" s="113"/>
      <c r="W98" s="115"/>
      <c r="X98" s="115"/>
      <c r="Y98" s="115"/>
      <c r="AA98" s="117"/>
      <c r="AB98" s="117"/>
      <c r="AC98" s="117"/>
      <c r="AD98" s="118"/>
      <c r="AE98" s="117"/>
      <c r="AF98" s="117"/>
      <c r="AG98" s="117"/>
      <c r="AH98" s="117"/>
      <c r="AI98" s="117"/>
      <c r="AJ98" s="117"/>
      <c r="AK98" s="117"/>
      <c r="AM98" s="119"/>
    </row>
    <row r="99" spans="1:39" s="116" customFormat="1" ht="13.2" x14ac:dyDescent="0.25">
      <c r="A99" s="111" t="s">
        <v>409</v>
      </c>
      <c r="B99" s="110">
        <v>13312</v>
      </c>
      <c r="C99" s="110">
        <v>11179</v>
      </c>
      <c r="D99" s="110">
        <v>1820</v>
      </c>
      <c r="E99" s="110">
        <v>0</v>
      </c>
      <c r="F99" s="110">
        <v>0</v>
      </c>
      <c r="G99" s="110">
        <v>2973.0807426287602</v>
      </c>
      <c r="H99" s="110"/>
      <c r="I99" s="110">
        <v>15972.080742628799</v>
      </c>
      <c r="J99" s="110">
        <v>212620339</v>
      </c>
      <c r="K99" s="55"/>
      <c r="L99" s="110"/>
      <c r="M99" s="112"/>
      <c r="N99" s="112"/>
      <c r="O99" s="112"/>
      <c r="P99" s="112"/>
      <c r="Q99" s="112"/>
      <c r="R99" s="112"/>
      <c r="S99" s="112"/>
      <c r="T99" s="113"/>
      <c r="U99" s="114"/>
      <c r="V99" s="113"/>
      <c r="W99" s="115"/>
      <c r="X99" s="115"/>
      <c r="Y99" s="115"/>
      <c r="AA99" s="117"/>
      <c r="AB99" s="117"/>
      <c r="AC99" s="117"/>
      <c r="AD99" s="118"/>
      <c r="AE99" s="117"/>
      <c r="AF99" s="117"/>
      <c r="AG99" s="117"/>
      <c r="AH99" s="117"/>
      <c r="AI99" s="117"/>
      <c r="AJ99" s="117"/>
      <c r="AK99" s="117"/>
      <c r="AM99" s="119"/>
    </row>
    <row r="100" spans="1:39" s="116" customFormat="1" ht="13.2" x14ac:dyDescent="0.25">
      <c r="A100" s="111" t="s">
        <v>410</v>
      </c>
      <c r="B100" s="110">
        <v>15429</v>
      </c>
      <c r="C100" s="110">
        <v>11846</v>
      </c>
      <c r="D100" s="110">
        <v>-815</v>
      </c>
      <c r="E100" s="110">
        <v>0</v>
      </c>
      <c r="F100" s="110">
        <v>0</v>
      </c>
      <c r="G100" s="110">
        <v>2973.0807426287602</v>
      </c>
      <c r="H100" s="110"/>
      <c r="I100" s="110">
        <v>14004.080742628799</v>
      </c>
      <c r="J100" s="110">
        <v>216068962</v>
      </c>
      <c r="K100" s="55"/>
      <c r="L100" s="110"/>
      <c r="M100" s="112"/>
      <c r="N100" s="112"/>
      <c r="O100" s="112"/>
      <c r="P100" s="112"/>
      <c r="Q100" s="112"/>
      <c r="R100" s="112"/>
      <c r="S100" s="112"/>
      <c r="T100" s="113"/>
      <c r="U100" s="114"/>
      <c r="V100" s="113"/>
      <c r="W100" s="115"/>
      <c r="X100" s="115"/>
      <c r="Y100" s="115"/>
      <c r="AA100" s="117"/>
      <c r="AB100" s="117"/>
      <c r="AC100" s="117"/>
      <c r="AD100" s="118"/>
      <c r="AE100" s="117"/>
      <c r="AF100" s="117"/>
      <c r="AG100" s="117"/>
      <c r="AH100" s="117"/>
      <c r="AI100" s="117"/>
      <c r="AJ100" s="117"/>
      <c r="AK100" s="117"/>
      <c r="AM100" s="119"/>
    </row>
    <row r="101" spans="1:39" s="116" customFormat="1" ht="13.2" x14ac:dyDescent="0.25">
      <c r="A101" s="111" t="s">
        <v>411</v>
      </c>
      <c r="B101" s="110">
        <v>20259</v>
      </c>
      <c r="C101" s="110">
        <v>15502</v>
      </c>
      <c r="D101" s="110">
        <v>2503</v>
      </c>
      <c r="E101" s="110">
        <v>0</v>
      </c>
      <c r="F101" s="110">
        <v>0</v>
      </c>
      <c r="G101" s="110">
        <v>2973.0807426287602</v>
      </c>
      <c r="H101" s="110"/>
      <c r="I101" s="110">
        <v>20978.080742628801</v>
      </c>
      <c r="J101" s="110">
        <v>424994938</v>
      </c>
      <c r="K101" s="55"/>
      <c r="L101" s="110"/>
      <c r="M101" s="112"/>
      <c r="N101" s="112"/>
      <c r="O101" s="112"/>
      <c r="P101" s="112"/>
      <c r="Q101" s="112"/>
      <c r="R101" s="112"/>
      <c r="S101" s="112"/>
      <c r="T101" s="113"/>
      <c r="U101" s="114"/>
      <c r="V101" s="113"/>
      <c r="W101" s="115"/>
      <c r="X101" s="115"/>
      <c r="Y101" s="115"/>
      <c r="AA101" s="117"/>
      <c r="AB101" s="117"/>
      <c r="AC101" s="117"/>
      <c r="AD101" s="118"/>
      <c r="AE101" s="117"/>
      <c r="AF101" s="117"/>
      <c r="AG101" s="117"/>
      <c r="AH101" s="117"/>
      <c r="AI101" s="117"/>
      <c r="AJ101" s="117"/>
      <c r="AK101" s="117"/>
      <c r="AM101" s="119"/>
    </row>
    <row r="102" spans="1:39" s="116" customFormat="1" ht="13.2" x14ac:dyDescent="0.25">
      <c r="A102" s="111" t="s">
        <v>412</v>
      </c>
      <c r="B102" s="110">
        <v>27123</v>
      </c>
      <c r="C102" s="110">
        <v>8720</v>
      </c>
      <c r="D102" s="110">
        <v>-784</v>
      </c>
      <c r="E102" s="110">
        <v>0</v>
      </c>
      <c r="F102" s="110">
        <v>0</v>
      </c>
      <c r="G102" s="110">
        <v>2973.0807426287602</v>
      </c>
      <c r="H102" s="110"/>
      <c r="I102" s="110">
        <v>10909.080742628799</v>
      </c>
      <c r="J102" s="110">
        <v>295886997</v>
      </c>
      <c r="K102" s="55"/>
      <c r="L102" s="110"/>
      <c r="M102" s="112"/>
      <c r="N102" s="112"/>
      <c r="O102" s="112"/>
      <c r="P102" s="112"/>
      <c r="Q102" s="112"/>
      <c r="R102" s="112"/>
      <c r="S102" s="112"/>
      <c r="T102" s="113"/>
      <c r="U102" s="114"/>
      <c r="V102" s="113"/>
      <c r="W102" s="115"/>
      <c r="X102" s="115"/>
      <c r="Y102" s="115"/>
      <c r="AA102" s="117"/>
      <c r="AB102" s="117"/>
      <c r="AC102" s="117"/>
      <c r="AD102" s="118"/>
      <c r="AE102" s="117"/>
      <c r="AF102" s="117"/>
      <c r="AG102" s="117"/>
      <c r="AH102" s="117"/>
      <c r="AI102" s="117"/>
      <c r="AJ102" s="117"/>
      <c r="AK102" s="117"/>
      <c r="AM102" s="119"/>
    </row>
    <row r="103" spans="1:39" s="116" customFormat="1" ht="13.2" x14ac:dyDescent="0.25">
      <c r="A103" s="111" t="s">
        <v>413</v>
      </c>
      <c r="B103" s="110">
        <v>7140</v>
      </c>
      <c r="C103" s="110">
        <v>16029</v>
      </c>
      <c r="D103" s="110">
        <v>2211</v>
      </c>
      <c r="E103" s="110">
        <v>0</v>
      </c>
      <c r="F103" s="110">
        <v>0</v>
      </c>
      <c r="G103" s="110">
        <v>2973.0807426287602</v>
      </c>
      <c r="H103" s="110"/>
      <c r="I103" s="110">
        <v>21213.080742628801</v>
      </c>
      <c r="J103" s="110">
        <v>151461397</v>
      </c>
      <c r="K103" s="55"/>
      <c r="L103" s="110"/>
      <c r="M103" s="112"/>
      <c r="N103" s="112"/>
      <c r="O103" s="112"/>
      <c r="P103" s="112"/>
      <c r="Q103" s="112"/>
      <c r="R103" s="112"/>
      <c r="S103" s="112"/>
      <c r="T103" s="113"/>
      <c r="U103" s="114"/>
      <c r="V103" s="113"/>
      <c r="W103" s="115"/>
      <c r="X103" s="115"/>
      <c r="Y103" s="115"/>
      <c r="AA103" s="117"/>
      <c r="AB103" s="117"/>
      <c r="AC103" s="117"/>
      <c r="AD103" s="118"/>
      <c r="AE103" s="117"/>
      <c r="AF103" s="117"/>
      <c r="AG103" s="117"/>
      <c r="AH103" s="117"/>
      <c r="AI103" s="117"/>
      <c r="AJ103" s="117"/>
      <c r="AK103" s="117"/>
      <c r="AM103" s="119"/>
    </row>
    <row r="104" spans="1:39" s="116" customFormat="1" ht="13.2" x14ac:dyDescent="0.25">
      <c r="A104" s="111" t="s">
        <v>414</v>
      </c>
      <c r="B104" s="110">
        <v>15657</v>
      </c>
      <c r="C104" s="110">
        <v>12036</v>
      </c>
      <c r="D104" s="110">
        <v>504</v>
      </c>
      <c r="E104" s="110">
        <v>0</v>
      </c>
      <c r="F104" s="110">
        <v>0</v>
      </c>
      <c r="G104" s="110">
        <v>2973.0807426287602</v>
      </c>
      <c r="H104" s="110"/>
      <c r="I104" s="110">
        <v>15513.080742628799</v>
      </c>
      <c r="J104" s="110">
        <v>242888305</v>
      </c>
      <c r="K104" s="55"/>
      <c r="L104" s="110"/>
      <c r="M104" s="112"/>
      <c r="N104" s="112"/>
      <c r="O104" s="112"/>
      <c r="P104" s="112"/>
      <c r="Q104" s="112"/>
      <c r="R104" s="112"/>
      <c r="S104" s="112"/>
      <c r="T104" s="113"/>
      <c r="U104" s="114"/>
      <c r="V104" s="113"/>
      <c r="W104" s="115"/>
      <c r="X104" s="115"/>
      <c r="Y104" s="115"/>
      <c r="AA104" s="117"/>
      <c r="AB104" s="117"/>
      <c r="AC104" s="117"/>
      <c r="AD104" s="118"/>
      <c r="AE104" s="117"/>
      <c r="AF104" s="117"/>
      <c r="AG104" s="117"/>
      <c r="AH104" s="117"/>
      <c r="AI104" s="117"/>
      <c r="AJ104" s="117"/>
      <c r="AK104" s="117"/>
      <c r="AM104" s="119"/>
    </row>
    <row r="105" spans="1:39" s="116" customFormat="1" ht="13.2" x14ac:dyDescent="0.25">
      <c r="A105" s="111" t="s">
        <v>415</v>
      </c>
      <c r="B105" s="110">
        <v>36602</v>
      </c>
      <c r="C105" s="110">
        <v>12476</v>
      </c>
      <c r="D105" s="110">
        <v>317</v>
      </c>
      <c r="E105" s="110">
        <v>0</v>
      </c>
      <c r="F105" s="110">
        <v>0</v>
      </c>
      <c r="G105" s="110">
        <v>2973.0807426287602</v>
      </c>
      <c r="H105" s="110"/>
      <c r="I105" s="110">
        <v>15766.080742628799</v>
      </c>
      <c r="J105" s="110">
        <v>577070087</v>
      </c>
      <c r="K105" s="55"/>
      <c r="L105" s="110"/>
      <c r="M105" s="112"/>
      <c r="N105" s="112"/>
      <c r="O105" s="112"/>
      <c r="P105" s="112"/>
      <c r="Q105" s="112"/>
      <c r="R105" s="112"/>
      <c r="S105" s="112"/>
      <c r="T105" s="113"/>
      <c r="U105" s="114"/>
      <c r="V105" s="113"/>
      <c r="W105" s="115"/>
      <c r="X105" s="115"/>
      <c r="Y105" s="115"/>
      <c r="AA105" s="117"/>
      <c r="AB105" s="117"/>
      <c r="AC105" s="117"/>
      <c r="AD105" s="118"/>
      <c r="AE105" s="117"/>
      <c r="AF105" s="117"/>
      <c r="AG105" s="117"/>
      <c r="AH105" s="117"/>
      <c r="AI105" s="117"/>
      <c r="AJ105" s="117"/>
      <c r="AK105" s="117"/>
      <c r="AM105" s="119"/>
    </row>
    <row r="106" spans="1:39" s="116" customFormat="1" ht="18.75" customHeight="1" x14ac:dyDescent="0.25">
      <c r="A106" s="17" t="s">
        <v>416</v>
      </c>
      <c r="B106" s="18"/>
      <c r="C106" s="18"/>
      <c r="D106" s="18"/>
      <c r="E106" s="18"/>
      <c r="F106" s="18"/>
      <c r="G106" s="18"/>
      <c r="H106" s="18"/>
      <c r="I106" s="110"/>
      <c r="J106" s="110"/>
      <c r="K106" s="55"/>
      <c r="L106" s="110"/>
      <c r="M106" s="112"/>
      <c r="N106" s="112"/>
      <c r="O106" s="112"/>
      <c r="P106" s="112"/>
      <c r="Q106" s="112"/>
      <c r="R106" s="112"/>
      <c r="S106" s="112"/>
      <c r="T106" s="113"/>
      <c r="U106" s="114"/>
      <c r="V106" s="113"/>
      <c r="W106" s="115"/>
      <c r="X106" s="115"/>
      <c r="Y106" s="115"/>
      <c r="AA106" s="117"/>
      <c r="AB106" s="117"/>
      <c r="AC106" s="117"/>
      <c r="AD106" s="118"/>
      <c r="AE106" s="117"/>
      <c r="AF106" s="117"/>
      <c r="AG106" s="117"/>
      <c r="AH106" s="117"/>
      <c r="AI106" s="117"/>
      <c r="AJ106" s="117"/>
      <c r="AK106" s="117"/>
      <c r="AM106" s="119"/>
    </row>
    <row r="107" spans="1:39" s="116" customFormat="1" ht="13.2" x14ac:dyDescent="0.25">
      <c r="A107" s="111" t="s">
        <v>416</v>
      </c>
      <c r="B107" s="110">
        <v>60050</v>
      </c>
      <c r="C107" s="110">
        <v>13152</v>
      </c>
      <c r="D107" s="110">
        <v>-2597</v>
      </c>
      <c r="E107" s="110">
        <v>1316</v>
      </c>
      <c r="F107" s="110">
        <v>0</v>
      </c>
      <c r="G107" s="110">
        <v>2973.0807426287602</v>
      </c>
      <c r="H107" s="110"/>
      <c r="I107" s="110">
        <v>14844.080742628799</v>
      </c>
      <c r="J107" s="110">
        <v>891387049</v>
      </c>
      <c r="K107" s="55"/>
      <c r="L107" s="110"/>
      <c r="M107" s="112"/>
      <c r="N107" s="112"/>
      <c r="O107" s="112"/>
      <c r="P107" s="112"/>
      <c r="Q107" s="112"/>
      <c r="R107" s="112"/>
      <c r="S107" s="112"/>
      <c r="T107" s="113"/>
      <c r="U107" s="114"/>
      <c r="V107" s="113"/>
      <c r="W107" s="115"/>
      <c r="X107" s="115"/>
      <c r="Y107" s="115"/>
      <c r="AA107" s="117"/>
      <c r="AB107" s="117"/>
      <c r="AC107" s="117"/>
      <c r="AD107" s="118"/>
      <c r="AE107" s="117"/>
      <c r="AF107" s="117"/>
      <c r="AG107" s="117"/>
      <c r="AH107" s="117"/>
      <c r="AI107" s="117"/>
      <c r="AJ107" s="117"/>
      <c r="AK107" s="117"/>
      <c r="AM107" s="119"/>
    </row>
    <row r="108" spans="1:39" s="116" customFormat="1" ht="18.75" customHeight="1" x14ac:dyDescent="0.25">
      <c r="A108" s="17" t="s">
        <v>417</v>
      </c>
      <c r="B108" s="18"/>
      <c r="C108" s="18"/>
      <c r="D108" s="18"/>
      <c r="E108" s="18"/>
      <c r="F108" s="18"/>
      <c r="G108" s="18"/>
      <c r="H108" s="18"/>
      <c r="I108" s="110"/>
      <c r="J108" s="110"/>
      <c r="K108" s="55"/>
      <c r="L108" s="110"/>
      <c r="M108" s="112"/>
      <c r="N108" s="112"/>
      <c r="O108" s="112"/>
      <c r="P108" s="112"/>
      <c r="Q108" s="112"/>
      <c r="R108" s="112"/>
      <c r="S108" s="112"/>
      <c r="T108" s="113"/>
      <c r="U108" s="114"/>
      <c r="V108" s="113"/>
      <c r="W108" s="115"/>
      <c r="X108" s="115"/>
      <c r="Y108" s="115"/>
      <c r="AA108" s="117"/>
      <c r="AB108" s="117"/>
      <c r="AC108" s="117"/>
      <c r="AD108" s="118"/>
      <c r="AE108" s="117"/>
      <c r="AF108" s="117"/>
      <c r="AG108" s="117"/>
      <c r="AH108" s="117"/>
      <c r="AI108" s="117"/>
      <c r="AJ108" s="117"/>
      <c r="AK108" s="117"/>
      <c r="AM108" s="119"/>
    </row>
    <row r="109" spans="1:39" s="116" customFormat="1" ht="13.2" x14ac:dyDescent="0.25">
      <c r="A109" s="111" t="s">
        <v>418</v>
      </c>
      <c r="B109" s="110">
        <v>32433</v>
      </c>
      <c r="C109" s="110">
        <v>10209</v>
      </c>
      <c r="D109" s="110">
        <v>-719</v>
      </c>
      <c r="E109" s="110">
        <v>0</v>
      </c>
      <c r="F109" s="110">
        <v>0</v>
      </c>
      <c r="G109" s="110">
        <v>2973.0807426287602</v>
      </c>
      <c r="H109" s="110"/>
      <c r="I109" s="110">
        <v>12463.080742628799</v>
      </c>
      <c r="J109" s="110">
        <v>404215098</v>
      </c>
      <c r="K109" s="55"/>
      <c r="L109" s="110"/>
      <c r="M109" s="112"/>
      <c r="N109" s="112"/>
      <c r="O109" s="112"/>
      <c r="P109" s="112"/>
      <c r="Q109" s="112"/>
      <c r="R109" s="112"/>
      <c r="S109" s="112"/>
      <c r="T109" s="113"/>
      <c r="U109" s="114"/>
      <c r="V109" s="113"/>
      <c r="W109" s="115"/>
      <c r="X109" s="115"/>
      <c r="Y109" s="115"/>
      <c r="AA109" s="117"/>
      <c r="AB109" s="117"/>
      <c r="AC109" s="117"/>
      <c r="AD109" s="118"/>
      <c r="AE109" s="117"/>
      <c r="AF109" s="117"/>
      <c r="AG109" s="117"/>
      <c r="AH109" s="117"/>
      <c r="AI109" s="117"/>
      <c r="AJ109" s="117"/>
      <c r="AK109" s="117"/>
      <c r="AM109" s="119"/>
    </row>
    <row r="110" spans="1:39" s="116" customFormat="1" ht="13.2" x14ac:dyDescent="0.25">
      <c r="A110" s="111" t="s">
        <v>419</v>
      </c>
      <c r="B110" s="110">
        <v>66605</v>
      </c>
      <c r="C110" s="110">
        <v>9037</v>
      </c>
      <c r="D110" s="110">
        <v>-1362</v>
      </c>
      <c r="E110" s="110">
        <v>0</v>
      </c>
      <c r="F110" s="110">
        <v>0</v>
      </c>
      <c r="G110" s="110">
        <v>2973.0807426287602</v>
      </c>
      <c r="H110" s="110"/>
      <c r="I110" s="110">
        <v>10648.080742628799</v>
      </c>
      <c r="J110" s="110">
        <v>709215418</v>
      </c>
      <c r="K110" s="55"/>
      <c r="L110" s="110"/>
      <c r="M110" s="112"/>
      <c r="N110" s="112"/>
      <c r="O110" s="112"/>
      <c r="P110" s="112"/>
      <c r="Q110" s="112"/>
      <c r="R110" s="112"/>
      <c r="S110" s="112"/>
      <c r="T110" s="113"/>
      <c r="U110" s="114"/>
      <c r="V110" s="113"/>
      <c r="W110" s="115"/>
      <c r="X110" s="115"/>
      <c r="Y110" s="115"/>
      <c r="AA110" s="117"/>
      <c r="AB110" s="117"/>
      <c r="AC110" s="117"/>
      <c r="AD110" s="118"/>
      <c r="AE110" s="117"/>
      <c r="AF110" s="117"/>
      <c r="AG110" s="117"/>
      <c r="AH110" s="117"/>
      <c r="AI110" s="117"/>
      <c r="AJ110" s="117"/>
      <c r="AK110" s="117"/>
      <c r="AM110" s="119"/>
    </row>
    <row r="111" spans="1:39" s="116" customFormat="1" ht="13.2" x14ac:dyDescent="0.25">
      <c r="A111" s="111" t="s">
        <v>420</v>
      </c>
      <c r="B111" s="110">
        <v>13343</v>
      </c>
      <c r="C111" s="110">
        <v>11378</v>
      </c>
      <c r="D111" s="110">
        <v>1666</v>
      </c>
      <c r="E111" s="110">
        <v>0</v>
      </c>
      <c r="F111" s="110">
        <v>0</v>
      </c>
      <c r="G111" s="110">
        <v>2973.0807426287602</v>
      </c>
      <c r="H111" s="110"/>
      <c r="I111" s="110">
        <v>16017.080742628799</v>
      </c>
      <c r="J111" s="110">
        <v>213715908</v>
      </c>
      <c r="K111" s="55"/>
      <c r="L111" s="110"/>
      <c r="M111" s="112"/>
      <c r="N111" s="112"/>
      <c r="O111" s="112"/>
      <c r="P111" s="112"/>
      <c r="Q111" s="112"/>
      <c r="R111" s="112"/>
      <c r="S111" s="112"/>
      <c r="T111" s="113"/>
      <c r="U111" s="114"/>
      <c r="V111" s="113"/>
      <c r="W111" s="115"/>
      <c r="X111" s="115"/>
      <c r="Y111" s="115"/>
      <c r="AA111" s="117"/>
      <c r="AB111" s="117"/>
      <c r="AC111" s="117"/>
      <c r="AD111" s="118"/>
      <c r="AE111" s="117"/>
      <c r="AF111" s="117"/>
      <c r="AG111" s="117"/>
      <c r="AH111" s="117"/>
      <c r="AI111" s="117"/>
      <c r="AJ111" s="117"/>
      <c r="AK111" s="117"/>
      <c r="AM111" s="119"/>
    </row>
    <row r="112" spans="1:39" s="116" customFormat="1" ht="13.2" x14ac:dyDescent="0.25">
      <c r="A112" s="111" t="s">
        <v>421</v>
      </c>
      <c r="B112" s="110">
        <v>29421</v>
      </c>
      <c r="C112" s="110">
        <v>13663</v>
      </c>
      <c r="D112" s="110">
        <v>3500</v>
      </c>
      <c r="E112" s="110">
        <v>0</v>
      </c>
      <c r="F112" s="110">
        <v>0</v>
      </c>
      <c r="G112" s="110">
        <v>2973.0807426287602</v>
      </c>
      <c r="H112" s="110"/>
      <c r="I112" s="110">
        <v>20136.080742628801</v>
      </c>
      <c r="J112" s="110">
        <v>592423632</v>
      </c>
      <c r="K112" s="55"/>
      <c r="L112" s="110"/>
      <c r="M112" s="112"/>
      <c r="N112" s="112"/>
      <c r="O112" s="112"/>
      <c r="P112" s="112"/>
      <c r="Q112" s="112"/>
      <c r="R112" s="112"/>
      <c r="S112" s="112"/>
      <c r="T112" s="113"/>
      <c r="U112" s="114"/>
      <c r="V112" s="113"/>
      <c r="W112" s="115"/>
      <c r="X112" s="115"/>
      <c r="Y112" s="115"/>
      <c r="AA112" s="117"/>
      <c r="AB112" s="117"/>
      <c r="AC112" s="117"/>
      <c r="AD112" s="118"/>
      <c r="AE112" s="117"/>
      <c r="AF112" s="117"/>
      <c r="AG112" s="117"/>
      <c r="AH112" s="117"/>
      <c r="AI112" s="117"/>
      <c r="AJ112" s="117"/>
      <c r="AK112" s="117"/>
      <c r="AM112" s="119"/>
    </row>
    <row r="113" spans="1:39" s="116" customFormat="1" ht="13.2" x14ac:dyDescent="0.25">
      <c r="A113" s="111" t="s">
        <v>422</v>
      </c>
      <c r="B113" s="110">
        <v>17425</v>
      </c>
      <c r="C113" s="110">
        <v>10523</v>
      </c>
      <c r="D113" s="110">
        <v>-1508</v>
      </c>
      <c r="E113" s="110">
        <v>0</v>
      </c>
      <c r="F113" s="110">
        <v>0</v>
      </c>
      <c r="G113" s="110">
        <v>2973.0807426287602</v>
      </c>
      <c r="H113" s="110"/>
      <c r="I113" s="110">
        <v>11988.080742628799</v>
      </c>
      <c r="J113" s="110">
        <v>208892307</v>
      </c>
      <c r="K113" s="55"/>
      <c r="L113" s="110"/>
      <c r="M113" s="112"/>
      <c r="N113" s="112"/>
      <c r="O113" s="112"/>
      <c r="P113" s="112"/>
      <c r="Q113" s="112"/>
      <c r="R113" s="112"/>
      <c r="S113" s="112"/>
      <c r="T113" s="113"/>
      <c r="U113" s="114"/>
      <c r="V113" s="113"/>
      <c r="W113" s="115"/>
      <c r="X113" s="115"/>
      <c r="Y113" s="115"/>
      <c r="AA113" s="117"/>
      <c r="AB113" s="117"/>
      <c r="AC113" s="117"/>
      <c r="AD113" s="118"/>
      <c r="AE113" s="117"/>
      <c r="AF113" s="117"/>
      <c r="AG113" s="117"/>
      <c r="AH113" s="117"/>
      <c r="AI113" s="117"/>
      <c r="AJ113" s="117"/>
      <c r="AK113" s="117"/>
      <c r="AM113" s="119"/>
    </row>
    <row r="114" spans="1:39" s="116" customFormat="1" ht="18.75" customHeight="1" x14ac:dyDescent="0.25">
      <c r="A114" s="17" t="s">
        <v>423</v>
      </c>
      <c r="B114" s="18"/>
      <c r="C114" s="18"/>
      <c r="D114" s="18"/>
      <c r="E114" s="18"/>
      <c r="F114" s="18"/>
      <c r="G114" s="18"/>
      <c r="H114" s="18"/>
      <c r="I114" s="110"/>
      <c r="J114" s="110"/>
      <c r="K114" s="55"/>
      <c r="L114" s="110"/>
      <c r="M114" s="112"/>
      <c r="N114" s="112"/>
      <c r="O114" s="112"/>
      <c r="P114" s="112"/>
      <c r="Q114" s="112"/>
      <c r="R114" s="112"/>
      <c r="S114" s="112"/>
      <c r="T114" s="113"/>
      <c r="U114" s="114"/>
      <c r="V114" s="113"/>
      <c r="W114" s="115"/>
      <c r="X114" s="115"/>
      <c r="Y114" s="115"/>
      <c r="AA114" s="117"/>
      <c r="AB114" s="117"/>
      <c r="AC114" s="117"/>
      <c r="AD114" s="118"/>
      <c r="AE114" s="117"/>
      <c r="AF114" s="117"/>
      <c r="AG114" s="117"/>
      <c r="AH114" s="117"/>
      <c r="AI114" s="117"/>
      <c r="AJ114" s="117"/>
      <c r="AK114" s="117"/>
      <c r="AM114" s="119"/>
    </row>
    <row r="115" spans="1:39" s="116" customFormat="1" ht="13.2" x14ac:dyDescent="0.25">
      <c r="A115" s="111" t="s">
        <v>424</v>
      </c>
      <c r="B115" s="110">
        <v>15681</v>
      </c>
      <c r="C115" s="110">
        <v>15661</v>
      </c>
      <c r="D115" s="110">
        <v>1632</v>
      </c>
      <c r="E115" s="110">
        <v>0</v>
      </c>
      <c r="F115" s="110">
        <v>0</v>
      </c>
      <c r="G115" s="110">
        <v>2973.0807426287602</v>
      </c>
      <c r="H115" s="110"/>
      <c r="I115" s="110">
        <v>20266.080742628801</v>
      </c>
      <c r="J115" s="110">
        <v>317792412</v>
      </c>
      <c r="K115" s="55"/>
      <c r="L115" s="110"/>
      <c r="M115" s="112"/>
      <c r="N115" s="112"/>
      <c r="O115" s="112"/>
      <c r="P115" s="112"/>
      <c r="Q115" s="112"/>
      <c r="R115" s="112"/>
      <c r="S115" s="112"/>
      <c r="T115" s="113"/>
      <c r="U115" s="114"/>
      <c r="V115" s="113"/>
      <c r="W115" s="115"/>
      <c r="X115" s="115"/>
      <c r="Y115" s="115"/>
      <c r="AA115" s="117"/>
      <c r="AB115" s="117"/>
      <c r="AC115" s="117"/>
      <c r="AD115" s="118"/>
      <c r="AE115" s="117"/>
      <c r="AF115" s="117"/>
      <c r="AG115" s="117"/>
      <c r="AH115" s="117"/>
      <c r="AI115" s="117"/>
      <c r="AJ115" s="117"/>
      <c r="AK115" s="117"/>
      <c r="AM115" s="119"/>
    </row>
    <row r="116" spans="1:39" s="116" customFormat="1" ht="13.2" x14ac:dyDescent="0.25">
      <c r="A116" s="111" t="s">
        <v>425</v>
      </c>
      <c r="B116" s="110">
        <v>12762</v>
      </c>
      <c r="C116" s="110">
        <v>12852</v>
      </c>
      <c r="D116" s="110">
        <v>1465</v>
      </c>
      <c r="E116" s="110">
        <v>0</v>
      </c>
      <c r="F116" s="110">
        <v>0</v>
      </c>
      <c r="G116" s="110">
        <v>2973.0807426287602</v>
      </c>
      <c r="H116" s="110"/>
      <c r="I116" s="110">
        <v>17290.080742628801</v>
      </c>
      <c r="J116" s="110">
        <v>220656010</v>
      </c>
      <c r="K116" s="55"/>
      <c r="L116" s="110"/>
      <c r="M116" s="112"/>
      <c r="N116" s="112"/>
      <c r="O116" s="112"/>
      <c r="P116" s="112"/>
      <c r="Q116" s="112"/>
      <c r="R116" s="112"/>
      <c r="S116" s="112"/>
      <c r="T116" s="113"/>
      <c r="U116" s="114"/>
      <c r="V116" s="113"/>
      <c r="W116" s="115"/>
      <c r="X116" s="115"/>
      <c r="Y116" s="115"/>
      <c r="AA116" s="117"/>
      <c r="AB116" s="117"/>
      <c r="AC116" s="117"/>
      <c r="AD116" s="118"/>
      <c r="AE116" s="117"/>
      <c r="AF116" s="117"/>
      <c r="AG116" s="117"/>
      <c r="AH116" s="117"/>
      <c r="AI116" s="117"/>
      <c r="AJ116" s="117"/>
      <c r="AK116" s="117"/>
      <c r="AM116" s="119"/>
    </row>
    <row r="117" spans="1:39" s="116" customFormat="1" ht="13.2" x14ac:dyDescent="0.25">
      <c r="A117" s="111" t="s">
        <v>426</v>
      </c>
      <c r="B117" s="110">
        <v>19211</v>
      </c>
      <c r="C117" s="110">
        <v>15380</v>
      </c>
      <c r="D117" s="110">
        <v>3278</v>
      </c>
      <c r="E117" s="110">
        <v>0</v>
      </c>
      <c r="F117" s="110">
        <v>0</v>
      </c>
      <c r="G117" s="110">
        <v>2973.0807426287602</v>
      </c>
      <c r="H117" s="110"/>
      <c r="I117" s="110">
        <v>21631.080742628801</v>
      </c>
      <c r="J117" s="110">
        <v>415554692</v>
      </c>
      <c r="K117" s="55"/>
      <c r="L117" s="110"/>
      <c r="M117" s="112"/>
      <c r="N117" s="112"/>
      <c r="O117" s="112"/>
      <c r="P117" s="112"/>
      <c r="Q117" s="112"/>
      <c r="R117" s="112"/>
      <c r="S117" s="112"/>
      <c r="T117" s="113"/>
      <c r="U117" s="114"/>
      <c r="V117" s="113"/>
      <c r="W117" s="115"/>
      <c r="X117" s="115"/>
      <c r="Y117" s="115"/>
      <c r="AA117" s="117"/>
      <c r="AB117" s="117"/>
      <c r="AC117" s="117"/>
      <c r="AD117" s="118"/>
      <c r="AE117" s="117"/>
      <c r="AF117" s="117"/>
      <c r="AG117" s="117"/>
      <c r="AH117" s="117"/>
      <c r="AI117" s="117"/>
      <c r="AJ117" s="117"/>
      <c r="AK117" s="117"/>
      <c r="AM117" s="119"/>
    </row>
    <row r="118" spans="1:39" s="116" customFormat="1" ht="13.2" x14ac:dyDescent="0.25">
      <c r="A118" s="111" t="s">
        <v>427</v>
      </c>
      <c r="B118" s="110">
        <v>15377</v>
      </c>
      <c r="C118" s="110">
        <v>7536</v>
      </c>
      <c r="D118" s="110">
        <v>-400</v>
      </c>
      <c r="E118" s="110">
        <v>0</v>
      </c>
      <c r="F118" s="110">
        <v>0</v>
      </c>
      <c r="G118" s="110">
        <v>2973.0807426287602</v>
      </c>
      <c r="H118" s="110"/>
      <c r="I118" s="110">
        <v>10109.080742628799</v>
      </c>
      <c r="J118" s="110">
        <v>155447335</v>
      </c>
      <c r="K118" s="55"/>
      <c r="L118" s="110"/>
      <c r="M118" s="112"/>
      <c r="N118" s="112"/>
      <c r="O118" s="112"/>
      <c r="P118" s="112"/>
      <c r="Q118" s="112"/>
      <c r="R118" s="112"/>
      <c r="S118" s="112"/>
      <c r="T118" s="113"/>
      <c r="U118" s="114"/>
      <c r="V118" s="113"/>
      <c r="W118" s="115"/>
      <c r="X118" s="115"/>
      <c r="Y118" s="115"/>
      <c r="AA118" s="117"/>
      <c r="AB118" s="117"/>
      <c r="AC118" s="117"/>
      <c r="AD118" s="118"/>
      <c r="AE118" s="117"/>
      <c r="AF118" s="117"/>
      <c r="AG118" s="117"/>
      <c r="AH118" s="117"/>
      <c r="AI118" s="117"/>
      <c r="AJ118" s="117"/>
      <c r="AK118" s="117"/>
      <c r="AM118" s="119"/>
    </row>
    <row r="119" spans="1:39" s="116" customFormat="1" ht="13.2" x14ac:dyDescent="0.25">
      <c r="A119" s="111" t="s">
        <v>428</v>
      </c>
      <c r="B119" s="110">
        <v>34088</v>
      </c>
      <c r="C119" s="110">
        <v>11628</v>
      </c>
      <c r="D119" s="110">
        <v>758</v>
      </c>
      <c r="E119" s="110">
        <v>0</v>
      </c>
      <c r="F119" s="110">
        <v>0</v>
      </c>
      <c r="G119" s="110">
        <v>2973.0807426287602</v>
      </c>
      <c r="H119" s="110"/>
      <c r="I119" s="110">
        <v>15359.080742628799</v>
      </c>
      <c r="J119" s="110">
        <v>523560344</v>
      </c>
      <c r="K119" s="55"/>
      <c r="L119" s="110"/>
      <c r="M119" s="112"/>
      <c r="N119" s="112"/>
      <c r="O119" s="112"/>
      <c r="P119" s="112"/>
      <c r="Q119" s="112"/>
      <c r="R119" s="112"/>
      <c r="S119" s="112"/>
      <c r="T119" s="113"/>
      <c r="U119" s="114"/>
      <c r="V119" s="113"/>
      <c r="W119" s="115"/>
      <c r="X119" s="115"/>
      <c r="Y119" s="115"/>
      <c r="AA119" s="117"/>
      <c r="AB119" s="117"/>
      <c r="AC119" s="117"/>
      <c r="AD119" s="118"/>
      <c r="AE119" s="117"/>
      <c r="AF119" s="117"/>
      <c r="AG119" s="117"/>
      <c r="AH119" s="117"/>
      <c r="AI119" s="117"/>
      <c r="AJ119" s="117"/>
      <c r="AK119" s="117"/>
      <c r="AM119" s="119"/>
    </row>
    <row r="120" spans="1:39" s="116" customFormat="1" ht="13.2" x14ac:dyDescent="0.25">
      <c r="A120" s="111" t="s">
        <v>429</v>
      </c>
      <c r="B120" s="110">
        <v>149290</v>
      </c>
      <c r="C120" s="110">
        <v>9322</v>
      </c>
      <c r="D120" s="110">
        <v>400</v>
      </c>
      <c r="E120" s="110">
        <v>0</v>
      </c>
      <c r="F120" s="110">
        <v>0</v>
      </c>
      <c r="G120" s="110">
        <v>2973.0807426287602</v>
      </c>
      <c r="H120" s="110"/>
      <c r="I120" s="110">
        <v>12695.080742628799</v>
      </c>
      <c r="J120" s="110">
        <v>1895248604</v>
      </c>
      <c r="K120" s="55"/>
      <c r="L120" s="110"/>
      <c r="M120" s="112"/>
      <c r="N120" s="112"/>
      <c r="O120" s="112"/>
      <c r="P120" s="112"/>
      <c r="Q120" s="112"/>
      <c r="R120" s="112"/>
      <c r="S120" s="112"/>
      <c r="T120" s="113"/>
      <c r="U120" s="114"/>
      <c r="V120" s="113"/>
      <c r="W120" s="115"/>
      <c r="X120" s="115"/>
      <c r="Y120" s="115"/>
      <c r="AA120" s="117"/>
      <c r="AB120" s="117"/>
      <c r="AC120" s="117"/>
      <c r="AD120" s="118"/>
      <c r="AE120" s="117"/>
      <c r="AF120" s="117"/>
      <c r="AG120" s="117"/>
      <c r="AH120" s="117"/>
      <c r="AI120" s="117"/>
      <c r="AJ120" s="117"/>
      <c r="AK120" s="117"/>
      <c r="AM120" s="119"/>
    </row>
    <row r="121" spans="1:39" s="116" customFormat="1" ht="13.2" x14ac:dyDescent="0.25">
      <c r="A121" s="111" t="s">
        <v>430</v>
      </c>
      <c r="B121" s="110">
        <v>52086</v>
      </c>
      <c r="C121" s="110">
        <v>12867</v>
      </c>
      <c r="D121" s="110">
        <v>1030</v>
      </c>
      <c r="E121" s="110">
        <v>0</v>
      </c>
      <c r="F121" s="110">
        <v>0</v>
      </c>
      <c r="G121" s="110">
        <v>2973.0807426287602</v>
      </c>
      <c r="H121" s="110"/>
      <c r="I121" s="110">
        <v>16870.080742628801</v>
      </c>
      <c r="J121" s="110">
        <v>878695026</v>
      </c>
      <c r="K121" s="55"/>
      <c r="L121" s="110"/>
      <c r="M121" s="112"/>
      <c r="N121" s="112"/>
      <c r="O121" s="112"/>
      <c r="P121" s="112"/>
      <c r="Q121" s="112"/>
      <c r="R121" s="112"/>
      <c r="S121" s="112"/>
      <c r="T121" s="113"/>
      <c r="U121" s="114"/>
      <c r="V121" s="113"/>
      <c r="W121" s="115"/>
      <c r="X121" s="115"/>
      <c r="Y121" s="115"/>
      <c r="AA121" s="117"/>
      <c r="AB121" s="117"/>
      <c r="AC121" s="117"/>
      <c r="AD121" s="118"/>
      <c r="AE121" s="117"/>
      <c r="AF121" s="117"/>
      <c r="AG121" s="117"/>
      <c r="AH121" s="117"/>
      <c r="AI121" s="117"/>
      <c r="AJ121" s="117"/>
      <c r="AK121" s="117"/>
      <c r="AM121" s="119"/>
    </row>
    <row r="122" spans="1:39" s="116" customFormat="1" ht="13.2" x14ac:dyDescent="0.25">
      <c r="A122" s="111" t="s">
        <v>431</v>
      </c>
      <c r="B122" s="110">
        <v>27100</v>
      </c>
      <c r="C122" s="110">
        <v>6344</v>
      </c>
      <c r="D122" s="110">
        <v>-315</v>
      </c>
      <c r="E122" s="110">
        <v>0</v>
      </c>
      <c r="F122" s="110">
        <v>0</v>
      </c>
      <c r="G122" s="110">
        <v>2973.0807426287602</v>
      </c>
      <c r="H122" s="110"/>
      <c r="I122" s="110">
        <v>9002.0807426287593</v>
      </c>
      <c r="J122" s="110">
        <v>243956388</v>
      </c>
      <c r="K122" s="55"/>
      <c r="L122" s="110"/>
      <c r="M122" s="112"/>
      <c r="N122" s="112"/>
      <c r="O122" s="112"/>
      <c r="P122" s="112"/>
      <c r="Q122" s="112"/>
      <c r="R122" s="112"/>
      <c r="S122" s="112"/>
      <c r="T122" s="113"/>
      <c r="U122" s="114"/>
      <c r="V122" s="113"/>
      <c r="W122" s="115"/>
      <c r="X122" s="115"/>
      <c r="Y122" s="115"/>
      <c r="AA122" s="117"/>
      <c r="AB122" s="117"/>
      <c r="AC122" s="117"/>
      <c r="AD122" s="118"/>
      <c r="AE122" s="117"/>
      <c r="AF122" s="117"/>
      <c r="AG122" s="117"/>
      <c r="AH122" s="117"/>
      <c r="AI122" s="117"/>
      <c r="AJ122" s="117"/>
      <c r="AK122" s="117"/>
      <c r="AM122" s="119"/>
    </row>
    <row r="123" spans="1:39" s="116" customFormat="1" ht="13.2" x14ac:dyDescent="0.25">
      <c r="A123" s="111" t="s">
        <v>432</v>
      </c>
      <c r="B123" s="110">
        <v>15703</v>
      </c>
      <c r="C123" s="110">
        <v>12421</v>
      </c>
      <c r="D123" s="110">
        <v>38</v>
      </c>
      <c r="E123" s="110">
        <v>0</v>
      </c>
      <c r="F123" s="110">
        <v>0</v>
      </c>
      <c r="G123" s="110">
        <v>2973.0807426287602</v>
      </c>
      <c r="H123" s="110"/>
      <c r="I123" s="110">
        <v>15432.080742628799</v>
      </c>
      <c r="J123" s="110">
        <v>242329964</v>
      </c>
      <c r="K123" s="55"/>
      <c r="L123" s="110"/>
      <c r="M123" s="112"/>
      <c r="N123" s="112"/>
      <c r="O123" s="112"/>
      <c r="P123" s="112"/>
      <c r="Q123" s="112"/>
      <c r="R123" s="112"/>
      <c r="S123" s="112"/>
      <c r="T123" s="113"/>
      <c r="U123" s="114"/>
      <c r="V123" s="113"/>
      <c r="W123" s="115"/>
      <c r="X123" s="115"/>
      <c r="Y123" s="115"/>
      <c r="AA123" s="117"/>
      <c r="AB123" s="117"/>
      <c r="AC123" s="117"/>
      <c r="AD123" s="118"/>
      <c r="AE123" s="117"/>
      <c r="AF123" s="117"/>
      <c r="AG123" s="117"/>
      <c r="AH123" s="117"/>
      <c r="AI123" s="117"/>
      <c r="AJ123" s="117"/>
      <c r="AK123" s="117"/>
      <c r="AM123" s="119"/>
    </row>
    <row r="124" spans="1:39" s="116" customFormat="1" ht="13.2" x14ac:dyDescent="0.25">
      <c r="A124" s="111" t="s">
        <v>433</v>
      </c>
      <c r="B124" s="110">
        <v>16771</v>
      </c>
      <c r="C124" s="110">
        <v>10405</v>
      </c>
      <c r="D124" s="110">
        <v>26</v>
      </c>
      <c r="E124" s="110">
        <v>0</v>
      </c>
      <c r="F124" s="110">
        <v>0</v>
      </c>
      <c r="G124" s="110">
        <v>2973.0807426287602</v>
      </c>
      <c r="H124" s="110"/>
      <c r="I124" s="110">
        <v>13404.080742628799</v>
      </c>
      <c r="J124" s="110">
        <v>224799838</v>
      </c>
      <c r="K124" s="55"/>
      <c r="L124" s="110"/>
      <c r="M124" s="112"/>
      <c r="N124" s="112"/>
      <c r="O124" s="112"/>
      <c r="P124" s="112"/>
      <c r="Q124" s="112"/>
      <c r="R124" s="112"/>
      <c r="S124" s="112"/>
      <c r="T124" s="113"/>
      <c r="U124" s="114"/>
      <c r="V124" s="113"/>
      <c r="W124" s="115"/>
      <c r="X124" s="115"/>
      <c r="Y124" s="115"/>
      <c r="AA124" s="117"/>
      <c r="AB124" s="117"/>
      <c r="AC124" s="117"/>
      <c r="AD124" s="118"/>
      <c r="AE124" s="117"/>
      <c r="AF124" s="117"/>
      <c r="AG124" s="117"/>
      <c r="AH124" s="117"/>
      <c r="AI124" s="117"/>
      <c r="AJ124" s="117"/>
      <c r="AK124" s="117"/>
      <c r="AM124" s="119"/>
    </row>
    <row r="125" spans="1:39" s="116" customFormat="1" ht="13.2" x14ac:dyDescent="0.25">
      <c r="A125" s="111" t="s">
        <v>434</v>
      </c>
      <c r="B125" s="110">
        <v>17697</v>
      </c>
      <c r="C125" s="110">
        <v>14629</v>
      </c>
      <c r="D125" s="110">
        <v>409</v>
      </c>
      <c r="E125" s="110">
        <v>0</v>
      </c>
      <c r="F125" s="110">
        <v>0</v>
      </c>
      <c r="G125" s="110">
        <v>2973.0807426287602</v>
      </c>
      <c r="H125" s="110"/>
      <c r="I125" s="110">
        <v>18011.080742628801</v>
      </c>
      <c r="J125" s="110">
        <v>318742096</v>
      </c>
      <c r="K125" s="55"/>
      <c r="L125" s="110"/>
      <c r="M125" s="112"/>
      <c r="N125" s="112"/>
      <c r="O125" s="112"/>
      <c r="P125" s="112"/>
      <c r="Q125" s="112"/>
      <c r="R125" s="112"/>
      <c r="S125" s="112"/>
      <c r="T125" s="113"/>
      <c r="U125" s="114"/>
      <c r="V125" s="113"/>
      <c r="W125" s="115"/>
      <c r="X125" s="115"/>
      <c r="Y125" s="115"/>
      <c r="AA125" s="117"/>
      <c r="AB125" s="117"/>
      <c r="AC125" s="117"/>
      <c r="AD125" s="118"/>
      <c r="AE125" s="117"/>
      <c r="AF125" s="117"/>
      <c r="AG125" s="117"/>
      <c r="AH125" s="117"/>
      <c r="AI125" s="117"/>
      <c r="AJ125" s="117"/>
      <c r="AK125" s="117"/>
      <c r="AM125" s="119"/>
    </row>
    <row r="126" spans="1:39" s="116" customFormat="1" ht="13.2" x14ac:dyDescent="0.25">
      <c r="A126" s="111" t="s">
        <v>435</v>
      </c>
      <c r="B126" s="110">
        <v>86235</v>
      </c>
      <c r="C126" s="110">
        <v>11672</v>
      </c>
      <c r="D126" s="110">
        <v>1168</v>
      </c>
      <c r="E126" s="110">
        <v>0</v>
      </c>
      <c r="F126" s="110">
        <v>0</v>
      </c>
      <c r="G126" s="110">
        <v>2973.0807426287602</v>
      </c>
      <c r="H126" s="110"/>
      <c r="I126" s="110">
        <v>15813.080742628799</v>
      </c>
      <c r="J126" s="110">
        <v>1363641018</v>
      </c>
      <c r="K126" s="55"/>
      <c r="L126" s="110"/>
      <c r="M126" s="112"/>
      <c r="N126" s="112"/>
      <c r="O126" s="112"/>
      <c r="P126" s="112"/>
      <c r="Q126" s="112"/>
      <c r="R126" s="112"/>
      <c r="S126" s="112"/>
      <c r="T126" s="113"/>
      <c r="U126" s="114"/>
      <c r="V126" s="113"/>
      <c r="W126" s="115"/>
      <c r="X126" s="115"/>
      <c r="Y126" s="115"/>
      <c r="AA126" s="117"/>
      <c r="AB126" s="117"/>
      <c r="AC126" s="117"/>
      <c r="AD126" s="118"/>
      <c r="AE126" s="117"/>
      <c r="AF126" s="117"/>
      <c r="AG126" s="117"/>
      <c r="AH126" s="117"/>
      <c r="AI126" s="117"/>
      <c r="AJ126" s="117"/>
      <c r="AK126" s="117"/>
      <c r="AM126" s="119"/>
    </row>
    <row r="127" spans="1:39" s="116" customFormat="1" ht="13.2" x14ac:dyDescent="0.25">
      <c r="A127" s="111" t="s">
        <v>436</v>
      </c>
      <c r="B127" s="110">
        <v>32066</v>
      </c>
      <c r="C127" s="110">
        <v>4414</v>
      </c>
      <c r="D127" s="110">
        <v>531</v>
      </c>
      <c r="E127" s="110">
        <v>0</v>
      </c>
      <c r="F127" s="110">
        <v>0</v>
      </c>
      <c r="G127" s="110">
        <v>2973.0807426287602</v>
      </c>
      <c r="H127" s="110"/>
      <c r="I127" s="110">
        <v>7918.0807426287602</v>
      </c>
      <c r="J127" s="110">
        <v>253901177</v>
      </c>
      <c r="K127" s="55"/>
      <c r="L127" s="110"/>
      <c r="M127" s="112"/>
      <c r="N127" s="112"/>
      <c r="O127" s="112"/>
      <c r="P127" s="112"/>
      <c r="Q127" s="112"/>
      <c r="R127" s="112"/>
      <c r="S127" s="112"/>
      <c r="T127" s="113"/>
      <c r="U127" s="114"/>
      <c r="V127" s="113"/>
      <c r="W127" s="115"/>
      <c r="X127" s="115"/>
      <c r="Y127" s="115"/>
      <c r="AA127" s="117"/>
      <c r="AB127" s="117"/>
      <c r="AC127" s="117"/>
      <c r="AD127" s="118"/>
      <c r="AE127" s="117"/>
      <c r="AF127" s="117"/>
      <c r="AG127" s="117"/>
      <c r="AH127" s="117"/>
      <c r="AI127" s="117"/>
      <c r="AJ127" s="117"/>
      <c r="AK127" s="117"/>
      <c r="AM127" s="119"/>
    </row>
    <row r="128" spans="1:39" s="116" customFormat="1" ht="13.2" x14ac:dyDescent="0.25">
      <c r="A128" s="111" t="s">
        <v>437</v>
      </c>
      <c r="B128" s="110">
        <v>46317</v>
      </c>
      <c r="C128" s="110">
        <v>14034</v>
      </c>
      <c r="D128" s="110">
        <v>1389</v>
      </c>
      <c r="E128" s="110">
        <v>0</v>
      </c>
      <c r="F128" s="110">
        <v>0</v>
      </c>
      <c r="G128" s="110">
        <v>2973.0807426287602</v>
      </c>
      <c r="H128" s="110"/>
      <c r="I128" s="110">
        <v>18396.080742628801</v>
      </c>
      <c r="J128" s="110">
        <v>852051272</v>
      </c>
      <c r="K128" s="55"/>
      <c r="L128" s="110"/>
      <c r="M128" s="112"/>
      <c r="N128" s="112"/>
      <c r="O128" s="112"/>
      <c r="P128" s="112"/>
      <c r="Q128" s="112"/>
      <c r="R128" s="112"/>
      <c r="S128" s="112"/>
      <c r="T128" s="113"/>
      <c r="U128" s="114"/>
      <c r="V128" s="113"/>
      <c r="W128" s="115"/>
      <c r="X128" s="115"/>
      <c r="Y128" s="115"/>
      <c r="AA128" s="117"/>
      <c r="AB128" s="117"/>
      <c r="AC128" s="117"/>
      <c r="AD128" s="118"/>
      <c r="AE128" s="117"/>
      <c r="AF128" s="117"/>
      <c r="AG128" s="117"/>
      <c r="AH128" s="117"/>
      <c r="AI128" s="117"/>
      <c r="AJ128" s="117"/>
      <c r="AK128" s="117"/>
      <c r="AM128" s="119"/>
    </row>
    <row r="129" spans="1:39" s="116" customFormat="1" ht="13.2" x14ac:dyDescent="0.25">
      <c r="A129" s="111" t="s">
        <v>438</v>
      </c>
      <c r="B129" s="110">
        <v>24911</v>
      </c>
      <c r="C129" s="110">
        <v>-4752</v>
      </c>
      <c r="D129" s="110">
        <v>3389</v>
      </c>
      <c r="E129" s="110">
        <v>342</v>
      </c>
      <c r="F129" s="110">
        <v>169</v>
      </c>
      <c r="G129" s="110">
        <v>2973.0807426287602</v>
      </c>
      <c r="H129" s="110"/>
      <c r="I129" s="110">
        <v>2121.0807426287602</v>
      </c>
      <c r="J129" s="110">
        <v>52838242</v>
      </c>
      <c r="K129" s="55"/>
      <c r="L129" s="110"/>
      <c r="M129" s="112"/>
      <c r="N129" s="112"/>
      <c r="O129" s="112"/>
      <c r="P129" s="112"/>
      <c r="Q129" s="112"/>
      <c r="R129" s="112"/>
      <c r="S129" s="112"/>
      <c r="T129" s="113"/>
      <c r="U129" s="114"/>
      <c r="V129" s="113"/>
      <c r="W129" s="115"/>
      <c r="X129" s="115"/>
      <c r="Y129" s="115"/>
      <c r="AA129" s="117"/>
      <c r="AB129" s="117"/>
      <c r="AC129" s="117"/>
      <c r="AD129" s="118"/>
      <c r="AE129" s="117"/>
      <c r="AF129" s="117"/>
      <c r="AG129" s="117"/>
      <c r="AH129" s="117"/>
      <c r="AI129" s="117"/>
      <c r="AJ129" s="117"/>
      <c r="AK129" s="117"/>
      <c r="AM129" s="119"/>
    </row>
    <row r="130" spans="1:39" s="116" customFormat="1" ht="13.2" x14ac:dyDescent="0.25">
      <c r="A130" s="111" t="s">
        <v>439</v>
      </c>
      <c r="B130" s="110">
        <v>126042</v>
      </c>
      <c r="C130" s="110">
        <v>7304</v>
      </c>
      <c r="D130" s="110">
        <v>-4530</v>
      </c>
      <c r="E130" s="110">
        <v>0</v>
      </c>
      <c r="F130" s="110">
        <v>0</v>
      </c>
      <c r="G130" s="110">
        <v>2973.0807426287602</v>
      </c>
      <c r="H130" s="110"/>
      <c r="I130" s="110">
        <v>5747.0807426287602</v>
      </c>
      <c r="J130" s="110">
        <v>724373551</v>
      </c>
      <c r="K130" s="55"/>
      <c r="L130" s="110"/>
      <c r="M130" s="112"/>
      <c r="N130" s="112"/>
      <c r="O130" s="112"/>
      <c r="P130" s="112"/>
      <c r="Q130" s="112"/>
      <c r="R130" s="112"/>
      <c r="S130" s="112"/>
      <c r="T130" s="113"/>
      <c r="U130" s="114"/>
      <c r="V130" s="113"/>
      <c r="W130" s="115"/>
      <c r="X130" s="115"/>
      <c r="Y130" s="115"/>
      <c r="AA130" s="117"/>
      <c r="AB130" s="117"/>
      <c r="AC130" s="117"/>
      <c r="AD130" s="118"/>
      <c r="AE130" s="117"/>
      <c r="AF130" s="117"/>
      <c r="AG130" s="117"/>
      <c r="AH130" s="117"/>
      <c r="AI130" s="117"/>
      <c r="AJ130" s="117"/>
      <c r="AK130" s="117"/>
      <c r="AM130" s="119"/>
    </row>
    <row r="131" spans="1:39" s="116" customFormat="1" ht="13.2" x14ac:dyDescent="0.25">
      <c r="A131" s="111" t="s">
        <v>440</v>
      </c>
      <c r="B131" s="110">
        <v>347744</v>
      </c>
      <c r="C131" s="110">
        <v>13397</v>
      </c>
      <c r="D131" s="110">
        <v>1014</v>
      </c>
      <c r="E131" s="110">
        <v>32</v>
      </c>
      <c r="F131" s="110">
        <v>483</v>
      </c>
      <c r="G131" s="110">
        <v>2973.0807426287602</v>
      </c>
      <c r="H131" s="110"/>
      <c r="I131" s="110">
        <v>17899.080742628801</v>
      </c>
      <c r="J131" s="110">
        <v>6224297934</v>
      </c>
      <c r="K131" s="55"/>
      <c r="L131" s="110"/>
      <c r="M131" s="112"/>
      <c r="N131" s="112"/>
      <c r="O131" s="112"/>
      <c r="P131" s="112"/>
      <c r="Q131" s="112"/>
      <c r="R131" s="112"/>
      <c r="S131" s="112"/>
      <c r="T131" s="113"/>
      <c r="U131" s="114"/>
      <c r="V131" s="113"/>
      <c r="W131" s="115"/>
      <c r="X131" s="115"/>
      <c r="Y131" s="115"/>
      <c r="AA131" s="117"/>
      <c r="AB131" s="117"/>
      <c r="AC131" s="117"/>
      <c r="AD131" s="118"/>
      <c r="AE131" s="117"/>
      <c r="AF131" s="117"/>
      <c r="AG131" s="117"/>
      <c r="AH131" s="117"/>
      <c r="AI131" s="117"/>
      <c r="AJ131" s="117"/>
      <c r="AK131" s="117"/>
      <c r="AM131" s="119"/>
    </row>
    <row r="132" spans="1:39" s="116" customFormat="1" ht="13.2" x14ac:dyDescent="0.25">
      <c r="A132" s="111" t="s">
        <v>441</v>
      </c>
      <c r="B132" s="110">
        <v>13201</v>
      </c>
      <c r="C132" s="110">
        <v>12940</v>
      </c>
      <c r="D132" s="110">
        <v>2515</v>
      </c>
      <c r="E132" s="110">
        <v>0</v>
      </c>
      <c r="F132" s="110">
        <v>0</v>
      </c>
      <c r="G132" s="110">
        <v>2973.0807426287602</v>
      </c>
      <c r="H132" s="110"/>
      <c r="I132" s="110">
        <v>18428.080742628801</v>
      </c>
      <c r="J132" s="110">
        <v>243269094</v>
      </c>
      <c r="K132" s="55"/>
      <c r="L132" s="110"/>
      <c r="M132" s="112"/>
      <c r="N132" s="112"/>
      <c r="O132" s="112"/>
      <c r="P132" s="112"/>
      <c r="Q132" s="112"/>
      <c r="R132" s="112"/>
      <c r="S132" s="112"/>
      <c r="T132" s="113"/>
      <c r="U132" s="114"/>
      <c r="V132" s="113"/>
      <c r="W132" s="115"/>
      <c r="X132" s="115"/>
      <c r="Y132" s="115"/>
      <c r="AA132" s="117"/>
      <c r="AB132" s="117"/>
      <c r="AC132" s="117"/>
      <c r="AD132" s="118"/>
      <c r="AE132" s="117"/>
      <c r="AF132" s="117"/>
      <c r="AG132" s="117"/>
      <c r="AH132" s="117"/>
      <c r="AI132" s="117"/>
      <c r="AJ132" s="117"/>
      <c r="AK132" s="117"/>
      <c r="AM132" s="119"/>
    </row>
    <row r="133" spans="1:39" s="116" customFormat="1" ht="13.2" x14ac:dyDescent="0.25">
      <c r="A133" s="111" t="s">
        <v>442</v>
      </c>
      <c r="B133" s="110">
        <v>7485</v>
      </c>
      <c r="C133" s="110">
        <v>17542</v>
      </c>
      <c r="D133" s="110">
        <v>5211</v>
      </c>
      <c r="E133" s="110">
        <v>0</v>
      </c>
      <c r="F133" s="110">
        <v>0</v>
      </c>
      <c r="G133" s="110">
        <v>2973.0807426287602</v>
      </c>
      <c r="H133" s="110"/>
      <c r="I133" s="110">
        <v>25726.080742628801</v>
      </c>
      <c r="J133" s="110">
        <v>192559714</v>
      </c>
      <c r="K133" s="55"/>
      <c r="L133" s="110"/>
      <c r="M133" s="112"/>
      <c r="N133" s="112"/>
      <c r="O133" s="112"/>
      <c r="P133" s="112"/>
      <c r="Q133" s="112"/>
      <c r="R133" s="112"/>
      <c r="S133" s="112"/>
      <c r="T133" s="113"/>
      <c r="U133" s="114"/>
      <c r="V133" s="113"/>
      <c r="W133" s="115"/>
      <c r="X133" s="115"/>
      <c r="Y133" s="115"/>
      <c r="AA133" s="117"/>
      <c r="AB133" s="117"/>
      <c r="AC133" s="117"/>
      <c r="AD133" s="118"/>
      <c r="AE133" s="117"/>
      <c r="AF133" s="117"/>
      <c r="AG133" s="117"/>
      <c r="AH133" s="117"/>
      <c r="AI133" s="117"/>
      <c r="AJ133" s="117"/>
      <c r="AK133" s="117"/>
      <c r="AM133" s="119"/>
    </row>
    <row r="134" spans="1:39" s="116" customFormat="1" ht="13.2" x14ac:dyDescent="0.25">
      <c r="A134" s="111" t="s">
        <v>443</v>
      </c>
      <c r="B134" s="110">
        <v>19228</v>
      </c>
      <c r="C134" s="110">
        <v>12655</v>
      </c>
      <c r="D134" s="110">
        <v>747</v>
      </c>
      <c r="E134" s="110">
        <v>0</v>
      </c>
      <c r="F134" s="110">
        <v>0</v>
      </c>
      <c r="G134" s="110">
        <v>2973.0807426287602</v>
      </c>
      <c r="H134" s="110"/>
      <c r="I134" s="110">
        <v>16375.080742628799</v>
      </c>
      <c r="J134" s="110">
        <v>314860053</v>
      </c>
      <c r="K134" s="55"/>
      <c r="L134" s="110"/>
      <c r="M134" s="112"/>
      <c r="N134" s="112"/>
      <c r="O134" s="112"/>
      <c r="P134" s="112"/>
      <c r="Q134" s="112"/>
      <c r="R134" s="112"/>
      <c r="S134" s="112"/>
      <c r="T134" s="113"/>
      <c r="U134" s="114"/>
      <c r="V134" s="113"/>
      <c r="W134" s="115"/>
      <c r="X134" s="115"/>
      <c r="Y134" s="115"/>
      <c r="AA134" s="117"/>
      <c r="AB134" s="117"/>
      <c r="AC134" s="117"/>
      <c r="AD134" s="118"/>
      <c r="AE134" s="117"/>
      <c r="AF134" s="117"/>
      <c r="AG134" s="117"/>
      <c r="AH134" s="117"/>
      <c r="AI134" s="117"/>
      <c r="AJ134" s="117"/>
      <c r="AK134" s="117"/>
      <c r="AM134" s="119"/>
    </row>
    <row r="135" spans="1:39" s="116" customFormat="1" ht="13.2" x14ac:dyDescent="0.25">
      <c r="A135" s="111" t="s">
        <v>444</v>
      </c>
      <c r="B135" s="110">
        <v>19394</v>
      </c>
      <c r="C135" s="110">
        <v>12303</v>
      </c>
      <c r="D135" s="110">
        <v>-1347</v>
      </c>
      <c r="E135" s="110">
        <v>0</v>
      </c>
      <c r="F135" s="110">
        <v>0</v>
      </c>
      <c r="G135" s="110">
        <v>2973.0807426287602</v>
      </c>
      <c r="H135" s="110"/>
      <c r="I135" s="110">
        <v>13929.080742628799</v>
      </c>
      <c r="J135" s="110">
        <v>270140592</v>
      </c>
      <c r="K135" s="55"/>
      <c r="L135" s="110"/>
      <c r="M135" s="112"/>
      <c r="N135" s="112"/>
      <c r="O135" s="112"/>
      <c r="P135" s="112"/>
      <c r="Q135" s="112"/>
      <c r="R135" s="112"/>
      <c r="S135" s="112"/>
      <c r="T135" s="113"/>
      <c r="U135" s="114"/>
      <c r="V135" s="113"/>
      <c r="W135" s="115"/>
      <c r="X135" s="115"/>
      <c r="Y135" s="115"/>
      <c r="AA135" s="117"/>
      <c r="AB135" s="117"/>
      <c r="AC135" s="117"/>
      <c r="AD135" s="118"/>
      <c r="AE135" s="117"/>
      <c r="AF135" s="117"/>
      <c r="AG135" s="117"/>
      <c r="AH135" s="117"/>
      <c r="AI135" s="117"/>
      <c r="AJ135" s="117"/>
      <c r="AK135" s="117"/>
      <c r="AM135" s="119"/>
    </row>
    <row r="136" spans="1:39" s="116" customFormat="1" ht="13.2" x14ac:dyDescent="0.25">
      <c r="A136" s="111" t="s">
        <v>445</v>
      </c>
      <c r="B136" s="110">
        <v>16030</v>
      </c>
      <c r="C136" s="110">
        <v>12081</v>
      </c>
      <c r="D136" s="110">
        <v>-789</v>
      </c>
      <c r="E136" s="110">
        <v>0</v>
      </c>
      <c r="F136" s="110">
        <v>0</v>
      </c>
      <c r="G136" s="110">
        <v>2973.0807426287602</v>
      </c>
      <c r="H136" s="110"/>
      <c r="I136" s="110">
        <v>14265.080742628799</v>
      </c>
      <c r="J136" s="110">
        <v>228669244</v>
      </c>
      <c r="K136" s="55"/>
      <c r="L136" s="110"/>
      <c r="M136" s="112"/>
      <c r="N136" s="112"/>
      <c r="O136" s="112"/>
      <c r="P136" s="112"/>
      <c r="Q136" s="112"/>
      <c r="R136" s="112"/>
      <c r="S136" s="112"/>
      <c r="T136" s="113"/>
      <c r="U136" s="114"/>
      <c r="V136" s="113"/>
      <c r="W136" s="115"/>
      <c r="X136" s="115"/>
      <c r="Y136" s="115"/>
      <c r="AA136" s="117"/>
      <c r="AB136" s="117"/>
      <c r="AC136" s="117"/>
      <c r="AD136" s="118"/>
      <c r="AE136" s="117"/>
      <c r="AF136" s="117"/>
      <c r="AG136" s="117"/>
      <c r="AH136" s="117"/>
      <c r="AI136" s="117"/>
      <c r="AJ136" s="117"/>
      <c r="AK136" s="117"/>
      <c r="AM136" s="119"/>
    </row>
    <row r="137" spans="1:39" s="116" customFormat="1" ht="13.2" x14ac:dyDescent="0.25">
      <c r="A137" s="111" t="s">
        <v>446</v>
      </c>
      <c r="B137" s="110">
        <v>25863</v>
      </c>
      <c r="C137" s="110">
        <v>6614</v>
      </c>
      <c r="D137" s="110">
        <v>2562</v>
      </c>
      <c r="E137" s="110">
        <v>0</v>
      </c>
      <c r="F137" s="110">
        <v>8</v>
      </c>
      <c r="G137" s="110">
        <v>2973.0807426287602</v>
      </c>
      <c r="H137" s="110"/>
      <c r="I137" s="110">
        <v>12157.080742628799</v>
      </c>
      <c r="J137" s="110">
        <v>314418579</v>
      </c>
      <c r="K137" s="55"/>
      <c r="L137" s="110"/>
      <c r="M137" s="112"/>
      <c r="N137" s="112"/>
      <c r="O137" s="112"/>
      <c r="P137" s="112"/>
      <c r="Q137" s="112"/>
      <c r="R137" s="112"/>
      <c r="S137" s="112"/>
      <c r="T137" s="113"/>
      <c r="U137" s="114"/>
      <c r="V137" s="113"/>
      <c r="W137" s="115"/>
      <c r="X137" s="115"/>
      <c r="Y137" s="115"/>
      <c r="AA137" s="117"/>
      <c r="AB137" s="117"/>
      <c r="AC137" s="117"/>
      <c r="AD137" s="118"/>
      <c r="AE137" s="117"/>
      <c r="AF137" s="117"/>
      <c r="AG137" s="117"/>
      <c r="AH137" s="117"/>
      <c r="AI137" s="117"/>
      <c r="AJ137" s="117"/>
      <c r="AK137" s="117"/>
      <c r="AM137" s="119"/>
    </row>
    <row r="138" spans="1:39" s="116" customFormat="1" ht="13.2" x14ac:dyDescent="0.25">
      <c r="A138" s="111" t="s">
        <v>447</v>
      </c>
      <c r="B138" s="110">
        <v>14277</v>
      </c>
      <c r="C138" s="110">
        <v>12865</v>
      </c>
      <c r="D138" s="110">
        <v>555</v>
      </c>
      <c r="E138" s="110">
        <v>0</v>
      </c>
      <c r="F138" s="110">
        <v>0</v>
      </c>
      <c r="G138" s="110">
        <v>2973.0807426287602</v>
      </c>
      <c r="H138" s="110"/>
      <c r="I138" s="110">
        <v>16393.080742628801</v>
      </c>
      <c r="J138" s="110">
        <v>234044014</v>
      </c>
      <c r="K138" s="55"/>
      <c r="L138" s="110"/>
      <c r="M138" s="112"/>
      <c r="N138" s="112"/>
      <c r="O138" s="112"/>
      <c r="P138" s="112"/>
      <c r="Q138" s="112"/>
      <c r="R138" s="112"/>
      <c r="S138" s="112"/>
      <c r="T138" s="113"/>
      <c r="U138" s="114"/>
      <c r="V138" s="113"/>
      <c r="W138" s="115"/>
      <c r="X138" s="115"/>
      <c r="Y138" s="115"/>
      <c r="AA138" s="117"/>
      <c r="AB138" s="117"/>
      <c r="AC138" s="117"/>
      <c r="AD138" s="118"/>
      <c r="AE138" s="117"/>
      <c r="AF138" s="117"/>
      <c r="AG138" s="117"/>
      <c r="AH138" s="117"/>
      <c r="AI138" s="117"/>
      <c r="AJ138" s="117"/>
      <c r="AK138" s="117"/>
      <c r="AM138" s="119"/>
    </row>
    <row r="139" spans="1:39" s="116" customFormat="1" ht="13.2" x14ac:dyDescent="0.25">
      <c r="A139" s="111" t="s">
        <v>448</v>
      </c>
      <c r="B139" s="110">
        <v>22690</v>
      </c>
      <c r="C139" s="110">
        <v>9412</v>
      </c>
      <c r="D139" s="110">
        <v>2092</v>
      </c>
      <c r="E139" s="110">
        <v>0</v>
      </c>
      <c r="F139" s="110">
        <v>334</v>
      </c>
      <c r="G139" s="110">
        <v>2973.0807426287602</v>
      </c>
      <c r="H139" s="110"/>
      <c r="I139" s="110">
        <v>14811.080742628799</v>
      </c>
      <c r="J139" s="110">
        <v>336063422</v>
      </c>
      <c r="K139" s="55"/>
      <c r="L139" s="110"/>
      <c r="M139" s="112"/>
      <c r="N139" s="112"/>
      <c r="O139" s="112"/>
      <c r="P139" s="112"/>
      <c r="Q139" s="112"/>
      <c r="R139" s="112"/>
      <c r="S139" s="112"/>
      <c r="T139" s="113"/>
      <c r="U139" s="114"/>
      <c r="V139" s="113"/>
      <c r="W139" s="115"/>
      <c r="X139" s="115"/>
      <c r="Y139" s="115"/>
      <c r="AA139" s="117"/>
      <c r="AB139" s="117"/>
      <c r="AC139" s="117"/>
      <c r="AD139" s="118"/>
      <c r="AE139" s="117"/>
      <c r="AF139" s="117"/>
      <c r="AG139" s="117"/>
      <c r="AH139" s="117"/>
      <c r="AI139" s="117"/>
      <c r="AJ139" s="117"/>
      <c r="AK139" s="117"/>
      <c r="AM139" s="119"/>
    </row>
    <row r="140" spans="1:39" s="116" customFormat="1" ht="13.2" x14ac:dyDescent="0.25">
      <c r="A140" s="111" t="s">
        <v>449</v>
      </c>
      <c r="B140" s="110">
        <v>13684</v>
      </c>
      <c r="C140" s="110">
        <v>15225</v>
      </c>
      <c r="D140" s="110">
        <v>1362</v>
      </c>
      <c r="E140" s="110">
        <v>0</v>
      </c>
      <c r="F140" s="110">
        <v>0</v>
      </c>
      <c r="G140" s="110">
        <v>2973.0807426287602</v>
      </c>
      <c r="H140" s="110"/>
      <c r="I140" s="110">
        <v>19560.080742628801</v>
      </c>
      <c r="J140" s="110">
        <v>267660145</v>
      </c>
      <c r="K140" s="55"/>
      <c r="L140" s="110"/>
      <c r="M140" s="112"/>
      <c r="N140" s="112"/>
      <c r="O140" s="112"/>
      <c r="P140" s="112"/>
      <c r="Q140" s="112"/>
      <c r="R140" s="112"/>
      <c r="S140" s="112"/>
      <c r="T140" s="113"/>
      <c r="U140" s="114"/>
      <c r="V140" s="113"/>
      <c r="W140" s="115"/>
      <c r="X140" s="115"/>
      <c r="Y140" s="115"/>
      <c r="AA140" s="117"/>
      <c r="AB140" s="117"/>
      <c r="AC140" s="117"/>
      <c r="AD140" s="118"/>
      <c r="AE140" s="117"/>
      <c r="AF140" s="117"/>
      <c r="AG140" s="117"/>
      <c r="AH140" s="117"/>
      <c r="AI140" s="117"/>
      <c r="AJ140" s="117"/>
      <c r="AK140" s="117"/>
      <c r="AM140" s="119"/>
    </row>
    <row r="141" spans="1:39" s="116" customFormat="1" ht="13.2" x14ac:dyDescent="0.25">
      <c r="A141" s="111" t="s">
        <v>450</v>
      </c>
      <c r="B141" s="110">
        <v>45855</v>
      </c>
      <c r="C141" s="110">
        <v>11532</v>
      </c>
      <c r="D141" s="110">
        <v>-149</v>
      </c>
      <c r="E141" s="110">
        <v>0</v>
      </c>
      <c r="F141" s="110">
        <v>0</v>
      </c>
      <c r="G141" s="110">
        <v>2973.0807426287602</v>
      </c>
      <c r="H141" s="110"/>
      <c r="I141" s="110">
        <v>14356.080742628799</v>
      </c>
      <c r="J141" s="110">
        <v>658298082</v>
      </c>
      <c r="K141" s="55"/>
      <c r="L141" s="110"/>
      <c r="M141" s="112"/>
      <c r="N141" s="112"/>
      <c r="O141" s="112"/>
      <c r="P141" s="112"/>
      <c r="Q141" s="112"/>
      <c r="R141" s="112"/>
      <c r="S141" s="112"/>
      <c r="T141" s="113"/>
      <c r="U141" s="114"/>
      <c r="V141" s="113"/>
      <c r="W141" s="115"/>
      <c r="X141" s="115"/>
      <c r="Y141" s="115"/>
      <c r="AA141" s="117"/>
      <c r="AB141" s="117"/>
      <c r="AC141" s="117"/>
      <c r="AD141" s="118"/>
      <c r="AE141" s="117"/>
      <c r="AF141" s="117"/>
      <c r="AG141" s="117"/>
      <c r="AH141" s="117"/>
      <c r="AI141" s="117"/>
      <c r="AJ141" s="117"/>
      <c r="AK141" s="117"/>
      <c r="AM141" s="119"/>
    </row>
    <row r="142" spans="1:39" s="116" customFormat="1" ht="13.2" x14ac:dyDescent="0.25">
      <c r="A142" s="111" t="s">
        <v>451</v>
      </c>
      <c r="B142" s="110">
        <v>36888</v>
      </c>
      <c r="C142" s="110">
        <v>-2358</v>
      </c>
      <c r="D142" s="110">
        <v>313</v>
      </c>
      <c r="E142" s="110">
        <v>0</v>
      </c>
      <c r="F142" s="110">
        <v>152</v>
      </c>
      <c r="G142" s="110">
        <v>2973.0807426287602</v>
      </c>
      <c r="H142" s="110"/>
      <c r="I142" s="110">
        <v>1080.0807426287599</v>
      </c>
      <c r="J142" s="110">
        <v>39842018</v>
      </c>
      <c r="K142" s="55"/>
      <c r="L142" s="110"/>
      <c r="M142" s="112"/>
      <c r="N142" s="112"/>
      <c r="O142" s="112"/>
      <c r="P142" s="112"/>
      <c r="Q142" s="112"/>
      <c r="R142" s="112"/>
      <c r="S142" s="112"/>
      <c r="T142" s="113"/>
      <c r="U142" s="114"/>
      <c r="V142" s="113"/>
      <c r="W142" s="115"/>
      <c r="X142" s="115"/>
      <c r="Y142" s="115"/>
      <c r="AA142" s="117"/>
      <c r="AB142" s="117"/>
      <c r="AC142" s="117"/>
      <c r="AD142" s="118"/>
      <c r="AE142" s="117"/>
      <c r="AF142" s="117"/>
      <c r="AG142" s="117"/>
      <c r="AH142" s="117"/>
      <c r="AI142" s="117"/>
      <c r="AJ142" s="117"/>
      <c r="AK142" s="117"/>
      <c r="AM142" s="119"/>
    </row>
    <row r="143" spans="1:39" s="116" customFormat="1" ht="13.2" x14ac:dyDescent="0.25">
      <c r="A143" s="111" t="s">
        <v>452</v>
      </c>
      <c r="B143" s="110">
        <v>30914</v>
      </c>
      <c r="C143" s="110">
        <v>9199</v>
      </c>
      <c r="D143" s="110">
        <v>-1483</v>
      </c>
      <c r="E143" s="110">
        <v>0</v>
      </c>
      <c r="F143" s="110">
        <v>0</v>
      </c>
      <c r="G143" s="110">
        <v>2973.0807426287602</v>
      </c>
      <c r="H143" s="110"/>
      <c r="I143" s="110">
        <v>10689.080742628799</v>
      </c>
      <c r="J143" s="110">
        <v>330442242</v>
      </c>
      <c r="K143" s="55"/>
      <c r="L143" s="110"/>
      <c r="M143" s="112"/>
      <c r="N143" s="112"/>
      <c r="O143" s="112"/>
      <c r="P143" s="112"/>
      <c r="Q143" s="112"/>
      <c r="R143" s="112"/>
      <c r="S143" s="112"/>
      <c r="T143" s="113"/>
      <c r="U143" s="114"/>
      <c r="V143" s="113"/>
      <c r="W143" s="115"/>
      <c r="X143" s="115"/>
      <c r="Y143" s="115"/>
      <c r="AA143" s="117"/>
      <c r="AB143" s="117"/>
      <c r="AC143" s="117"/>
      <c r="AD143" s="118"/>
      <c r="AE143" s="117"/>
      <c r="AF143" s="117"/>
      <c r="AG143" s="117"/>
      <c r="AH143" s="117"/>
      <c r="AI143" s="117"/>
      <c r="AJ143" s="117"/>
      <c r="AK143" s="117"/>
      <c r="AM143" s="119"/>
    </row>
    <row r="144" spans="1:39" s="116" customFormat="1" ht="13.2" x14ac:dyDescent="0.25">
      <c r="A144" s="111" t="s">
        <v>453</v>
      </c>
      <c r="B144" s="110">
        <v>16028</v>
      </c>
      <c r="C144" s="110">
        <v>15622</v>
      </c>
      <c r="D144" s="110">
        <v>2460</v>
      </c>
      <c r="E144" s="110">
        <v>0</v>
      </c>
      <c r="F144" s="110">
        <v>0</v>
      </c>
      <c r="G144" s="110">
        <v>2973.0807426287602</v>
      </c>
      <c r="H144" s="110"/>
      <c r="I144" s="110">
        <v>21055.080742628801</v>
      </c>
      <c r="J144" s="110">
        <v>337470834</v>
      </c>
      <c r="K144" s="55"/>
      <c r="L144" s="110"/>
      <c r="M144" s="112"/>
      <c r="N144" s="112"/>
      <c r="O144" s="112"/>
      <c r="P144" s="112"/>
      <c r="Q144" s="112"/>
      <c r="R144" s="112"/>
      <c r="S144" s="112"/>
      <c r="T144" s="113"/>
      <c r="U144" s="114"/>
      <c r="V144" s="113"/>
      <c r="W144" s="115"/>
      <c r="X144" s="115"/>
      <c r="Y144" s="115"/>
      <c r="AA144" s="117"/>
      <c r="AB144" s="117"/>
      <c r="AC144" s="117"/>
      <c r="AD144" s="118"/>
      <c r="AE144" s="117"/>
      <c r="AF144" s="117"/>
      <c r="AG144" s="117"/>
      <c r="AH144" s="117"/>
      <c r="AI144" s="117"/>
      <c r="AJ144" s="117"/>
      <c r="AK144" s="117"/>
      <c r="AM144" s="119"/>
    </row>
    <row r="145" spans="1:39" s="116" customFormat="1" ht="13.2" x14ac:dyDescent="0.25">
      <c r="A145" s="111" t="s">
        <v>454</v>
      </c>
      <c r="B145" s="110">
        <v>42868</v>
      </c>
      <c r="C145" s="110">
        <v>7754</v>
      </c>
      <c r="D145" s="110">
        <v>-15</v>
      </c>
      <c r="E145" s="110">
        <v>0</v>
      </c>
      <c r="F145" s="110">
        <v>0</v>
      </c>
      <c r="G145" s="110">
        <v>2973.0807426287602</v>
      </c>
      <c r="H145" s="110"/>
      <c r="I145" s="110">
        <v>10712.080742628799</v>
      </c>
      <c r="J145" s="110">
        <v>459205477</v>
      </c>
      <c r="K145" s="55"/>
      <c r="L145" s="110"/>
      <c r="M145" s="112"/>
      <c r="N145" s="112"/>
      <c r="O145" s="112"/>
      <c r="P145" s="112"/>
      <c r="Q145" s="112"/>
      <c r="R145" s="112"/>
      <c r="S145" s="112"/>
      <c r="T145" s="113"/>
      <c r="U145" s="114"/>
      <c r="V145" s="113"/>
      <c r="W145" s="115"/>
      <c r="X145" s="115"/>
      <c r="Y145" s="115"/>
      <c r="AA145" s="117"/>
      <c r="AB145" s="117"/>
      <c r="AC145" s="117"/>
      <c r="AD145" s="118"/>
      <c r="AE145" s="117"/>
      <c r="AF145" s="117"/>
      <c r="AG145" s="117"/>
      <c r="AH145" s="117"/>
      <c r="AI145" s="117"/>
      <c r="AJ145" s="117"/>
      <c r="AK145" s="117"/>
      <c r="AM145" s="119"/>
    </row>
    <row r="146" spans="1:39" s="116" customFormat="1" ht="13.2" x14ac:dyDescent="0.25">
      <c r="A146" s="111" t="s">
        <v>455</v>
      </c>
      <c r="B146" s="110">
        <v>10428</v>
      </c>
      <c r="C146" s="110">
        <v>15947</v>
      </c>
      <c r="D146" s="110">
        <v>1733</v>
      </c>
      <c r="E146" s="110">
        <v>0</v>
      </c>
      <c r="F146" s="110">
        <v>0</v>
      </c>
      <c r="G146" s="110">
        <v>2973.0807426287602</v>
      </c>
      <c r="H146" s="110"/>
      <c r="I146" s="110">
        <v>20653.080742628801</v>
      </c>
      <c r="J146" s="110">
        <v>215370326</v>
      </c>
      <c r="K146" s="55"/>
      <c r="L146" s="110"/>
      <c r="M146" s="112"/>
      <c r="N146" s="112"/>
      <c r="O146" s="112"/>
      <c r="P146" s="112"/>
      <c r="Q146" s="112"/>
      <c r="R146" s="112"/>
      <c r="S146" s="112"/>
      <c r="T146" s="113"/>
      <c r="U146" s="114"/>
      <c r="V146" s="113"/>
      <c r="W146" s="115"/>
      <c r="X146" s="115"/>
      <c r="Y146" s="115"/>
      <c r="AA146" s="117"/>
      <c r="AB146" s="117"/>
      <c r="AC146" s="117"/>
      <c r="AD146" s="118"/>
      <c r="AE146" s="117"/>
      <c r="AF146" s="117"/>
      <c r="AG146" s="117"/>
      <c r="AH146" s="117"/>
      <c r="AI146" s="117"/>
      <c r="AJ146" s="117"/>
      <c r="AK146" s="117"/>
      <c r="AM146" s="119"/>
    </row>
    <row r="147" spans="1:39" s="116" customFormat="1" ht="13.2" x14ac:dyDescent="0.25">
      <c r="A147" s="111" t="s">
        <v>456</v>
      </c>
      <c r="B147" s="110">
        <v>14996</v>
      </c>
      <c r="C147" s="110">
        <v>16698</v>
      </c>
      <c r="D147" s="110">
        <v>5567</v>
      </c>
      <c r="E147" s="110">
        <v>0</v>
      </c>
      <c r="F147" s="110">
        <v>0</v>
      </c>
      <c r="G147" s="110">
        <v>2973.0807426287602</v>
      </c>
      <c r="H147" s="110"/>
      <c r="I147" s="110">
        <v>25238.080742628801</v>
      </c>
      <c r="J147" s="110">
        <v>378470259</v>
      </c>
      <c r="K147" s="55"/>
      <c r="L147" s="110"/>
      <c r="M147" s="112"/>
      <c r="N147" s="112"/>
      <c r="O147" s="112"/>
      <c r="P147" s="112"/>
      <c r="Q147" s="112"/>
      <c r="R147" s="112"/>
      <c r="S147" s="112"/>
      <c r="T147" s="113"/>
      <c r="U147" s="114"/>
      <c r="V147" s="113"/>
      <c r="W147" s="115"/>
      <c r="X147" s="115"/>
      <c r="Y147" s="115"/>
      <c r="AA147" s="117"/>
      <c r="AB147" s="117"/>
      <c r="AC147" s="117"/>
      <c r="AD147" s="118"/>
      <c r="AE147" s="117"/>
      <c r="AF147" s="117"/>
      <c r="AG147" s="117"/>
      <c r="AH147" s="117"/>
      <c r="AI147" s="117"/>
      <c r="AJ147" s="117"/>
      <c r="AK147" s="117"/>
      <c r="AM147" s="119"/>
    </row>
    <row r="148" spans="1:39" s="116" customFormat="1" ht="18.75" customHeight="1" x14ac:dyDescent="0.25">
      <c r="A148" s="17" t="s">
        <v>457</v>
      </c>
      <c r="B148" s="18"/>
      <c r="C148" s="18"/>
      <c r="D148" s="18"/>
      <c r="E148" s="18"/>
      <c r="F148" s="18"/>
      <c r="G148" s="18"/>
      <c r="H148" s="18"/>
      <c r="I148" s="110"/>
      <c r="J148" s="110"/>
      <c r="K148" s="55"/>
      <c r="L148" s="110"/>
      <c r="M148" s="112"/>
      <c r="N148" s="112"/>
      <c r="O148" s="112"/>
      <c r="P148" s="112"/>
      <c r="Q148" s="112"/>
      <c r="R148" s="112"/>
      <c r="S148" s="112"/>
      <c r="T148" s="113"/>
      <c r="U148" s="114"/>
      <c r="V148" s="113"/>
      <c r="W148" s="115"/>
      <c r="X148" s="115"/>
      <c r="Y148" s="115"/>
      <c r="AA148" s="117"/>
      <c r="AB148" s="117"/>
      <c r="AC148" s="117"/>
      <c r="AD148" s="118"/>
      <c r="AE148" s="117"/>
      <c r="AF148" s="117"/>
      <c r="AG148" s="117"/>
      <c r="AH148" s="117"/>
      <c r="AI148" s="117"/>
      <c r="AJ148" s="117"/>
      <c r="AK148" s="117"/>
      <c r="AM148" s="119"/>
    </row>
    <row r="149" spans="1:39" s="116" customFormat="1" ht="13.2" x14ac:dyDescent="0.25">
      <c r="A149" s="111" t="s">
        <v>458</v>
      </c>
      <c r="B149" s="110">
        <v>46002</v>
      </c>
      <c r="C149" s="110">
        <v>11862</v>
      </c>
      <c r="D149" s="110">
        <v>-406</v>
      </c>
      <c r="E149" s="110">
        <v>0</v>
      </c>
      <c r="F149" s="110">
        <v>0</v>
      </c>
      <c r="G149" s="110">
        <v>2973.0807426287602</v>
      </c>
      <c r="H149" s="110"/>
      <c r="I149" s="110">
        <v>14429.080742628799</v>
      </c>
      <c r="J149" s="110">
        <v>663766572</v>
      </c>
      <c r="K149" s="55"/>
      <c r="L149" s="110"/>
      <c r="M149" s="112"/>
      <c r="N149" s="112"/>
      <c r="O149" s="112"/>
      <c r="P149" s="112"/>
      <c r="Q149" s="112"/>
      <c r="R149" s="112"/>
      <c r="S149" s="112"/>
      <c r="T149" s="113"/>
      <c r="U149" s="114"/>
      <c r="V149" s="113"/>
      <c r="W149" s="115"/>
      <c r="X149" s="115"/>
      <c r="Y149" s="115"/>
      <c r="AA149" s="117"/>
      <c r="AB149" s="117"/>
      <c r="AC149" s="117"/>
      <c r="AD149" s="118"/>
      <c r="AE149" s="117"/>
      <c r="AF149" s="117"/>
      <c r="AG149" s="117"/>
      <c r="AH149" s="117"/>
      <c r="AI149" s="117"/>
      <c r="AJ149" s="117"/>
      <c r="AK149" s="117"/>
      <c r="AM149" s="119"/>
    </row>
    <row r="150" spans="1:39" s="116" customFormat="1" ht="13.2" x14ac:dyDescent="0.25">
      <c r="A150" s="111" t="s">
        <v>459</v>
      </c>
      <c r="B150" s="110">
        <v>103672</v>
      </c>
      <c r="C150" s="110">
        <v>9925</v>
      </c>
      <c r="D150" s="110">
        <v>-1856</v>
      </c>
      <c r="E150" s="110">
        <v>0</v>
      </c>
      <c r="F150" s="110">
        <v>0</v>
      </c>
      <c r="G150" s="110">
        <v>2973.0807426287602</v>
      </c>
      <c r="H150" s="110"/>
      <c r="I150" s="110">
        <v>11042.080742628799</v>
      </c>
      <c r="J150" s="110">
        <v>1144754595</v>
      </c>
      <c r="K150" s="55"/>
      <c r="L150" s="110"/>
      <c r="M150" s="112"/>
      <c r="N150" s="112"/>
      <c r="O150" s="112"/>
      <c r="P150" s="112"/>
      <c r="Q150" s="112"/>
      <c r="R150" s="112"/>
      <c r="S150" s="112"/>
      <c r="T150" s="113"/>
      <c r="U150" s="114"/>
      <c r="V150" s="113"/>
      <c r="W150" s="115"/>
      <c r="X150" s="115"/>
      <c r="Y150" s="115"/>
      <c r="AA150" s="117"/>
      <c r="AB150" s="117"/>
      <c r="AC150" s="117"/>
      <c r="AD150" s="118"/>
      <c r="AE150" s="117"/>
      <c r="AF150" s="117"/>
      <c r="AG150" s="117"/>
      <c r="AH150" s="117"/>
      <c r="AI150" s="117"/>
      <c r="AJ150" s="117"/>
      <c r="AK150" s="117"/>
      <c r="AM150" s="119"/>
    </row>
    <row r="151" spans="1:39" s="116" customFormat="1" ht="13.2" x14ac:dyDescent="0.25">
      <c r="A151" s="111" t="s">
        <v>460</v>
      </c>
      <c r="B151" s="110">
        <v>10676</v>
      </c>
      <c r="C151" s="110">
        <v>14710</v>
      </c>
      <c r="D151" s="110">
        <v>5351</v>
      </c>
      <c r="E151" s="110">
        <v>0</v>
      </c>
      <c r="F151" s="110">
        <v>0</v>
      </c>
      <c r="G151" s="110">
        <v>2973.0807426287602</v>
      </c>
      <c r="H151" s="110"/>
      <c r="I151" s="110">
        <v>23034.080742628801</v>
      </c>
      <c r="J151" s="110">
        <v>245911846</v>
      </c>
      <c r="K151" s="55"/>
      <c r="L151" s="110"/>
      <c r="M151" s="112"/>
      <c r="N151" s="112"/>
      <c r="O151" s="112"/>
      <c r="P151" s="112"/>
      <c r="Q151" s="112"/>
      <c r="R151" s="112"/>
      <c r="S151" s="112"/>
      <c r="T151" s="113"/>
      <c r="U151" s="114"/>
      <c r="V151" s="113"/>
      <c r="W151" s="115"/>
      <c r="X151" s="115"/>
      <c r="Y151" s="115"/>
      <c r="AA151" s="117"/>
      <c r="AB151" s="117"/>
      <c r="AC151" s="117"/>
      <c r="AD151" s="118"/>
      <c r="AE151" s="117"/>
      <c r="AF151" s="117"/>
      <c r="AG151" s="117"/>
      <c r="AH151" s="117"/>
      <c r="AI151" s="117"/>
      <c r="AJ151" s="117"/>
      <c r="AK151" s="117"/>
      <c r="AM151" s="119"/>
    </row>
    <row r="152" spans="1:39" s="116" customFormat="1" ht="13.2" x14ac:dyDescent="0.25">
      <c r="A152" s="111" t="s">
        <v>461</v>
      </c>
      <c r="B152" s="110">
        <v>84849</v>
      </c>
      <c r="C152" s="110">
        <v>-471</v>
      </c>
      <c r="D152" s="110">
        <v>-167</v>
      </c>
      <c r="E152" s="110">
        <v>0</v>
      </c>
      <c r="F152" s="110">
        <v>724</v>
      </c>
      <c r="G152" s="110">
        <v>2973.0807426287602</v>
      </c>
      <c r="H152" s="110"/>
      <c r="I152" s="110">
        <v>3059.0807426287602</v>
      </c>
      <c r="J152" s="110">
        <v>259559942</v>
      </c>
      <c r="K152" s="55"/>
      <c r="L152" s="110"/>
      <c r="M152" s="112"/>
      <c r="N152" s="112"/>
      <c r="O152" s="112"/>
      <c r="P152" s="112"/>
      <c r="Q152" s="112"/>
      <c r="R152" s="112"/>
      <c r="S152" s="112"/>
      <c r="T152" s="113"/>
      <c r="U152" s="114"/>
      <c r="V152" s="113"/>
      <c r="W152" s="115"/>
      <c r="X152" s="115"/>
      <c r="Y152" s="115"/>
      <c r="AA152" s="117"/>
      <c r="AB152" s="117"/>
      <c r="AC152" s="117"/>
      <c r="AD152" s="118"/>
      <c r="AE152" s="117"/>
      <c r="AF152" s="117"/>
      <c r="AG152" s="117"/>
      <c r="AH152" s="117"/>
      <c r="AI152" s="117"/>
      <c r="AJ152" s="117"/>
      <c r="AK152" s="117"/>
      <c r="AM152" s="119"/>
    </row>
    <row r="153" spans="1:39" s="116" customFormat="1" ht="13.2" x14ac:dyDescent="0.25">
      <c r="A153" s="111" t="s">
        <v>462</v>
      </c>
      <c r="B153" s="110">
        <v>25962</v>
      </c>
      <c r="C153" s="110">
        <v>12828</v>
      </c>
      <c r="D153" s="110">
        <v>-273</v>
      </c>
      <c r="E153" s="110">
        <v>0</v>
      </c>
      <c r="F153" s="110">
        <v>0</v>
      </c>
      <c r="G153" s="110">
        <v>2973.0807426287602</v>
      </c>
      <c r="H153" s="110"/>
      <c r="I153" s="110">
        <v>15528.080742628799</v>
      </c>
      <c r="J153" s="110">
        <v>403140032</v>
      </c>
      <c r="K153" s="55"/>
      <c r="L153" s="110"/>
      <c r="M153" s="112"/>
      <c r="N153" s="112"/>
      <c r="O153" s="112"/>
      <c r="P153" s="112"/>
      <c r="Q153" s="112"/>
      <c r="R153" s="112"/>
      <c r="S153" s="112"/>
      <c r="T153" s="113"/>
      <c r="U153" s="114"/>
      <c r="V153" s="113"/>
      <c r="W153" s="115"/>
      <c r="X153" s="115"/>
      <c r="Y153" s="115"/>
      <c r="AA153" s="117"/>
      <c r="AB153" s="117"/>
      <c r="AC153" s="117"/>
      <c r="AD153" s="118"/>
      <c r="AE153" s="117"/>
      <c r="AF153" s="117"/>
      <c r="AG153" s="117"/>
      <c r="AH153" s="117"/>
      <c r="AI153" s="117"/>
      <c r="AJ153" s="117"/>
      <c r="AK153" s="117"/>
      <c r="AM153" s="119"/>
    </row>
    <row r="154" spans="1:39" s="116" customFormat="1" ht="13.2" x14ac:dyDescent="0.25">
      <c r="A154" s="111" t="s">
        <v>463</v>
      </c>
      <c r="B154" s="110">
        <v>65279</v>
      </c>
      <c r="C154" s="110">
        <v>7668</v>
      </c>
      <c r="D154" s="110">
        <v>-2035</v>
      </c>
      <c r="E154" s="110">
        <v>0</v>
      </c>
      <c r="F154" s="110">
        <v>303</v>
      </c>
      <c r="G154" s="110">
        <v>2973.0807426287602</v>
      </c>
      <c r="H154" s="110"/>
      <c r="I154" s="110">
        <v>8909.0807426287593</v>
      </c>
      <c r="J154" s="110">
        <v>581575882</v>
      </c>
      <c r="K154" s="55"/>
      <c r="L154" s="110"/>
      <c r="M154" s="112"/>
      <c r="N154" s="112"/>
      <c r="O154" s="112"/>
      <c r="P154" s="112"/>
      <c r="Q154" s="112"/>
      <c r="R154" s="112"/>
      <c r="S154" s="112"/>
      <c r="T154" s="113"/>
      <c r="U154" s="114"/>
      <c r="V154" s="113"/>
      <c r="W154" s="115"/>
      <c r="X154" s="115"/>
      <c r="Y154" s="115"/>
      <c r="AA154" s="117"/>
      <c r="AB154" s="117"/>
      <c r="AC154" s="117"/>
      <c r="AD154" s="118"/>
      <c r="AE154" s="117"/>
      <c r="AF154" s="117"/>
      <c r="AG154" s="117"/>
      <c r="AH154" s="117"/>
      <c r="AI154" s="117"/>
      <c r="AJ154" s="117"/>
      <c r="AK154" s="117"/>
      <c r="AM154" s="119"/>
    </row>
    <row r="155" spans="1:39" s="116" customFormat="1" ht="18.75" customHeight="1" x14ac:dyDescent="0.25">
      <c r="A155" s="17" t="s">
        <v>464</v>
      </c>
      <c r="B155" s="18"/>
      <c r="C155" s="18"/>
      <c r="D155" s="18"/>
      <c r="E155" s="18"/>
      <c r="F155" s="18"/>
      <c r="G155" s="18"/>
      <c r="H155" s="18"/>
      <c r="I155" s="110"/>
      <c r="J155" s="110"/>
      <c r="K155" s="55"/>
      <c r="L155" s="110"/>
      <c r="M155" s="112"/>
      <c r="N155" s="112"/>
      <c r="O155" s="112"/>
      <c r="P155" s="112"/>
      <c r="Q155" s="112"/>
      <c r="R155" s="112"/>
      <c r="S155" s="112"/>
      <c r="T155" s="113"/>
      <c r="U155" s="114"/>
      <c r="V155" s="113"/>
      <c r="W155" s="115"/>
      <c r="X155" s="115"/>
      <c r="Y155" s="115"/>
      <c r="AA155" s="117"/>
      <c r="AB155" s="117"/>
      <c r="AC155" s="117"/>
      <c r="AD155" s="118"/>
      <c r="AE155" s="117"/>
      <c r="AF155" s="117"/>
      <c r="AG155" s="117"/>
      <c r="AH155" s="117"/>
      <c r="AI155" s="117"/>
      <c r="AJ155" s="117"/>
      <c r="AK155" s="117"/>
      <c r="AM155" s="119"/>
    </row>
    <row r="156" spans="1:39" s="116" customFormat="1" ht="13.2" x14ac:dyDescent="0.25">
      <c r="A156" s="111" t="s">
        <v>465</v>
      </c>
      <c r="B156" s="110">
        <v>31760</v>
      </c>
      <c r="C156" s="110">
        <v>7626</v>
      </c>
      <c r="D156" s="110">
        <v>12</v>
      </c>
      <c r="E156" s="110">
        <v>0</v>
      </c>
      <c r="F156" s="110">
        <v>8</v>
      </c>
      <c r="G156" s="110">
        <v>2973.0807426287602</v>
      </c>
      <c r="H156" s="110"/>
      <c r="I156" s="110">
        <v>10619.080742628799</v>
      </c>
      <c r="J156" s="110">
        <v>337262004</v>
      </c>
      <c r="K156" s="55"/>
      <c r="L156" s="110"/>
      <c r="M156" s="112"/>
      <c r="N156" s="112"/>
      <c r="O156" s="112"/>
      <c r="P156" s="112"/>
      <c r="Q156" s="112"/>
      <c r="R156" s="112"/>
      <c r="S156" s="112"/>
      <c r="T156" s="113"/>
      <c r="U156" s="114"/>
      <c r="V156" s="113"/>
      <c r="W156" s="115"/>
      <c r="X156" s="115"/>
      <c r="Y156" s="115"/>
      <c r="AA156" s="117"/>
      <c r="AB156" s="117"/>
      <c r="AC156" s="117"/>
      <c r="AD156" s="118"/>
      <c r="AE156" s="117"/>
      <c r="AF156" s="117"/>
      <c r="AG156" s="117"/>
      <c r="AH156" s="117"/>
      <c r="AI156" s="117"/>
      <c r="AJ156" s="117"/>
      <c r="AK156" s="117"/>
      <c r="AM156" s="119"/>
    </row>
    <row r="157" spans="1:39" s="116" customFormat="1" ht="13.2" x14ac:dyDescent="0.25">
      <c r="A157" s="111" t="s">
        <v>466</v>
      </c>
      <c r="B157" s="110">
        <v>41633</v>
      </c>
      <c r="C157" s="110">
        <v>7831</v>
      </c>
      <c r="D157" s="110">
        <v>3</v>
      </c>
      <c r="E157" s="110">
        <v>0</v>
      </c>
      <c r="F157" s="110">
        <v>0</v>
      </c>
      <c r="G157" s="110">
        <v>2973.0807426287602</v>
      </c>
      <c r="H157" s="110"/>
      <c r="I157" s="110">
        <v>10807.080742628799</v>
      </c>
      <c r="J157" s="110">
        <v>449931193</v>
      </c>
      <c r="K157" s="55"/>
      <c r="L157" s="110"/>
      <c r="M157" s="112"/>
      <c r="N157" s="112"/>
      <c r="O157" s="112"/>
      <c r="P157" s="112"/>
      <c r="Q157" s="112"/>
      <c r="R157" s="112"/>
      <c r="S157" s="112"/>
      <c r="T157" s="113"/>
      <c r="U157" s="114"/>
      <c r="V157" s="113"/>
      <c r="W157" s="115"/>
      <c r="X157" s="115"/>
      <c r="Y157" s="115"/>
      <c r="AA157" s="117"/>
      <c r="AB157" s="117"/>
      <c r="AC157" s="117"/>
      <c r="AD157" s="118"/>
      <c r="AE157" s="117"/>
      <c r="AF157" s="117"/>
      <c r="AG157" s="117"/>
      <c r="AH157" s="117"/>
      <c r="AI157" s="117"/>
      <c r="AJ157" s="117"/>
      <c r="AK157" s="117"/>
      <c r="AM157" s="119"/>
    </row>
    <row r="158" spans="1:39" s="116" customFormat="1" ht="13.2" x14ac:dyDescent="0.25">
      <c r="A158" s="111" t="s">
        <v>467</v>
      </c>
      <c r="B158" s="110">
        <v>9605</v>
      </c>
      <c r="C158" s="110">
        <v>14987</v>
      </c>
      <c r="D158" s="110">
        <v>4853</v>
      </c>
      <c r="E158" s="110">
        <v>0</v>
      </c>
      <c r="F158" s="110">
        <v>0</v>
      </c>
      <c r="G158" s="110">
        <v>2973.0807426287602</v>
      </c>
      <c r="H158" s="110"/>
      <c r="I158" s="110">
        <v>22813.080742628801</v>
      </c>
      <c r="J158" s="110">
        <v>219119641</v>
      </c>
      <c r="K158" s="55"/>
      <c r="L158" s="110"/>
      <c r="M158" s="112"/>
      <c r="N158" s="112"/>
      <c r="O158" s="112"/>
      <c r="P158" s="112"/>
      <c r="Q158" s="112"/>
      <c r="R158" s="112"/>
      <c r="S158" s="112"/>
      <c r="T158" s="113"/>
      <c r="U158" s="114"/>
      <c r="V158" s="113"/>
      <c r="W158" s="115"/>
      <c r="X158" s="115"/>
      <c r="Y158" s="115"/>
      <c r="AA158" s="117"/>
      <c r="AB158" s="117"/>
      <c r="AC158" s="117"/>
      <c r="AD158" s="118"/>
      <c r="AE158" s="117"/>
      <c r="AF158" s="117"/>
      <c r="AG158" s="117"/>
      <c r="AH158" s="117"/>
      <c r="AI158" s="117"/>
      <c r="AJ158" s="117"/>
      <c r="AK158" s="117"/>
      <c r="AM158" s="119"/>
    </row>
    <row r="159" spans="1:39" s="116" customFormat="1" ht="13.2" x14ac:dyDescent="0.25">
      <c r="A159" s="111" t="s">
        <v>468</v>
      </c>
      <c r="B159" s="110">
        <v>9503</v>
      </c>
      <c r="C159" s="110">
        <v>6412</v>
      </c>
      <c r="D159" s="110">
        <v>-600</v>
      </c>
      <c r="E159" s="110">
        <v>0</v>
      </c>
      <c r="F159" s="110">
        <v>337</v>
      </c>
      <c r="G159" s="110">
        <v>2973.0807426287602</v>
      </c>
      <c r="H159" s="110"/>
      <c r="I159" s="110">
        <v>9122.0807426287593</v>
      </c>
      <c r="J159" s="110">
        <v>86687133</v>
      </c>
      <c r="K159" s="55"/>
      <c r="L159" s="110"/>
      <c r="M159" s="112"/>
      <c r="N159" s="112"/>
      <c r="O159" s="112"/>
      <c r="P159" s="112"/>
      <c r="Q159" s="112"/>
      <c r="R159" s="112"/>
      <c r="S159" s="112"/>
      <c r="T159" s="113"/>
      <c r="U159" s="114"/>
      <c r="V159" s="113"/>
      <c r="W159" s="115"/>
      <c r="X159" s="115"/>
      <c r="Y159" s="115"/>
      <c r="AA159" s="117"/>
      <c r="AB159" s="117"/>
      <c r="AC159" s="117"/>
      <c r="AD159" s="118"/>
      <c r="AE159" s="117"/>
      <c r="AF159" s="117"/>
      <c r="AG159" s="117"/>
      <c r="AH159" s="117"/>
      <c r="AI159" s="117"/>
      <c r="AJ159" s="117"/>
      <c r="AK159" s="117"/>
      <c r="AM159" s="119"/>
    </row>
    <row r="160" spans="1:39" s="116" customFormat="1" ht="13.2" x14ac:dyDescent="0.25">
      <c r="A160" s="111" t="s">
        <v>469</v>
      </c>
      <c r="B160" s="110">
        <v>113700</v>
      </c>
      <c r="C160" s="110">
        <v>9348</v>
      </c>
      <c r="D160" s="110">
        <v>-122</v>
      </c>
      <c r="E160" s="110">
        <v>0</v>
      </c>
      <c r="F160" s="110">
        <v>0</v>
      </c>
      <c r="G160" s="110">
        <v>2973.0807426287602</v>
      </c>
      <c r="H160" s="110"/>
      <c r="I160" s="110">
        <v>12199.080742628799</v>
      </c>
      <c r="J160" s="110">
        <v>1387035480</v>
      </c>
      <c r="K160" s="55"/>
      <c r="L160" s="110"/>
      <c r="M160" s="112"/>
      <c r="N160" s="112"/>
      <c r="O160" s="112"/>
      <c r="P160" s="112"/>
      <c r="Q160" s="112"/>
      <c r="R160" s="112"/>
      <c r="S160" s="112"/>
      <c r="T160" s="113"/>
      <c r="U160" s="114"/>
      <c r="V160" s="113"/>
      <c r="W160" s="115"/>
      <c r="X160" s="115"/>
      <c r="Y160" s="115"/>
      <c r="AA160" s="117"/>
      <c r="AB160" s="117"/>
      <c r="AC160" s="117"/>
      <c r="AD160" s="118"/>
      <c r="AE160" s="117"/>
      <c r="AF160" s="117"/>
      <c r="AG160" s="117"/>
      <c r="AH160" s="117"/>
      <c r="AI160" s="117"/>
      <c r="AJ160" s="117"/>
      <c r="AK160" s="117"/>
      <c r="AM160" s="119"/>
    </row>
    <row r="161" spans="1:39" s="116" customFormat="1" ht="13.2" x14ac:dyDescent="0.25">
      <c r="A161" s="111" t="s">
        <v>470</v>
      </c>
      <c r="B161" s="110">
        <v>4780</v>
      </c>
      <c r="C161" s="110">
        <v>16020</v>
      </c>
      <c r="D161" s="110">
        <v>3725</v>
      </c>
      <c r="E161" s="110">
        <v>0</v>
      </c>
      <c r="F161" s="110">
        <v>0</v>
      </c>
      <c r="G161" s="110">
        <v>2973.0807426287602</v>
      </c>
      <c r="H161" s="110"/>
      <c r="I161" s="110">
        <v>22718.080742628801</v>
      </c>
      <c r="J161" s="110">
        <v>108592426</v>
      </c>
      <c r="K161" s="55"/>
      <c r="L161" s="110"/>
      <c r="M161" s="112"/>
      <c r="N161" s="112"/>
      <c r="O161" s="112"/>
      <c r="P161" s="112"/>
      <c r="Q161" s="112"/>
      <c r="R161" s="112"/>
      <c r="S161" s="112"/>
      <c r="T161" s="113"/>
      <c r="U161" s="114"/>
      <c r="V161" s="113"/>
      <c r="W161" s="115"/>
      <c r="X161" s="115"/>
      <c r="Y161" s="115"/>
      <c r="AA161" s="117"/>
      <c r="AB161" s="117"/>
      <c r="AC161" s="117"/>
      <c r="AD161" s="118"/>
      <c r="AE161" s="117"/>
      <c r="AF161" s="117"/>
      <c r="AG161" s="117"/>
      <c r="AH161" s="117"/>
      <c r="AI161" s="117"/>
      <c r="AJ161" s="117"/>
      <c r="AK161" s="117"/>
      <c r="AM161" s="119"/>
    </row>
    <row r="162" spans="1:39" s="116" customFormat="1" ht="13.2" x14ac:dyDescent="0.25">
      <c r="A162" s="111" t="s">
        <v>471</v>
      </c>
      <c r="B162" s="110">
        <v>5681</v>
      </c>
      <c r="C162" s="110">
        <v>13533</v>
      </c>
      <c r="D162" s="110">
        <v>1252</v>
      </c>
      <c r="E162" s="110">
        <v>0</v>
      </c>
      <c r="F162" s="110">
        <v>0</v>
      </c>
      <c r="G162" s="110">
        <v>2973.0807426287602</v>
      </c>
      <c r="H162" s="110"/>
      <c r="I162" s="110">
        <v>17758.080742628801</v>
      </c>
      <c r="J162" s="110">
        <v>100883657</v>
      </c>
      <c r="K162" s="55"/>
      <c r="L162" s="110"/>
      <c r="M162" s="112"/>
      <c r="N162" s="112"/>
      <c r="O162" s="112"/>
      <c r="P162" s="112"/>
      <c r="Q162" s="112"/>
      <c r="R162" s="112"/>
      <c r="S162" s="112"/>
      <c r="T162" s="113"/>
      <c r="U162" s="114"/>
      <c r="V162" s="113"/>
      <c r="W162" s="115"/>
      <c r="X162" s="115"/>
      <c r="Y162" s="115"/>
      <c r="AA162" s="117"/>
      <c r="AB162" s="117"/>
      <c r="AC162" s="117"/>
      <c r="AD162" s="118"/>
      <c r="AE162" s="117"/>
      <c r="AF162" s="117"/>
      <c r="AG162" s="117"/>
      <c r="AH162" s="117"/>
      <c r="AI162" s="117"/>
      <c r="AJ162" s="117"/>
      <c r="AK162" s="117"/>
      <c r="AM162" s="119"/>
    </row>
    <row r="163" spans="1:39" s="116" customFormat="1" ht="13.2" x14ac:dyDescent="0.25">
      <c r="A163" s="111" t="s">
        <v>472</v>
      </c>
      <c r="B163" s="110">
        <v>33290</v>
      </c>
      <c r="C163" s="110">
        <v>12888</v>
      </c>
      <c r="D163" s="110">
        <v>3116</v>
      </c>
      <c r="E163" s="110">
        <v>0</v>
      </c>
      <c r="F163" s="110">
        <v>0</v>
      </c>
      <c r="G163" s="110">
        <v>2973.0807426287602</v>
      </c>
      <c r="H163" s="110"/>
      <c r="I163" s="110">
        <v>18977.080742628801</v>
      </c>
      <c r="J163" s="110">
        <v>631747018</v>
      </c>
      <c r="K163" s="55"/>
      <c r="L163" s="110"/>
      <c r="M163" s="112"/>
      <c r="N163" s="112"/>
      <c r="O163" s="112"/>
      <c r="P163" s="112"/>
      <c r="Q163" s="112"/>
      <c r="R163" s="112"/>
      <c r="S163" s="112"/>
      <c r="T163" s="113"/>
      <c r="U163" s="114"/>
      <c r="V163" s="113"/>
      <c r="W163" s="115"/>
      <c r="X163" s="115"/>
      <c r="Y163" s="115"/>
      <c r="AA163" s="117"/>
      <c r="AB163" s="117"/>
      <c r="AC163" s="117"/>
      <c r="AD163" s="118"/>
      <c r="AE163" s="117"/>
      <c r="AF163" s="117"/>
      <c r="AG163" s="117"/>
      <c r="AH163" s="117"/>
      <c r="AI163" s="117"/>
      <c r="AJ163" s="117"/>
      <c r="AK163" s="117"/>
      <c r="AM163" s="119"/>
    </row>
    <row r="164" spans="1:39" s="116" customFormat="1" ht="13.2" x14ac:dyDescent="0.25">
      <c r="A164" s="111" t="s">
        <v>473</v>
      </c>
      <c r="B164" s="110">
        <v>6672</v>
      </c>
      <c r="C164" s="110">
        <v>14865</v>
      </c>
      <c r="D164" s="110">
        <v>2705</v>
      </c>
      <c r="E164" s="110">
        <v>0</v>
      </c>
      <c r="F164" s="110">
        <v>0</v>
      </c>
      <c r="G164" s="110">
        <v>2973.0807426287602</v>
      </c>
      <c r="H164" s="110"/>
      <c r="I164" s="110">
        <v>20543.080742628801</v>
      </c>
      <c r="J164" s="110">
        <v>137063435</v>
      </c>
      <c r="K164" s="55"/>
      <c r="L164" s="110"/>
      <c r="M164" s="112"/>
      <c r="N164" s="112"/>
      <c r="O164" s="112"/>
      <c r="P164" s="112"/>
      <c r="Q164" s="112"/>
      <c r="R164" s="112"/>
      <c r="S164" s="112"/>
      <c r="T164" s="113"/>
      <c r="U164" s="114"/>
      <c r="V164" s="113"/>
      <c r="W164" s="115"/>
      <c r="X164" s="115"/>
      <c r="Y164" s="115"/>
      <c r="AA164" s="117"/>
      <c r="AB164" s="117"/>
      <c r="AC164" s="117"/>
      <c r="AD164" s="118"/>
      <c r="AE164" s="117"/>
      <c r="AF164" s="117"/>
      <c r="AG164" s="117"/>
      <c r="AH164" s="117"/>
      <c r="AI164" s="117"/>
      <c r="AJ164" s="117"/>
      <c r="AK164" s="117"/>
      <c r="AM164" s="119"/>
    </row>
    <row r="165" spans="1:39" s="116" customFormat="1" ht="13.2" x14ac:dyDescent="0.25">
      <c r="A165" s="111" t="s">
        <v>474</v>
      </c>
      <c r="B165" s="110">
        <v>5708</v>
      </c>
      <c r="C165" s="110">
        <v>10146</v>
      </c>
      <c r="D165" s="110">
        <v>-513</v>
      </c>
      <c r="E165" s="110">
        <v>0</v>
      </c>
      <c r="F165" s="110">
        <v>0</v>
      </c>
      <c r="G165" s="110">
        <v>2973.0807426287602</v>
      </c>
      <c r="H165" s="110"/>
      <c r="I165" s="110">
        <v>12606.080742628799</v>
      </c>
      <c r="J165" s="110">
        <v>71955509</v>
      </c>
      <c r="K165" s="55"/>
      <c r="L165" s="110"/>
      <c r="M165" s="112"/>
      <c r="N165" s="112"/>
      <c r="O165" s="112"/>
      <c r="P165" s="112"/>
      <c r="Q165" s="112"/>
      <c r="R165" s="112"/>
      <c r="S165" s="112"/>
      <c r="T165" s="113"/>
      <c r="U165" s="114"/>
      <c r="V165" s="113"/>
      <c r="W165" s="115"/>
      <c r="X165" s="115"/>
      <c r="Y165" s="115"/>
      <c r="AA165" s="117"/>
      <c r="AB165" s="117"/>
      <c r="AC165" s="117"/>
      <c r="AD165" s="118"/>
      <c r="AE165" s="117"/>
      <c r="AF165" s="117"/>
      <c r="AG165" s="117"/>
      <c r="AH165" s="117"/>
      <c r="AI165" s="117"/>
      <c r="AJ165" s="117"/>
      <c r="AK165" s="117"/>
      <c r="AM165" s="119"/>
    </row>
    <row r="166" spans="1:39" s="116" customFormat="1" ht="13.2" x14ac:dyDescent="0.25">
      <c r="A166" s="111" t="s">
        <v>475</v>
      </c>
      <c r="B166" s="110">
        <v>5204</v>
      </c>
      <c r="C166" s="110">
        <v>14457</v>
      </c>
      <c r="D166" s="110">
        <v>2218</v>
      </c>
      <c r="E166" s="110">
        <v>0</v>
      </c>
      <c r="F166" s="110">
        <v>0</v>
      </c>
      <c r="G166" s="110">
        <v>2973.0807426287602</v>
      </c>
      <c r="H166" s="110"/>
      <c r="I166" s="110">
        <v>19648.080742628801</v>
      </c>
      <c r="J166" s="110">
        <v>102248612</v>
      </c>
      <c r="K166" s="55"/>
      <c r="L166" s="110"/>
      <c r="M166" s="112"/>
      <c r="N166" s="112"/>
      <c r="O166" s="112"/>
      <c r="P166" s="112"/>
      <c r="Q166" s="112"/>
      <c r="R166" s="112"/>
      <c r="S166" s="112"/>
      <c r="T166" s="113"/>
      <c r="U166" s="114"/>
      <c r="V166" s="113"/>
      <c r="W166" s="115"/>
      <c r="X166" s="115"/>
      <c r="Y166" s="115"/>
      <c r="AA166" s="117"/>
      <c r="AB166" s="117"/>
      <c r="AC166" s="117"/>
      <c r="AD166" s="118"/>
      <c r="AE166" s="117"/>
      <c r="AF166" s="117"/>
      <c r="AG166" s="117"/>
      <c r="AH166" s="117"/>
      <c r="AI166" s="117"/>
      <c r="AJ166" s="117"/>
      <c r="AK166" s="117"/>
      <c r="AM166" s="119"/>
    </row>
    <row r="167" spans="1:39" s="116" customFormat="1" ht="13.2" x14ac:dyDescent="0.25">
      <c r="A167" s="111" t="s">
        <v>476</v>
      </c>
      <c r="B167" s="110">
        <v>583151</v>
      </c>
      <c r="C167" s="110">
        <v>4350</v>
      </c>
      <c r="D167" s="110">
        <v>-2020</v>
      </c>
      <c r="E167" s="110">
        <v>0</v>
      </c>
      <c r="F167" s="110">
        <v>96</v>
      </c>
      <c r="G167" s="110">
        <v>2973.0807426287602</v>
      </c>
      <c r="H167" s="110"/>
      <c r="I167" s="110">
        <v>5399.0807426287602</v>
      </c>
      <c r="J167" s="110">
        <v>3148479334</v>
      </c>
      <c r="K167" s="55"/>
      <c r="L167" s="110"/>
      <c r="M167" s="112"/>
      <c r="N167" s="112"/>
      <c r="O167" s="112"/>
      <c r="P167" s="112"/>
      <c r="Q167" s="112"/>
      <c r="R167" s="112"/>
      <c r="S167" s="112"/>
      <c r="T167" s="113"/>
      <c r="U167" s="114"/>
      <c r="V167" s="113"/>
      <c r="W167" s="115"/>
      <c r="X167" s="115"/>
      <c r="Y167" s="115"/>
      <c r="AA167" s="117"/>
      <c r="AB167" s="117"/>
      <c r="AC167" s="117"/>
      <c r="AD167" s="118"/>
      <c r="AE167" s="117"/>
      <c r="AF167" s="117"/>
      <c r="AG167" s="117"/>
      <c r="AH167" s="117"/>
      <c r="AI167" s="117"/>
      <c r="AJ167" s="117"/>
      <c r="AK167" s="117"/>
      <c r="AM167" s="119"/>
    </row>
    <row r="168" spans="1:39" s="116" customFormat="1" ht="13.2" x14ac:dyDescent="0.25">
      <c r="A168" s="111" t="s">
        <v>477</v>
      </c>
      <c r="B168" s="110">
        <v>13189</v>
      </c>
      <c r="C168" s="110">
        <v>10344</v>
      </c>
      <c r="D168" s="110">
        <v>-1199</v>
      </c>
      <c r="E168" s="110">
        <v>0</v>
      </c>
      <c r="F168" s="110">
        <v>0</v>
      </c>
      <c r="G168" s="110">
        <v>2973.0807426287602</v>
      </c>
      <c r="H168" s="110"/>
      <c r="I168" s="110">
        <v>12118.080742628799</v>
      </c>
      <c r="J168" s="110">
        <v>159825367</v>
      </c>
      <c r="K168" s="55"/>
      <c r="L168" s="110"/>
      <c r="M168" s="112"/>
      <c r="N168" s="112"/>
      <c r="O168" s="112"/>
      <c r="P168" s="112"/>
      <c r="Q168" s="112"/>
      <c r="R168" s="112"/>
      <c r="S168" s="112"/>
      <c r="T168" s="113"/>
      <c r="U168" s="114"/>
      <c r="V168" s="113"/>
      <c r="W168" s="115"/>
      <c r="X168" s="115"/>
      <c r="Y168" s="115"/>
      <c r="AA168" s="117"/>
      <c r="AB168" s="117"/>
      <c r="AC168" s="117"/>
      <c r="AD168" s="118"/>
      <c r="AE168" s="117"/>
      <c r="AF168" s="117"/>
      <c r="AG168" s="117"/>
      <c r="AH168" s="117"/>
      <c r="AI168" s="117"/>
      <c r="AJ168" s="117"/>
      <c r="AK168" s="117"/>
      <c r="AM168" s="119"/>
    </row>
    <row r="169" spans="1:39" s="116" customFormat="1" ht="13.2" x14ac:dyDescent="0.25">
      <c r="A169" s="111" t="s">
        <v>478</v>
      </c>
      <c r="B169" s="110">
        <v>9453</v>
      </c>
      <c r="C169" s="110">
        <v>11386</v>
      </c>
      <c r="D169" s="110">
        <v>-49</v>
      </c>
      <c r="E169" s="110">
        <v>0</v>
      </c>
      <c r="F169" s="110">
        <v>0</v>
      </c>
      <c r="G169" s="110">
        <v>2973.0807426287602</v>
      </c>
      <c r="H169" s="110"/>
      <c r="I169" s="110">
        <v>14310.080742628799</v>
      </c>
      <c r="J169" s="110">
        <v>135273193</v>
      </c>
      <c r="K169" s="55"/>
      <c r="L169" s="110"/>
      <c r="M169" s="112"/>
      <c r="N169" s="112"/>
      <c r="O169" s="112"/>
      <c r="P169" s="112"/>
      <c r="Q169" s="112"/>
      <c r="R169" s="112"/>
      <c r="S169" s="112"/>
      <c r="T169" s="113"/>
      <c r="U169" s="114"/>
      <c r="V169" s="113"/>
      <c r="W169" s="115"/>
      <c r="X169" s="115"/>
      <c r="Y169" s="115"/>
      <c r="AA169" s="117"/>
      <c r="AB169" s="117"/>
      <c r="AC169" s="117"/>
      <c r="AD169" s="118"/>
      <c r="AE169" s="117"/>
      <c r="AF169" s="117"/>
      <c r="AG169" s="117"/>
      <c r="AH169" s="117"/>
      <c r="AI169" s="117"/>
      <c r="AJ169" s="117"/>
      <c r="AK169" s="117"/>
      <c r="AM169" s="119"/>
    </row>
    <row r="170" spans="1:39" s="116" customFormat="1" ht="13.2" x14ac:dyDescent="0.25">
      <c r="A170" s="111" t="s">
        <v>479</v>
      </c>
      <c r="B170" s="110">
        <v>9245</v>
      </c>
      <c r="C170" s="110">
        <v>11745</v>
      </c>
      <c r="D170" s="110">
        <v>-308</v>
      </c>
      <c r="E170" s="110">
        <v>0</v>
      </c>
      <c r="F170" s="110">
        <v>0</v>
      </c>
      <c r="G170" s="110">
        <v>2973.0807426287602</v>
      </c>
      <c r="H170" s="110"/>
      <c r="I170" s="110">
        <v>14410.080742628799</v>
      </c>
      <c r="J170" s="110">
        <v>133221196</v>
      </c>
      <c r="K170" s="55"/>
      <c r="L170" s="110"/>
      <c r="M170" s="112"/>
      <c r="N170" s="112"/>
      <c r="O170" s="112"/>
      <c r="P170" s="112"/>
      <c r="Q170" s="112"/>
      <c r="R170" s="112"/>
      <c r="S170" s="112"/>
      <c r="T170" s="113"/>
      <c r="U170" s="114"/>
      <c r="V170" s="113"/>
      <c r="W170" s="115"/>
      <c r="X170" s="115"/>
      <c r="Y170" s="115"/>
      <c r="AA170" s="117"/>
      <c r="AB170" s="117"/>
      <c r="AC170" s="117"/>
      <c r="AD170" s="118"/>
      <c r="AE170" s="117"/>
      <c r="AF170" s="117"/>
      <c r="AG170" s="117"/>
      <c r="AH170" s="117"/>
      <c r="AI170" s="117"/>
      <c r="AJ170" s="117"/>
      <c r="AK170" s="117"/>
      <c r="AM170" s="119"/>
    </row>
    <row r="171" spans="1:39" s="116" customFormat="1" ht="13.2" x14ac:dyDescent="0.25">
      <c r="A171" s="111" t="s">
        <v>480</v>
      </c>
      <c r="B171" s="110">
        <v>38170</v>
      </c>
      <c r="C171" s="110">
        <v>332</v>
      </c>
      <c r="D171" s="110">
        <v>1212</v>
      </c>
      <c r="E171" s="110">
        <v>0</v>
      </c>
      <c r="F171" s="110">
        <v>56</v>
      </c>
      <c r="G171" s="110">
        <v>2973.0807426287602</v>
      </c>
      <c r="H171" s="110"/>
      <c r="I171" s="110">
        <v>4573.0807426287602</v>
      </c>
      <c r="J171" s="110">
        <v>174554492</v>
      </c>
      <c r="K171" s="55"/>
      <c r="L171" s="110"/>
      <c r="M171" s="112"/>
      <c r="N171" s="112"/>
      <c r="O171" s="112"/>
      <c r="P171" s="112"/>
      <c r="Q171" s="112"/>
      <c r="R171" s="112"/>
      <c r="S171" s="112"/>
      <c r="T171" s="113"/>
      <c r="U171" s="114"/>
      <c r="V171" s="113"/>
      <c r="W171" s="115"/>
      <c r="X171" s="115"/>
      <c r="Y171" s="115"/>
      <c r="AA171" s="117"/>
      <c r="AB171" s="117"/>
      <c r="AC171" s="117"/>
      <c r="AD171" s="118"/>
      <c r="AE171" s="117"/>
      <c r="AF171" s="117"/>
      <c r="AG171" s="117"/>
      <c r="AH171" s="117"/>
      <c r="AI171" s="117"/>
      <c r="AJ171" s="117"/>
      <c r="AK171" s="117"/>
      <c r="AM171" s="119"/>
    </row>
    <row r="172" spans="1:39" s="116" customFormat="1" ht="13.2" x14ac:dyDescent="0.25">
      <c r="A172" s="111" t="s">
        <v>481</v>
      </c>
      <c r="B172" s="110">
        <v>6989</v>
      </c>
      <c r="C172" s="110">
        <v>10865</v>
      </c>
      <c r="D172" s="110">
        <v>-1200</v>
      </c>
      <c r="E172" s="110">
        <v>0</v>
      </c>
      <c r="F172" s="110">
        <v>0</v>
      </c>
      <c r="G172" s="110">
        <v>2973.0807426287602</v>
      </c>
      <c r="H172" s="110"/>
      <c r="I172" s="110">
        <v>12638.080742628799</v>
      </c>
      <c r="J172" s="110">
        <v>88327546</v>
      </c>
      <c r="K172" s="55"/>
      <c r="L172" s="110"/>
      <c r="M172" s="112"/>
      <c r="N172" s="112"/>
      <c r="O172" s="112"/>
      <c r="P172" s="112"/>
      <c r="Q172" s="112"/>
      <c r="R172" s="112"/>
      <c r="S172" s="112"/>
      <c r="T172" s="113"/>
      <c r="U172" s="114"/>
      <c r="V172" s="113"/>
      <c r="W172" s="115"/>
      <c r="X172" s="115"/>
      <c r="Y172" s="115"/>
      <c r="AA172" s="117"/>
      <c r="AB172" s="117"/>
      <c r="AC172" s="117"/>
      <c r="AD172" s="118"/>
      <c r="AE172" s="117"/>
      <c r="AF172" s="117"/>
      <c r="AG172" s="117"/>
      <c r="AH172" s="117"/>
      <c r="AI172" s="117"/>
      <c r="AJ172" s="117"/>
      <c r="AK172" s="117"/>
      <c r="AM172" s="119"/>
    </row>
    <row r="173" spans="1:39" s="116" customFormat="1" ht="13.2" x14ac:dyDescent="0.25">
      <c r="A173" s="111" t="s">
        <v>482</v>
      </c>
      <c r="B173" s="110">
        <v>46993</v>
      </c>
      <c r="C173" s="110">
        <v>4728</v>
      </c>
      <c r="D173" s="110">
        <v>-162</v>
      </c>
      <c r="E173" s="110">
        <v>0</v>
      </c>
      <c r="F173" s="110">
        <v>0</v>
      </c>
      <c r="G173" s="110">
        <v>2973.0807426287602</v>
      </c>
      <c r="H173" s="110"/>
      <c r="I173" s="110">
        <v>7539.0807426287602</v>
      </c>
      <c r="J173" s="110">
        <v>354284021</v>
      </c>
      <c r="K173" s="55"/>
      <c r="L173" s="110"/>
      <c r="M173" s="112"/>
      <c r="N173" s="112"/>
      <c r="O173" s="112"/>
      <c r="P173" s="112"/>
      <c r="Q173" s="112"/>
      <c r="R173" s="112"/>
      <c r="S173" s="112"/>
      <c r="T173" s="113"/>
      <c r="U173" s="114"/>
      <c r="V173" s="113"/>
      <c r="W173" s="115"/>
      <c r="X173" s="115"/>
      <c r="Y173" s="115"/>
      <c r="AA173" s="117"/>
      <c r="AB173" s="117"/>
      <c r="AC173" s="117"/>
      <c r="AD173" s="118"/>
      <c r="AE173" s="117"/>
      <c r="AF173" s="117"/>
      <c r="AG173" s="117"/>
      <c r="AH173" s="117"/>
      <c r="AI173" s="117"/>
      <c r="AJ173" s="117"/>
      <c r="AK173" s="117"/>
      <c r="AM173" s="119"/>
    </row>
    <row r="174" spans="1:39" s="116" customFormat="1" ht="13.2" x14ac:dyDescent="0.25">
      <c r="A174" s="111" t="s">
        <v>483</v>
      </c>
      <c r="B174" s="110">
        <v>42920</v>
      </c>
      <c r="C174" s="110">
        <v>2990</v>
      </c>
      <c r="D174" s="110">
        <v>1392</v>
      </c>
      <c r="E174" s="110">
        <v>0</v>
      </c>
      <c r="F174" s="110">
        <v>283</v>
      </c>
      <c r="G174" s="110">
        <v>2973.0807426287602</v>
      </c>
      <c r="H174" s="110"/>
      <c r="I174" s="110">
        <v>7638.0807426287602</v>
      </c>
      <c r="J174" s="110">
        <v>327826425</v>
      </c>
      <c r="K174" s="55"/>
      <c r="L174" s="110"/>
      <c r="M174" s="112"/>
      <c r="N174" s="112"/>
      <c r="O174" s="112"/>
      <c r="P174" s="112"/>
      <c r="Q174" s="112"/>
      <c r="R174" s="112"/>
      <c r="S174" s="112"/>
      <c r="T174" s="113"/>
      <c r="U174" s="114"/>
      <c r="V174" s="113"/>
      <c r="W174" s="115"/>
      <c r="X174" s="115"/>
      <c r="Y174" s="115"/>
      <c r="AA174" s="117"/>
      <c r="AB174" s="117"/>
      <c r="AC174" s="117"/>
      <c r="AD174" s="118"/>
      <c r="AE174" s="117"/>
      <c r="AF174" s="117"/>
      <c r="AG174" s="117"/>
      <c r="AH174" s="117"/>
      <c r="AI174" s="117"/>
      <c r="AJ174" s="117"/>
      <c r="AK174" s="117"/>
      <c r="AM174" s="119"/>
    </row>
    <row r="175" spans="1:39" s="116" customFormat="1" ht="13.2" x14ac:dyDescent="0.25">
      <c r="A175" s="111" t="s">
        <v>484</v>
      </c>
      <c r="B175" s="110">
        <v>40344</v>
      </c>
      <c r="C175" s="110">
        <v>8443</v>
      </c>
      <c r="D175" s="110">
        <v>-1208</v>
      </c>
      <c r="E175" s="110">
        <v>0</v>
      </c>
      <c r="F175" s="110">
        <v>0</v>
      </c>
      <c r="G175" s="110">
        <v>2973.0807426287602</v>
      </c>
      <c r="H175" s="110"/>
      <c r="I175" s="110">
        <v>10208.080742628799</v>
      </c>
      <c r="J175" s="110">
        <v>411834809</v>
      </c>
      <c r="K175" s="55"/>
      <c r="L175" s="110"/>
      <c r="M175" s="112"/>
      <c r="N175" s="112"/>
      <c r="O175" s="112"/>
      <c r="P175" s="112"/>
      <c r="Q175" s="112"/>
      <c r="R175" s="112"/>
      <c r="S175" s="112"/>
      <c r="T175" s="113"/>
      <c r="U175" s="114"/>
      <c r="V175" s="113"/>
      <c r="W175" s="115"/>
      <c r="X175" s="115"/>
      <c r="Y175" s="115"/>
      <c r="AA175" s="117"/>
      <c r="AB175" s="117"/>
      <c r="AC175" s="117"/>
      <c r="AD175" s="118"/>
      <c r="AE175" s="117"/>
      <c r="AF175" s="117"/>
      <c r="AG175" s="117"/>
      <c r="AH175" s="117"/>
      <c r="AI175" s="117"/>
      <c r="AJ175" s="117"/>
      <c r="AK175" s="117"/>
      <c r="AM175" s="119"/>
    </row>
    <row r="176" spans="1:39" s="116" customFormat="1" ht="13.2" x14ac:dyDescent="0.25">
      <c r="A176" s="111" t="s">
        <v>485</v>
      </c>
      <c r="B176" s="110">
        <v>14237</v>
      </c>
      <c r="C176" s="110">
        <v>10668</v>
      </c>
      <c r="D176" s="110">
        <v>-480</v>
      </c>
      <c r="E176" s="110">
        <v>0</v>
      </c>
      <c r="F176" s="110">
        <v>0</v>
      </c>
      <c r="G176" s="110">
        <v>2973.0807426287602</v>
      </c>
      <c r="H176" s="110"/>
      <c r="I176" s="110">
        <v>13161.080742628799</v>
      </c>
      <c r="J176" s="110">
        <v>187374307</v>
      </c>
      <c r="K176" s="55"/>
      <c r="L176" s="110"/>
      <c r="M176" s="112"/>
      <c r="N176" s="112"/>
      <c r="O176" s="112"/>
      <c r="P176" s="112"/>
      <c r="Q176" s="112"/>
      <c r="R176" s="112"/>
      <c r="S176" s="112"/>
      <c r="T176" s="113"/>
      <c r="U176" s="114"/>
      <c r="V176" s="113"/>
      <c r="W176" s="115"/>
      <c r="X176" s="115"/>
      <c r="Y176" s="115"/>
      <c r="AA176" s="117"/>
      <c r="AB176" s="117"/>
      <c r="AC176" s="117"/>
      <c r="AD176" s="118"/>
      <c r="AE176" s="117"/>
      <c r="AF176" s="117"/>
      <c r="AG176" s="117"/>
      <c r="AH176" s="117"/>
      <c r="AI176" s="117"/>
      <c r="AJ176" s="117"/>
      <c r="AK176" s="117"/>
      <c r="AM176" s="119"/>
    </row>
    <row r="177" spans="1:39" s="116" customFormat="1" ht="13.2" x14ac:dyDescent="0.25">
      <c r="A177" s="111" t="s">
        <v>486</v>
      </c>
      <c r="B177" s="110">
        <v>14406</v>
      </c>
      <c r="C177" s="110">
        <v>8090</v>
      </c>
      <c r="D177" s="110">
        <v>857</v>
      </c>
      <c r="E177" s="110">
        <v>0</v>
      </c>
      <c r="F177" s="110">
        <v>0</v>
      </c>
      <c r="G177" s="110">
        <v>2973.0807426287602</v>
      </c>
      <c r="H177" s="110"/>
      <c r="I177" s="110">
        <v>11920.080742628799</v>
      </c>
      <c r="J177" s="110">
        <v>171720683</v>
      </c>
      <c r="K177" s="55"/>
      <c r="L177" s="110"/>
      <c r="M177" s="112"/>
      <c r="N177" s="112"/>
      <c r="O177" s="112"/>
      <c r="P177" s="112"/>
      <c r="Q177" s="112"/>
      <c r="R177" s="112"/>
      <c r="S177" s="112"/>
      <c r="T177" s="113"/>
      <c r="U177" s="114"/>
      <c r="V177" s="113"/>
      <c r="W177" s="115"/>
      <c r="X177" s="115"/>
      <c r="Y177" s="115"/>
      <c r="AA177" s="117"/>
      <c r="AB177" s="117"/>
      <c r="AC177" s="117"/>
      <c r="AD177" s="118"/>
      <c r="AE177" s="117"/>
      <c r="AF177" s="117"/>
      <c r="AG177" s="117"/>
      <c r="AH177" s="117"/>
      <c r="AI177" s="117"/>
      <c r="AJ177" s="117"/>
      <c r="AK177" s="117"/>
      <c r="AM177" s="119"/>
    </row>
    <row r="178" spans="1:39" s="116" customFormat="1" ht="13.2" x14ac:dyDescent="0.25">
      <c r="A178" s="111" t="s">
        <v>487</v>
      </c>
      <c r="B178" s="110">
        <v>24532</v>
      </c>
      <c r="C178" s="110">
        <v>10870</v>
      </c>
      <c r="D178" s="110">
        <v>-611</v>
      </c>
      <c r="E178" s="110">
        <v>0</v>
      </c>
      <c r="F178" s="110">
        <v>0</v>
      </c>
      <c r="G178" s="110">
        <v>2973.0807426287602</v>
      </c>
      <c r="H178" s="110"/>
      <c r="I178" s="110">
        <v>13232.080742628799</v>
      </c>
      <c r="J178" s="110">
        <v>324609405</v>
      </c>
      <c r="K178" s="55"/>
      <c r="L178" s="110"/>
      <c r="M178" s="112"/>
      <c r="N178" s="112"/>
      <c r="O178" s="112"/>
      <c r="P178" s="112"/>
      <c r="Q178" s="112"/>
      <c r="R178" s="112"/>
      <c r="S178" s="112"/>
      <c r="T178" s="113"/>
      <c r="U178" s="114"/>
      <c r="V178" s="113"/>
      <c r="W178" s="115"/>
      <c r="X178" s="115"/>
      <c r="Y178" s="115"/>
      <c r="AA178" s="117"/>
      <c r="AB178" s="117"/>
      <c r="AC178" s="117"/>
      <c r="AD178" s="118"/>
      <c r="AE178" s="117"/>
      <c r="AF178" s="117"/>
      <c r="AG178" s="117"/>
      <c r="AH178" s="117"/>
      <c r="AI178" s="117"/>
      <c r="AJ178" s="117"/>
      <c r="AK178" s="117"/>
      <c r="AM178" s="119"/>
    </row>
    <row r="179" spans="1:39" s="116" customFormat="1" ht="13.2" x14ac:dyDescent="0.25">
      <c r="A179" s="111" t="s">
        <v>488</v>
      </c>
      <c r="B179" s="110">
        <v>34920</v>
      </c>
      <c r="C179" s="110">
        <v>10819</v>
      </c>
      <c r="D179" s="110">
        <v>584</v>
      </c>
      <c r="E179" s="110">
        <v>0</v>
      </c>
      <c r="F179" s="110">
        <v>0</v>
      </c>
      <c r="G179" s="110">
        <v>2973.0807426287602</v>
      </c>
      <c r="H179" s="110"/>
      <c r="I179" s="110">
        <v>14376.080742628799</v>
      </c>
      <c r="J179" s="110">
        <v>502012740</v>
      </c>
      <c r="K179" s="55"/>
      <c r="L179" s="110"/>
      <c r="M179" s="112"/>
      <c r="N179" s="112"/>
      <c r="O179" s="112"/>
      <c r="P179" s="112"/>
      <c r="Q179" s="112"/>
      <c r="R179" s="112"/>
      <c r="S179" s="112"/>
      <c r="T179" s="113"/>
      <c r="U179" s="114"/>
      <c r="V179" s="113"/>
      <c r="W179" s="115"/>
      <c r="X179" s="115"/>
      <c r="Y179" s="115"/>
      <c r="AA179" s="117"/>
      <c r="AB179" s="117"/>
      <c r="AC179" s="117"/>
      <c r="AD179" s="118"/>
      <c r="AE179" s="117"/>
      <c r="AF179" s="117"/>
      <c r="AG179" s="117"/>
      <c r="AH179" s="117"/>
      <c r="AI179" s="117"/>
      <c r="AJ179" s="117"/>
      <c r="AK179" s="117"/>
      <c r="AM179" s="119"/>
    </row>
    <row r="180" spans="1:39" s="116" customFormat="1" ht="13.2" x14ac:dyDescent="0.25">
      <c r="A180" s="111" t="s">
        <v>489</v>
      </c>
      <c r="B180" s="110">
        <v>9294</v>
      </c>
      <c r="C180" s="110">
        <v>16151</v>
      </c>
      <c r="D180" s="110">
        <v>4348</v>
      </c>
      <c r="E180" s="110">
        <v>0</v>
      </c>
      <c r="F180" s="110">
        <v>0</v>
      </c>
      <c r="G180" s="110">
        <v>2973.0807426287602</v>
      </c>
      <c r="H180" s="110"/>
      <c r="I180" s="110">
        <v>23472.080742628801</v>
      </c>
      <c r="J180" s="110">
        <v>218149518</v>
      </c>
      <c r="K180" s="55"/>
      <c r="L180" s="110"/>
      <c r="M180" s="112"/>
      <c r="N180" s="112"/>
      <c r="O180" s="112"/>
      <c r="P180" s="112"/>
      <c r="Q180" s="112"/>
      <c r="R180" s="112"/>
      <c r="S180" s="112"/>
      <c r="T180" s="113"/>
      <c r="U180" s="114"/>
      <c r="V180" s="113"/>
      <c r="W180" s="115"/>
      <c r="X180" s="115"/>
      <c r="Y180" s="115"/>
      <c r="AA180" s="117"/>
      <c r="AB180" s="117"/>
      <c r="AC180" s="117"/>
      <c r="AD180" s="118"/>
      <c r="AE180" s="117"/>
      <c r="AF180" s="117"/>
      <c r="AG180" s="117"/>
      <c r="AH180" s="117"/>
      <c r="AI180" s="117"/>
      <c r="AJ180" s="117"/>
      <c r="AK180" s="117"/>
      <c r="AM180" s="119"/>
    </row>
    <row r="181" spans="1:39" s="116" customFormat="1" ht="13.2" x14ac:dyDescent="0.25">
      <c r="A181" s="111" t="s">
        <v>490</v>
      </c>
      <c r="B181" s="110">
        <v>10560</v>
      </c>
      <c r="C181" s="110">
        <v>13798</v>
      </c>
      <c r="D181" s="110">
        <v>2604</v>
      </c>
      <c r="E181" s="110">
        <v>0</v>
      </c>
      <c r="F181" s="110">
        <v>0</v>
      </c>
      <c r="G181" s="110">
        <v>2973.0807426287602</v>
      </c>
      <c r="H181" s="110"/>
      <c r="I181" s="110">
        <v>19375.080742628801</v>
      </c>
      <c r="J181" s="110">
        <v>204600853</v>
      </c>
      <c r="K181" s="55"/>
      <c r="L181" s="110"/>
      <c r="M181" s="112"/>
      <c r="N181" s="112"/>
      <c r="O181" s="112"/>
      <c r="P181" s="112"/>
      <c r="Q181" s="112"/>
      <c r="R181" s="112"/>
      <c r="S181" s="112"/>
      <c r="T181" s="113"/>
      <c r="U181" s="114"/>
      <c r="V181" s="113"/>
      <c r="W181" s="115"/>
      <c r="X181" s="115"/>
      <c r="Y181" s="115"/>
      <c r="AA181" s="117"/>
      <c r="AB181" s="117"/>
      <c r="AC181" s="117"/>
      <c r="AD181" s="118"/>
      <c r="AE181" s="117"/>
      <c r="AF181" s="117"/>
      <c r="AG181" s="117"/>
      <c r="AH181" s="117"/>
      <c r="AI181" s="117"/>
      <c r="AJ181" s="117"/>
      <c r="AK181" s="117"/>
      <c r="AM181" s="119"/>
    </row>
    <row r="182" spans="1:39" s="116" customFormat="1" ht="13.2" x14ac:dyDescent="0.25">
      <c r="A182" s="111" t="s">
        <v>491</v>
      </c>
      <c r="B182" s="110">
        <v>69981</v>
      </c>
      <c r="C182" s="110">
        <v>1285</v>
      </c>
      <c r="D182" s="110">
        <v>-2518</v>
      </c>
      <c r="E182" s="110">
        <v>0</v>
      </c>
      <c r="F182" s="110">
        <v>117</v>
      </c>
      <c r="G182" s="110">
        <v>2973.0807426287602</v>
      </c>
      <c r="H182" s="110"/>
      <c r="I182" s="110">
        <v>1857.0807426287599</v>
      </c>
      <c r="J182" s="110">
        <v>129960367</v>
      </c>
      <c r="K182" s="55"/>
      <c r="L182" s="110"/>
      <c r="M182" s="112"/>
      <c r="N182" s="112"/>
      <c r="O182" s="112"/>
      <c r="P182" s="112"/>
      <c r="Q182" s="112"/>
      <c r="R182" s="112"/>
      <c r="S182" s="112"/>
      <c r="T182" s="113"/>
      <c r="U182" s="114"/>
      <c r="V182" s="113"/>
      <c r="W182" s="115"/>
      <c r="X182" s="115"/>
      <c r="Y182" s="115"/>
      <c r="AA182" s="117"/>
      <c r="AB182" s="117"/>
      <c r="AC182" s="117"/>
      <c r="AD182" s="118"/>
      <c r="AE182" s="117"/>
      <c r="AF182" s="117"/>
      <c r="AG182" s="117"/>
      <c r="AH182" s="117"/>
      <c r="AI182" s="117"/>
      <c r="AJ182" s="117"/>
      <c r="AK182" s="117"/>
      <c r="AM182" s="119"/>
    </row>
    <row r="183" spans="1:39" s="116" customFormat="1" ht="13.2" x14ac:dyDescent="0.25">
      <c r="A183" s="111" t="s">
        <v>492</v>
      </c>
      <c r="B183" s="110">
        <v>15255</v>
      </c>
      <c r="C183" s="110">
        <v>8521</v>
      </c>
      <c r="D183" s="110">
        <v>-2113</v>
      </c>
      <c r="E183" s="110">
        <v>0</v>
      </c>
      <c r="F183" s="110">
        <v>0</v>
      </c>
      <c r="G183" s="110">
        <v>2973.0807426287602</v>
      </c>
      <c r="H183" s="110"/>
      <c r="I183" s="110">
        <v>9381.0807426287593</v>
      </c>
      <c r="J183" s="110">
        <v>143108387</v>
      </c>
      <c r="K183" s="55"/>
      <c r="L183" s="110"/>
      <c r="M183" s="112"/>
      <c r="N183" s="112"/>
      <c r="O183" s="112"/>
      <c r="P183" s="112"/>
      <c r="Q183" s="112"/>
      <c r="R183" s="112"/>
      <c r="S183" s="112"/>
      <c r="T183" s="113"/>
      <c r="U183" s="114"/>
      <c r="V183" s="113"/>
      <c r="W183" s="115"/>
      <c r="X183" s="115"/>
      <c r="Y183" s="115"/>
      <c r="AA183" s="117"/>
      <c r="AB183" s="117"/>
      <c r="AC183" s="117"/>
      <c r="AD183" s="118"/>
      <c r="AE183" s="117"/>
      <c r="AF183" s="117"/>
      <c r="AG183" s="117"/>
      <c r="AH183" s="117"/>
      <c r="AI183" s="117"/>
      <c r="AJ183" s="117"/>
      <c r="AK183" s="117"/>
      <c r="AM183" s="119"/>
    </row>
    <row r="184" spans="1:39" s="116" customFormat="1" ht="13.2" x14ac:dyDescent="0.25">
      <c r="A184" s="111" t="s">
        <v>493</v>
      </c>
      <c r="B184" s="110">
        <v>39498</v>
      </c>
      <c r="C184" s="110">
        <v>2445</v>
      </c>
      <c r="D184" s="110">
        <v>453</v>
      </c>
      <c r="E184" s="110">
        <v>0</v>
      </c>
      <c r="F184" s="110">
        <v>21</v>
      </c>
      <c r="G184" s="110">
        <v>2973.0807426287602</v>
      </c>
      <c r="H184" s="110"/>
      <c r="I184" s="110">
        <v>5892.0807426287602</v>
      </c>
      <c r="J184" s="110">
        <v>232725405</v>
      </c>
      <c r="K184" s="55"/>
      <c r="L184" s="110"/>
      <c r="M184" s="112"/>
      <c r="N184" s="112"/>
      <c r="O184" s="112"/>
      <c r="P184" s="112"/>
      <c r="Q184" s="112"/>
      <c r="R184" s="112"/>
      <c r="S184" s="112"/>
      <c r="T184" s="113"/>
      <c r="U184" s="114"/>
      <c r="V184" s="113"/>
      <c r="W184" s="115"/>
      <c r="X184" s="115"/>
      <c r="Y184" s="115"/>
      <c r="AA184" s="117"/>
      <c r="AB184" s="117"/>
      <c r="AC184" s="117"/>
      <c r="AD184" s="118"/>
      <c r="AE184" s="117"/>
      <c r="AF184" s="117"/>
      <c r="AG184" s="117"/>
      <c r="AH184" s="117"/>
      <c r="AI184" s="117"/>
      <c r="AJ184" s="117"/>
      <c r="AK184" s="117"/>
      <c r="AM184" s="119"/>
    </row>
    <row r="185" spans="1:39" s="116" customFormat="1" ht="13.2" x14ac:dyDescent="0.25">
      <c r="A185" s="111" t="s">
        <v>494</v>
      </c>
      <c r="B185" s="110">
        <v>18725</v>
      </c>
      <c r="C185" s="110">
        <v>9570</v>
      </c>
      <c r="D185" s="110">
        <v>-171</v>
      </c>
      <c r="E185" s="110">
        <v>0</v>
      </c>
      <c r="F185" s="110">
        <v>0</v>
      </c>
      <c r="G185" s="110">
        <v>2973.0807426287602</v>
      </c>
      <c r="H185" s="110"/>
      <c r="I185" s="110">
        <v>12372.080742628799</v>
      </c>
      <c r="J185" s="110">
        <v>231667212</v>
      </c>
      <c r="K185" s="55"/>
      <c r="L185" s="110"/>
      <c r="M185" s="112"/>
      <c r="N185" s="112"/>
      <c r="O185" s="112"/>
      <c r="P185" s="112"/>
      <c r="Q185" s="112"/>
      <c r="R185" s="112"/>
      <c r="S185" s="112"/>
      <c r="T185" s="113"/>
      <c r="U185" s="114"/>
      <c r="V185" s="113"/>
      <c r="W185" s="115"/>
      <c r="X185" s="115"/>
      <c r="Y185" s="115"/>
      <c r="AA185" s="117"/>
      <c r="AB185" s="117"/>
      <c r="AC185" s="117"/>
      <c r="AD185" s="118"/>
      <c r="AE185" s="117"/>
      <c r="AF185" s="117"/>
      <c r="AG185" s="117"/>
      <c r="AH185" s="117"/>
      <c r="AI185" s="117"/>
      <c r="AJ185" s="117"/>
      <c r="AK185" s="117"/>
      <c r="AM185" s="119"/>
    </row>
    <row r="186" spans="1:39" s="116" customFormat="1" ht="13.2" x14ac:dyDescent="0.25">
      <c r="A186" s="111" t="s">
        <v>495</v>
      </c>
      <c r="B186" s="110">
        <v>56800</v>
      </c>
      <c r="C186" s="110">
        <v>7165</v>
      </c>
      <c r="D186" s="110">
        <v>-3475</v>
      </c>
      <c r="E186" s="110">
        <v>0</v>
      </c>
      <c r="F186" s="110">
        <v>0</v>
      </c>
      <c r="G186" s="110">
        <v>2973.0807426287602</v>
      </c>
      <c r="H186" s="110"/>
      <c r="I186" s="110">
        <v>6663.0807426287602</v>
      </c>
      <c r="J186" s="110">
        <v>378462986</v>
      </c>
      <c r="K186" s="55"/>
      <c r="L186" s="110"/>
      <c r="M186" s="112"/>
      <c r="N186" s="112"/>
      <c r="O186" s="112"/>
      <c r="P186" s="112"/>
      <c r="Q186" s="112"/>
      <c r="R186" s="112"/>
      <c r="S186" s="112"/>
      <c r="T186" s="113"/>
      <c r="U186" s="114"/>
      <c r="V186" s="113"/>
      <c r="W186" s="115"/>
      <c r="X186" s="115"/>
      <c r="Y186" s="115"/>
      <c r="AA186" s="117"/>
      <c r="AB186" s="117"/>
      <c r="AC186" s="117"/>
      <c r="AD186" s="118"/>
      <c r="AE186" s="117"/>
      <c r="AF186" s="117"/>
      <c r="AG186" s="117"/>
      <c r="AH186" s="117"/>
      <c r="AI186" s="117"/>
      <c r="AJ186" s="117"/>
      <c r="AK186" s="117"/>
      <c r="AM186" s="119"/>
    </row>
    <row r="187" spans="1:39" s="116" customFormat="1" ht="13.2" x14ac:dyDescent="0.25">
      <c r="A187" s="111" t="s">
        <v>496</v>
      </c>
      <c r="B187" s="110">
        <v>9133</v>
      </c>
      <c r="C187" s="110">
        <v>6084</v>
      </c>
      <c r="D187" s="110">
        <v>-3301</v>
      </c>
      <c r="E187" s="110">
        <v>0</v>
      </c>
      <c r="F187" s="110">
        <v>0</v>
      </c>
      <c r="G187" s="110">
        <v>2973.0807426287602</v>
      </c>
      <c r="H187" s="110"/>
      <c r="I187" s="110">
        <v>5756.0807426287602</v>
      </c>
      <c r="J187" s="110">
        <v>52570285</v>
      </c>
      <c r="K187" s="55"/>
      <c r="L187" s="110"/>
      <c r="M187" s="112"/>
      <c r="N187" s="112"/>
      <c r="O187" s="112"/>
      <c r="P187" s="112"/>
      <c r="Q187" s="112"/>
      <c r="R187" s="112"/>
      <c r="S187" s="112"/>
      <c r="T187" s="113"/>
      <c r="U187" s="114"/>
      <c r="V187" s="113"/>
      <c r="W187" s="115"/>
      <c r="X187" s="115"/>
      <c r="Y187" s="115"/>
      <c r="AA187" s="117"/>
      <c r="AB187" s="117"/>
      <c r="AC187" s="117"/>
      <c r="AD187" s="118"/>
      <c r="AE187" s="117"/>
      <c r="AF187" s="117"/>
      <c r="AG187" s="117"/>
      <c r="AH187" s="117"/>
      <c r="AI187" s="117"/>
      <c r="AJ187" s="117"/>
      <c r="AK187" s="117"/>
      <c r="AM187" s="119"/>
    </row>
    <row r="188" spans="1:39" s="116" customFormat="1" ht="13.2" x14ac:dyDescent="0.25">
      <c r="A188" s="111" t="s">
        <v>497</v>
      </c>
      <c r="B188" s="110">
        <v>26977</v>
      </c>
      <c r="C188" s="110">
        <v>2689</v>
      </c>
      <c r="D188" s="110">
        <v>-871</v>
      </c>
      <c r="E188" s="110">
        <v>0</v>
      </c>
      <c r="F188" s="110">
        <v>14</v>
      </c>
      <c r="G188" s="110">
        <v>2973.0807426287602</v>
      </c>
      <c r="H188" s="110"/>
      <c r="I188" s="110">
        <v>4805.0807426287602</v>
      </c>
      <c r="J188" s="110">
        <v>129626663</v>
      </c>
      <c r="K188" s="55"/>
      <c r="L188" s="110"/>
      <c r="M188" s="112"/>
      <c r="N188" s="112"/>
      <c r="O188" s="112"/>
      <c r="P188" s="112"/>
      <c r="Q188" s="112"/>
      <c r="R188" s="112"/>
      <c r="S188" s="112"/>
      <c r="T188" s="113"/>
      <c r="U188" s="114"/>
      <c r="V188" s="113"/>
      <c r="W188" s="115"/>
      <c r="X188" s="115"/>
      <c r="Y188" s="115"/>
      <c r="AA188" s="117"/>
      <c r="AB188" s="117"/>
      <c r="AC188" s="117"/>
      <c r="AD188" s="118"/>
      <c r="AE188" s="117"/>
      <c r="AF188" s="117"/>
      <c r="AG188" s="117"/>
      <c r="AH188" s="117"/>
      <c r="AI188" s="117"/>
      <c r="AJ188" s="117"/>
      <c r="AK188" s="117"/>
      <c r="AM188" s="119"/>
    </row>
    <row r="189" spans="1:39" s="116" customFormat="1" ht="13.2" x14ac:dyDescent="0.25">
      <c r="A189" s="111" t="s">
        <v>498</v>
      </c>
      <c r="B189" s="110">
        <v>13270</v>
      </c>
      <c r="C189" s="110">
        <v>14072</v>
      </c>
      <c r="D189" s="110">
        <v>1064</v>
      </c>
      <c r="E189" s="110">
        <v>783</v>
      </c>
      <c r="F189" s="110">
        <v>0</v>
      </c>
      <c r="G189" s="110">
        <v>2973.0807426287602</v>
      </c>
      <c r="H189" s="110"/>
      <c r="I189" s="110">
        <v>18892.080742628801</v>
      </c>
      <c r="J189" s="110">
        <v>250697911</v>
      </c>
      <c r="K189" s="55"/>
      <c r="L189" s="110"/>
      <c r="M189" s="112"/>
      <c r="N189" s="112"/>
      <c r="O189" s="112"/>
      <c r="P189" s="112"/>
      <c r="Q189" s="112"/>
      <c r="R189" s="112"/>
      <c r="S189" s="112"/>
      <c r="T189" s="113"/>
      <c r="U189" s="114"/>
      <c r="V189" s="113"/>
      <c r="W189" s="115"/>
      <c r="X189" s="115"/>
      <c r="Y189" s="115"/>
      <c r="AA189" s="117"/>
      <c r="AB189" s="117"/>
      <c r="AC189" s="117"/>
      <c r="AD189" s="118"/>
      <c r="AE189" s="117"/>
      <c r="AF189" s="117"/>
      <c r="AG189" s="117"/>
      <c r="AH189" s="117"/>
      <c r="AI189" s="117"/>
      <c r="AJ189" s="117"/>
      <c r="AK189" s="117"/>
      <c r="AM189" s="119"/>
    </row>
    <row r="190" spans="1:39" s="116" customFormat="1" ht="13.2" x14ac:dyDescent="0.25">
      <c r="A190" s="111" t="s">
        <v>499</v>
      </c>
      <c r="B190" s="110">
        <v>10745</v>
      </c>
      <c r="C190" s="110">
        <v>13205</v>
      </c>
      <c r="D190" s="110">
        <v>1155</v>
      </c>
      <c r="E190" s="110">
        <v>0</v>
      </c>
      <c r="F190" s="110">
        <v>0</v>
      </c>
      <c r="G190" s="110">
        <v>2973.0807426287602</v>
      </c>
      <c r="H190" s="110"/>
      <c r="I190" s="110">
        <v>17333.080742628801</v>
      </c>
      <c r="J190" s="110">
        <v>186243953</v>
      </c>
      <c r="K190" s="55"/>
      <c r="L190" s="110"/>
      <c r="M190" s="112"/>
      <c r="N190" s="112"/>
      <c r="O190" s="112"/>
      <c r="P190" s="112"/>
      <c r="Q190" s="112"/>
      <c r="R190" s="112"/>
      <c r="S190" s="112"/>
      <c r="T190" s="113"/>
      <c r="U190" s="114"/>
      <c r="V190" s="113"/>
      <c r="W190" s="115"/>
      <c r="X190" s="115"/>
      <c r="Y190" s="115"/>
      <c r="AA190" s="117"/>
      <c r="AB190" s="117"/>
      <c r="AC190" s="117"/>
      <c r="AD190" s="118"/>
      <c r="AE190" s="117"/>
      <c r="AF190" s="117"/>
      <c r="AG190" s="117"/>
      <c r="AH190" s="117"/>
      <c r="AI190" s="117"/>
      <c r="AJ190" s="117"/>
      <c r="AK190" s="117"/>
      <c r="AM190" s="119"/>
    </row>
    <row r="191" spans="1:39" s="116" customFormat="1" ht="13.2" x14ac:dyDescent="0.25">
      <c r="A191" s="111" t="s">
        <v>500</v>
      </c>
      <c r="B191" s="110">
        <v>12904</v>
      </c>
      <c r="C191" s="110">
        <v>12301</v>
      </c>
      <c r="D191" s="110">
        <v>1250</v>
      </c>
      <c r="E191" s="110">
        <v>0</v>
      </c>
      <c r="F191" s="110">
        <v>0</v>
      </c>
      <c r="G191" s="110">
        <v>2973.0807426287602</v>
      </c>
      <c r="H191" s="110"/>
      <c r="I191" s="110">
        <v>16524.080742628801</v>
      </c>
      <c r="J191" s="110">
        <v>213226738</v>
      </c>
      <c r="K191" s="55"/>
      <c r="L191" s="110"/>
      <c r="M191" s="112"/>
      <c r="N191" s="112"/>
      <c r="O191" s="112"/>
      <c r="P191" s="112"/>
      <c r="Q191" s="112"/>
      <c r="R191" s="112"/>
      <c r="S191" s="112"/>
      <c r="T191" s="113"/>
      <c r="U191" s="114"/>
      <c r="V191" s="113"/>
      <c r="W191" s="115"/>
      <c r="X191" s="115"/>
      <c r="Y191" s="115"/>
      <c r="AA191" s="117"/>
      <c r="AB191" s="117"/>
      <c r="AC191" s="117"/>
      <c r="AD191" s="118"/>
      <c r="AE191" s="117"/>
      <c r="AF191" s="117"/>
      <c r="AG191" s="117"/>
      <c r="AH191" s="117"/>
      <c r="AI191" s="117"/>
      <c r="AJ191" s="117"/>
      <c r="AK191" s="117"/>
      <c r="AM191" s="119"/>
    </row>
    <row r="192" spans="1:39" s="116" customFormat="1" ht="13.2" x14ac:dyDescent="0.25">
      <c r="A192" s="111" t="s">
        <v>501</v>
      </c>
      <c r="B192" s="110">
        <v>11256</v>
      </c>
      <c r="C192" s="110">
        <v>13672</v>
      </c>
      <c r="D192" s="110">
        <v>993</v>
      </c>
      <c r="E192" s="110">
        <v>0</v>
      </c>
      <c r="F192" s="110">
        <v>0</v>
      </c>
      <c r="G192" s="110">
        <v>2973.0807426287602</v>
      </c>
      <c r="H192" s="110"/>
      <c r="I192" s="110">
        <v>17638.080742628801</v>
      </c>
      <c r="J192" s="110">
        <v>198534237</v>
      </c>
      <c r="K192" s="55"/>
      <c r="L192" s="110"/>
      <c r="M192" s="112"/>
      <c r="N192" s="112"/>
      <c r="O192" s="112"/>
      <c r="P192" s="112"/>
      <c r="Q192" s="112"/>
      <c r="R192" s="112"/>
      <c r="S192" s="112"/>
      <c r="T192" s="113"/>
      <c r="U192" s="114"/>
      <c r="V192" s="113"/>
      <c r="W192" s="115"/>
      <c r="X192" s="115"/>
      <c r="Y192" s="115"/>
      <c r="AA192" s="117"/>
      <c r="AB192" s="117"/>
      <c r="AC192" s="117"/>
      <c r="AD192" s="118"/>
      <c r="AE192" s="117"/>
      <c r="AF192" s="117"/>
      <c r="AG192" s="117"/>
      <c r="AH192" s="117"/>
      <c r="AI192" s="117"/>
      <c r="AJ192" s="117"/>
      <c r="AK192" s="117"/>
      <c r="AM192" s="119"/>
    </row>
    <row r="193" spans="1:39" s="116" customFormat="1" ht="13.2" x14ac:dyDescent="0.25">
      <c r="A193" s="111" t="s">
        <v>502</v>
      </c>
      <c r="B193" s="110">
        <v>12833</v>
      </c>
      <c r="C193" s="110">
        <v>12291</v>
      </c>
      <c r="D193" s="110">
        <v>-28</v>
      </c>
      <c r="E193" s="110">
        <v>0</v>
      </c>
      <c r="F193" s="110">
        <v>0</v>
      </c>
      <c r="G193" s="110">
        <v>2973.0807426287602</v>
      </c>
      <c r="H193" s="110"/>
      <c r="I193" s="110">
        <v>15236.080742628799</v>
      </c>
      <c r="J193" s="110">
        <v>195524624</v>
      </c>
      <c r="K193" s="55"/>
      <c r="L193" s="110"/>
      <c r="M193" s="112"/>
      <c r="N193" s="112"/>
      <c r="O193" s="112"/>
      <c r="P193" s="112"/>
      <c r="Q193" s="112"/>
      <c r="R193" s="112"/>
      <c r="S193" s="112"/>
      <c r="T193" s="113"/>
      <c r="U193" s="114"/>
      <c r="V193" s="113"/>
      <c r="W193" s="115"/>
      <c r="X193" s="115"/>
      <c r="Y193" s="115"/>
      <c r="AA193" s="117"/>
      <c r="AB193" s="117"/>
      <c r="AC193" s="117"/>
      <c r="AD193" s="118"/>
      <c r="AE193" s="117"/>
      <c r="AF193" s="117"/>
      <c r="AG193" s="117"/>
      <c r="AH193" s="117"/>
      <c r="AI193" s="117"/>
      <c r="AJ193" s="117"/>
      <c r="AK193" s="117"/>
      <c r="AM193" s="119"/>
    </row>
    <row r="194" spans="1:39" s="116" customFormat="1" ht="13.2" x14ac:dyDescent="0.25">
      <c r="A194" s="111" t="s">
        <v>503</v>
      </c>
      <c r="B194" s="110">
        <v>16145</v>
      </c>
      <c r="C194" s="110">
        <v>2751</v>
      </c>
      <c r="D194" s="110">
        <v>-2439</v>
      </c>
      <c r="E194" s="110">
        <v>0</v>
      </c>
      <c r="F194" s="110">
        <v>337</v>
      </c>
      <c r="G194" s="110">
        <v>2973.0807426287602</v>
      </c>
      <c r="H194" s="110"/>
      <c r="I194" s="110">
        <v>3622.0807426287602</v>
      </c>
      <c r="J194" s="110">
        <v>58478494</v>
      </c>
      <c r="K194" s="55"/>
      <c r="L194" s="110"/>
      <c r="M194" s="112"/>
      <c r="N194" s="112"/>
      <c r="O194" s="112"/>
      <c r="P194" s="112"/>
      <c r="Q194" s="112"/>
      <c r="R194" s="112"/>
      <c r="S194" s="112"/>
      <c r="T194" s="113"/>
      <c r="U194" s="114"/>
      <c r="V194" s="113"/>
      <c r="W194" s="115"/>
      <c r="X194" s="115"/>
      <c r="Y194" s="115"/>
      <c r="AA194" s="117"/>
      <c r="AB194" s="117"/>
      <c r="AC194" s="117"/>
      <c r="AD194" s="118"/>
      <c r="AE194" s="117"/>
      <c r="AF194" s="117"/>
      <c r="AG194" s="117"/>
      <c r="AH194" s="117"/>
      <c r="AI194" s="117"/>
      <c r="AJ194" s="117"/>
      <c r="AK194" s="117"/>
      <c r="AM194" s="119"/>
    </row>
    <row r="195" spans="1:39" s="116" customFormat="1" ht="13.2" x14ac:dyDescent="0.25">
      <c r="A195" s="111" t="s">
        <v>504</v>
      </c>
      <c r="B195" s="110">
        <v>11868</v>
      </c>
      <c r="C195" s="110">
        <v>10744</v>
      </c>
      <c r="D195" s="110">
        <v>1105</v>
      </c>
      <c r="E195" s="110">
        <v>0</v>
      </c>
      <c r="F195" s="110">
        <v>0</v>
      </c>
      <c r="G195" s="110">
        <v>2973.0807426287602</v>
      </c>
      <c r="H195" s="110"/>
      <c r="I195" s="110">
        <v>14822.080742628799</v>
      </c>
      <c r="J195" s="110">
        <v>175908454</v>
      </c>
      <c r="K195" s="55"/>
      <c r="L195" s="110"/>
      <c r="M195" s="112"/>
      <c r="N195" s="112"/>
      <c r="O195" s="112"/>
      <c r="P195" s="112"/>
      <c r="Q195" s="112"/>
      <c r="R195" s="112"/>
      <c r="S195" s="112"/>
      <c r="T195" s="113"/>
      <c r="U195" s="114"/>
      <c r="V195" s="113"/>
      <c r="W195" s="115"/>
      <c r="X195" s="115"/>
      <c r="Y195" s="115"/>
      <c r="AA195" s="117"/>
      <c r="AB195" s="117"/>
      <c r="AC195" s="117"/>
      <c r="AD195" s="118"/>
      <c r="AE195" s="117"/>
      <c r="AF195" s="117"/>
      <c r="AG195" s="117"/>
      <c r="AH195" s="117"/>
      <c r="AI195" s="117"/>
      <c r="AJ195" s="117"/>
      <c r="AK195" s="117"/>
      <c r="AM195" s="119"/>
    </row>
    <row r="196" spans="1:39" s="116" customFormat="1" ht="13.2" x14ac:dyDescent="0.25">
      <c r="A196" s="111" t="s">
        <v>505</v>
      </c>
      <c r="B196" s="110">
        <v>59282</v>
      </c>
      <c r="C196" s="110">
        <v>10152</v>
      </c>
      <c r="D196" s="110">
        <v>457</v>
      </c>
      <c r="E196" s="110">
        <v>0</v>
      </c>
      <c r="F196" s="110">
        <v>0</v>
      </c>
      <c r="G196" s="110">
        <v>2973.0807426287602</v>
      </c>
      <c r="H196" s="110"/>
      <c r="I196" s="110">
        <v>13582.080742628799</v>
      </c>
      <c r="J196" s="110">
        <v>805172911</v>
      </c>
      <c r="K196" s="55"/>
      <c r="L196" s="110"/>
      <c r="M196" s="112"/>
      <c r="N196" s="112"/>
      <c r="O196" s="112"/>
      <c r="P196" s="112"/>
      <c r="Q196" s="112"/>
      <c r="R196" s="112"/>
      <c r="S196" s="112"/>
      <c r="T196" s="113"/>
      <c r="U196" s="114"/>
      <c r="V196" s="113"/>
      <c r="W196" s="115"/>
      <c r="X196" s="115"/>
      <c r="Y196" s="115"/>
      <c r="AA196" s="117"/>
      <c r="AB196" s="117"/>
      <c r="AC196" s="117"/>
      <c r="AD196" s="118"/>
      <c r="AE196" s="117"/>
      <c r="AF196" s="117"/>
      <c r="AG196" s="117"/>
      <c r="AH196" s="117"/>
      <c r="AI196" s="117"/>
      <c r="AJ196" s="117"/>
      <c r="AK196" s="117"/>
      <c r="AM196" s="119"/>
    </row>
    <row r="197" spans="1:39" s="116" customFormat="1" ht="13.2" x14ac:dyDescent="0.25">
      <c r="A197" s="111" t="s">
        <v>506</v>
      </c>
      <c r="B197" s="110">
        <v>9256</v>
      </c>
      <c r="C197" s="110">
        <v>14168</v>
      </c>
      <c r="D197" s="110">
        <v>674</v>
      </c>
      <c r="E197" s="110">
        <v>0</v>
      </c>
      <c r="F197" s="110">
        <v>0</v>
      </c>
      <c r="G197" s="110">
        <v>2973.0807426287602</v>
      </c>
      <c r="H197" s="110"/>
      <c r="I197" s="110">
        <v>17815.080742628801</v>
      </c>
      <c r="J197" s="110">
        <v>164896387</v>
      </c>
      <c r="K197" s="55"/>
      <c r="L197" s="110"/>
      <c r="M197" s="112"/>
      <c r="N197" s="112"/>
      <c r="O197" s="112"/>
      <c r="P197" s="112"/>
      <c r="Q197" s="112"/>
      <c r="R197" s="112"/>
      <c r="S197" s="112"/>
      <c r="T197" s="113"/>
      <c r="U197" s="114"/>
      <c r="V197" s="113"/>
      <c r="W197" s="115"/>
      <c r="X197" s="115"/>
      <c r="Y197" s="115"/>
      <c r="AA197" s="117"/>
      <c r="AB197" s="117"/>
      <c r="AC197" s="117"/>
      <c r="AD197" s="118"/>
      <c r="AE197" s="117"/>
      <c r="AF197" s="117"/>
      <c r="AG197" s="117"/>
      <c r="AH197" s="117"/>
      <c r="AI197" s="117"/>
      <c r="AJ197" s="117"/>
      <c r="AK197" s="117"/>
      <c r="AM197" s="119"/>
    </row>
    <row r="198" spans="1:39" s="116" customFormat="1" ht="13.2" x14ac:dyDescent="0.25">
      <c r="A198" s="111" t="s">
        <v>507</v>
      </c>
      <c r="B198" s="110">
        <v>56833</v>
      </c>
      <c r="C198" s="110">
        <v>10014</v>
      </c>
      <c r="D198" s="110">
        <v>1075</v>
      </c>
      <c r="E198" s="110">
        <v>0</v>
      </c>
      <c r="F198" s="110">
        <v>0</v>
      </c>
      <c r="G198" s="110">
        <v>2973.0807426287602</v>
      </c>
      <c r="H198" s="110"/>
      <c r="I198" s="110">
        <v>14062.080742628799</v>
      </c>
      <c r="J198" s="110">
        <v>799190235</v>
      </c>
      <c r="K198" s="55"/>
      <c r="L198" s="110"/>
      <c r="M198" s="112"/>
      <c r="N198" s="112"/>
      <c r="O198" s="112"/>
      <c r="P198" s="112"/>
      <c r="Q198" s="112"/>
      <c r="R198" s="112"/>
      <c r="S198" s="112"/>
      <c r="T198" s="113"/>
      <c r="U198" s="114"/>
      <c r="V198" s="113"/>
      <c r="W198" s="115"/>
      <c r="X198" s="115"/>
      <c r="Y198" s="115"/>
      <c r="AA198" s="117"/>
      <c r="AB198" s="117"/>
      <c r="AC198" s="117"/>
      <c r="AD198" s="118"/>
      <c r="AE198" s="117"/>
      <c r="AF198" s="117"/>
      <c r="AG198" s="117"/>
      <c r="AH198" s="117"/>
      <c r="AI198" s="117"/>
      <c r="AJ198" s="117"/>
      <c r="AK198" s="117"/>
      <c r="AM198" s="119"/>
    </row>
    <row r="199" spans="1:39" s="116" customFormat="1" ht="13.2" x14ac:dyDescent="0.25">
      <c r="A199" s="111" t="s">
        <v>508</v>
      </c>
      <c r="B199" s="110">
        <v>24694</v>
      </c>
      <c r="C199" s="110">
        <v>10119</v>
      </c>
      <c r="D199" s="110">
        <v>156</v>
      </c>
      <c r="E199" s="110">
        <v>0</v>
      </c>
      <c r="F199" s="110">
        <v>0</v>
      </c>
      <c r="G199" s="110">
        <v>2973.0807426287602</v>
      </c>
      <c r="H199" s="110"/>
      <c r="I199" s="110">
        <v>13248.080742628799</v>
      </c>
      <c r="J199" s="110">
        <v>327148106</v>
      </c>
      <c r="K199" s="55"/>
      <c r="L199" s="110"/>
      <c r="M199" s="112"/>
      <c r="N199" s="112"/>
      <c r="O199" s="112"/>
      <c r="P199" s="112"/>
      <c r="Q199" s="112"/>
      <c r="R199" s="112"/>
      <c r="S199" s="112"/>
      <c r="T199" s="113"/>
      <c r="U199" s="114"/>
      <c r="V199" s="113"/>
      <c r="W199" s="115"/>
      <c r="X199" s="115"/>
      <c r="Y199" s="115"/>
      <c r="AA199" s="117"/>
      <c r="AB199" s="117"/>
      <c r="AC199" s="117"/>
      <c r="AD199" s="118"/>
      <c r="AE199" s="117"/>
      <c r="AF199" s="117"/>
      <c r="AG199" s="117"/>
      <c r="AH199" s="117"/>
      <c r="AI199" s="117"/>
      <c r="AJ199" s="117"/>
      <c r="AK199" s="117"/>
      <c r="AM199" s="119"/>
    </row>
    <row r="200" spans="1:39" s="116" customFormat="1" ht="13.2" x14ac:dyDescent="0.25">
      <c r="A200" s="111" t="s">
        <v>509</v>
      </c>
      <c r="B200" s="110">
        <v>16045</v>
      </c>
      <c r="C200" s="110">
        <v>12522</v>
      </c>
      <c r="D200" s="110">
        <v>495</v>
      </c>
      <c r="E200" s="110">
        <v>0</v>
      </c>
      <c r="F200" s="110">
        <v>0</v>
      </c>
      <c r="G200" s="110">
        <v>2973.0807426287602</v>
      </c>
      <c r="H200" s="110"/>
      <c r="I200" s="110">
        <v>15990.080742628799</v>
      </c>
      <c r="J200" s="110">
        <v>256560846</v>
      </c>
      <c r="K200" s="55"/>
      <c r="L200" s="110"/>
      <c r="M200" s="112"/>
      <c r="N200" s="112"/>
      <c r="O200" s="112"/>
      <c r="P200" s="112"/>
      <c r="Q200" s="112"/>
      <c r="R200" s="112"/>
      <c r="S200" s="112"/>
      <c r="T200" s="113"/>
      <c r="U200" s="114"/>
      <c r="V200" s="113"/>
      <c r="W200" s="115"/>
      <c r="X200" s="115"/>
      <c r="Y200" s="115"/>
      <c r="AA200" s="117"/>
      <c r="AB200" s="117"/>
      <c r="AC200" s="117"/>
      <c r="AD200" s="118"/>
      <c r="AE200" s="117"/>
      <c r="AF200" s="117"/>
      <c r="AG200" s="117"/>
      <c r="AH200" s="117"/>
      <c r="AI200" s="117"/>
      <c r="AJ200" s="117"/>
      <c r="AK200" s="117"/>
      <c r="AM200" s="119"/>
    </row>
    <row r="201" spans="1:39" s="116" customFormat="1" ht="13.2" x14ac:dyDescent="0.25">
      <c r="A201" s="111" t="s">
        <v>510</v>
      </c>
      <c r="B201" s="110">
        <v>11906</v>
      </c>
      <c r="C201" s="110">
        <v>12133</v>
      </c>
      <c r="D201" s="110">
        <v>491</v>
      </c>
      <c r="E201" s="110">
        <v>0</v>
      </c>
      <c r="F201" s="110">
        <v>0</v>
      </c>
      <c r="G201" s="110">
        <v>2973.0807426287602</v>
      </c>
      <c r="H201" s="110"/>
      <c r="I201" s="110">
        <v>15597.080742628799</v>
      </c>
      <c r="J201" s="110">
        <v>185698843</v>
      </c>
      <c r="K201" s="55"/>
      <c r="L201" s="110"/>
      <c r="M201" s="112"/>
      <c r="N201" s="112"/>
      <c r="O201" s="112"/>
      <c r="P201" s="112"/>
      <c r="Q201" s="112"/>
      <c r="R201" s="112"/>
      <c r="S201" s="112"/>
      <c r="T201" s="113"/>
      <c r="U201" s="114"/>
      <c r="V201" s="113"/>
      <c r="W201" s="115"/>
      <c r="X201" s="115"/>
      <c r="Y201" s="115"/>
      <c r="AA201" s="117"/>
      <c r="AB201" s="117"/>
      <c r="AC201" s="117"/>
      <c r="AD201" s="118"/>
      <c r="AE201" s="117"/>
      <c r="AF201" s="117"/>
      <c r="AG201" s="117"/>
      <c r="AH201" s="117"/>
      <c r="AI201" s="117"/>
      <c r="AJ201" s="117"/>
      <c r="AK201" s="117"/>
      <c r="AM201" s="119"/>
    </row>
    <row r="202" spans="1:39" s="116" customFormat="1" ht="13.2" x14ac:dyDescent="0.25">
      <c r="A202" s="111" t="s">
        <v>511</v>
      </c>
      <c r="B202" s="110">
        <v>39611</v>
      </c>
      <c r="C202" s="110">
        <v>11138</v>
      </c>
      <c r="D202" s="110">
        <v>1919</v>
      </c>
      <c r="E202" s="110">
        <v>0</v>
      </c>
      <c r="F202" s="110">
        <v>0</v>
      </c>
      <c r="G202" s="110">
        <v>2973.0807426287602</v>
      </c>
      <c r="H202" s="110"/>
      <c r="I202" s="110">
        <v>16030.080742628799</v>
      </c>
      <c r="J202" s="110">
        <v>634967528</v>
      </c>
      <c r="K202" s="55"/>
      <c r="L202" s="110"/>
      <c r="M202" s="112"/>
      <c r="N202" s="112"/>
      <c r="O202" s="112"/>
      <c r="P202" s="112"/>
      <c r="Q202" s="112"/>
      <c r="R202" s="112"/>
      <c r="S202" s="112"/>
      <c r="T202" s="113"/>
      <c r="U202" s="114"/>
      <c r="V202" s="113"/>
      <c r="W202" s="115"/>
      <c r="X202" s="115"/>
      <c r="Y202" s="115"/>
      <c r="AA202" s="117"/>
      <c r="AB202" s="117"/>
      <c r="AC202" s="117"/>
      <c r="AD202" s="118"/>
      <c r="AE202" s="117"/>
      <c r="AF202" s="117"/>
      <c r="AG202" s="117"/>
      <c r="AH202" s="117"/>
      <c r="AI202" s="117"/>
      <c r="AJ202" s="117"/>
      <c r="AK202" s="117"/>
      <c r="AM202" s="119"/>
    </row>
    <row r="203" spans="1:39" s="116" customFormat="1" ht="13.2" x14ac:dyDescent="0.25">
      <c r="A203" s="111" t="s">
        <v>512</v>
      </c>
      <c r="B203" s="110">
        <v>12440</v>
      </c>
      <c r="C203" s="110">
        <v>15138</v>
      </c>
      <c r="D203" s="110">
        <v>3640</v>
      </c>
      <c r="E203" s="110">
        <v>0</v>
      </c>
      <c r="F203" s="110">
        <v>0</v>
      </c>
      <c r="G203" s="110">
        <v>2973.0807426287602</v>
      </c>
      <c r="H203" s="110"/>
      <c r="I203" s="110">
        <v>21751.080742628801</v>
      </c>
      <c r="J203" s="110">
        <v>270583444</v>
      </c>
      <c r="K203" s="55"/>
      <c r="L203" s="110"/>
      <c r="M203" s="112"/>
      <c r="N203" s="112"/>
      <c r="O203" s="112"/>
      <c r="P203" s="112"/>
      <c r="Q203" s="112"/>
      <c r="R203" s="112"/>
      <c r="S203" s="112"/>
      <c r="T203" s="113"/>
      <c r="U203" s="114"/>
      <c r="V203" s="113"/>
      <c r="W203" s="115"/>
      <c r="X203" s="115"/>
      <c r="Y203" s="115"/>
      <c r="AA203" s="117"/>
      <c r="AB203" s="117"/>
      <c r="AC203" s="117"/>
      <c r="AD203" s="118"/>
      <c r="AE203" s="117"/>
      <c r="AF203" s="117"/>
      <c r="AG203" s="117"/>
      <c r="AH203" s="117"/>
      <c r="AI203" s="117"/>
      <c r="AJ203" s="117"/>
      <c r="AK203" s="117"/>
      <c r="AM203" s="119"/>
    </row>
    <row r="204" spans="1:39" s="116" customFormat="1" ht="13.2" x14ac:dyDescent="0.25">
      <c r="A204" s="111" t="s">
        <v>513</v>
      </c>
      <c r="B204" s="110">
        <v>12948</v>
      </c>
      <c r="C204" s="110">
        <v>2331</v>
      </c>
      <c r="D204" s="110">
        <v>-1022</v>
      </c>
      <c r="E204" s="110">
        <v>0</v>
      </c>
      <c r="F204" s="110">
        <v>715</v>
      </c>
      <c r="G204" s="110">
        <v>2973.0807426287602</v>
      </c>
      <c r="H204" s="110"/>
      <c r="I204" s="110">
        <v>4997.0807426287602</v>
      </c>
      <c r="J204" s="110">
        <v>64702201</v>
      </c>
      <c r="K204" s="55"/>
      <c r="L204" s="110"/>
      <c r="M204" s="112"/>
      <c r="N204" s="112"/>
      <c r="O204" s="112"/>
      <c r="P204" s="112"/>
      <c r="Q204" s="112"/>
      <c r="R204" s="112"/>
      <c r="S204" s="112"/>
      <c r="T204" s="113"/>
      <c r="U204" s="114"/>
      <c r="V204" s="113"/>
      <c r="W204" s="115"/>
      <c r="X204" s="115"/>
      <c r="Y204" s="115"/>
      <c r="AA204" s="117"/>
      <c r="AB204" s="117"/>
      <c r="AC204" s="117"/>
      <c r="AD204" s="118"/>
      <c r="AE204" s="117"/>
      <c r="AF204" s="117"/>
      <c r="AG204" s="117"/>
      <c r="AH204" s="117"/>
      <c r="AI204" s="117"/>
      <c r="AJ204" s="117"/>
      <c r="AK204" s="117"/>
      <c r="AM204" s="119"/>
    </row>
    <row r="205" spans="1:39" s="116" customFormat="1" ht="18.75" customHeight="1" x14ac:dyDescent="0.25">
      <c r="A205" s="17" t="s">
        <v>514</v>
      </c>
      <c r="B205" s="18"/>
      <c r="C205" s="18"/>
      <c r="D205" s="18"/>
      <c r="E205" s="18"/>
      <c r="F205" s="18"/>
      <c r="G205" s="18"/>
      <c r="H205" s="18"/>
      <c r="I205" s="110"/>
      <c r="J205" s="110"/>
      <c r="K205" s="55"/>
      <c r="L205" s="110"/>
      <c r="M205" s="112"/>
      <c r="N205" s="112"/>
      <c r="O205" s="112"/>
      <c r="P205" s="112"/>
      <c r="Q205" s="112"/>
      <c r="R205" s="112"/>
      <c r="S205" s="112"/>
      <c r="T205" s="113"/>
      <c r="U205" s="114"/>
      <c r="V205" s="113"/>
      <c r="W205" s="115"/>
      <c r="X205" s="115"/>
      <c r="Y205" s="115"/>
      <c r="AA205" s="117"/>
      <c r="AB205" s="117"/>
      <c r="AC205" s="117"/>
      <c r="AD205" s="118"/>
      <c r="AE205" s="117"/>
      <c r="AF205" s="117"/>
      <c r="AG205" s="117"/>
      <c r="AH205" s="117"/>
      <c r="AI205" s="117"/>
      <c r="AJ205" s="117"/>
      <c r="AK205" s="117"/>
      <c r="AM205" s="119"/>
    </row>
    <row r="206" spans="1:39" s="116" customFormat="1" ht="13.2" x14ac:dyDescent="0.25">
      <c r="A206" s="111" t="s">
        <v>515</v>
      </c>
      <c r="B206" s="110">
        <v>25932</v>
      </c>
      <c r="C206" s="110">
        <v>12954</v>
      </c>
      <c r="D206" s="110">
        <v>859</v>
      </c>
      <c r="E206" s="110">
        <v>0</v>
      </c>
      <c r="F206" s="110">
        <v>0</v>
      </c>
      <c r="G206" s="110">
        <v>2973.0807426287602</v>
      </c>
      <c r="H206" s="110"/>
      <c r="I206" s="110">
        <v>16786.080742628801</v>
      </c>
      <c r="J206" s="110">
        <v>435296646</v>
      </c>
      <c r="K206" s="55"/>
      <c r="L206" s="110"/>
      <c r="M206" s="112"/>
      <c r="N206" s="112"/>
      <c r="O206" s="112"/>
      <c r="P206" s="112"/>
      <c r="Q206" s="112"/>
      <c r="R206" s="112"/>
      <c r="S206" s="112"/>
      <c r="T206" s="113"/>
      <c r="U206" s="114"/>
      <c r="V206" s="113"/>
      <c r="W206" s="115"/>
      <c r="X206" s="115"/>
      <c r="Y206" s="115"/>
      <c r="AA206" s="117"/>
      <c r="AB206" s="117"/>
      <c r="AC206" s="117"/>
      <c r="AD206" s="118"/>
      <c r="AE206" s="117"/>
      <c r="AF206" s="117"/>
      <c r="AG206" s="117"/>
      <c r="AH206" s="117"/>
      <c r="AI206" s="117"/>
      <c r="AJ206" s="117"/>
      <c r="AK206" s="117"/>
      <c r="AM206" s="119"/>
    </row>
    <row r="207" spans="1:39" s="116" customFormat="1" ht="13.2" x14ac:dyDescent="0.25">
      <c r="A207" s="111" t="s">
        <v>516</v>
      </c>
      <c r="B207" s="110">
        <v>8547</v>
      </c>
      <c r="C207" s="110">
        <v>18290</v>
      </c>
      <c r="D207" s="110">
        <v>2707</v>
      </c>
      <c r="E207" s="110">
        <v>294</v>
      </c>
      <c r="F207" s="110">
        <v>0</v>
      </c>
      <c r="G207" s="110">
        <v>2973.0807426287602</v>
      </c>
      <c r="H207" s="110"/>
      <c r="I207" s="110">
        <v>24264.080742628801</v>
      </c>
      <c r="J207" s="110">
        <v>207385098</v>
      </c>
      <c r="K207" s="55"/>
      <c r="L207" s="110"/>
      <c r="M207" s="112"/>
      <c r="N207" s="112"/>
      <c r="O207" s="112"/>
      <c r="P207" s="112"/>
      <c r="Q207" s="112"/>
      <c r="R207" s="112"/>
      <c r="S207" s="112"/>
      <c r="T207" s="113"/>
      <c r="U207" s="114"/>
      <c r="V207" s="113"/>
      <c r="W207" s="115"/>
      <c r="X207" s="115"/>
      <c r="Y207" s="115"/>
      <c r="AA207" s="117"/>
      <c r="AB207" s="117"/>
      <c r="AC207" s="117"/>
      <c r="AD207" s="118"/>
      <c r="AE207" s="117"/>
      <c r="AF207" s="117"/>
      <c r="AG207" s="117"/>
      <c r="AH207" s="117"/>
      <c r="AI207" s="117"/>
      <c r="AJ207" s="117"/>
      <c r="AK207" s="117"/>
      <c r="AM207" s="119"/>
    </row>
    <row r="208" spans="1:39" s="116" customFormat="1" ht="13.2" x14ac:dyDescent="0.25">
      <c r="A208" s="111" t="s">
        <v>517</v>
      </c>
      <c r="B208" s="110">
        <v>10536</v>
      </c>
      <c r="C208" s="110">
        <v>17264</v>
      </c>
      <c r="D208" s="110">
        <v>8489</v>
      </c>
      <c r="E208" s="110">
        <v>0</v>
      </c>
      <c r="F208" s="110">
        <v>0</v>
      </c>
      <c r="G208" s="110">
        <v>2973.0807426287602</v>
      </c>
      <c r="H208" s="110"/>
      <c r="I208" s="110">
        <v>28726.080742628801</v>
      </c>
      <c r="J208" s="110">
        <v>302657987</v>
      </c>
      <c r="K208" s="55"/>
      <c r="L208" s="110"/>
      <c r="M208" s="112"/>
      <c r="N208" s="112"/>
      <c r="O208" s="112"/>
      <c r="P208" s="112"/>
      <c r="Q208" s="112"/>
      <c r="R208" s="112"/>
      <c r="S208" s="112"/>
      <c r="T208" s="113"/>
      <c r="U208" s="114"/>
      <c r="V208" s="113"/>
      <c r="W208" s="115"/>
      <c r="X208" s="115"/>
      <c r="Y208" s="115"/>
      <c r="AA208" s="117"/>
      <c r="AB208" s="117"/>
      <c r="AC208" s="117"/>
      <c r="AD208" s="118"/>
      <c r="AE208" s="117"/>
      <c r="AF208" s="117"/>
      <c r="AG208" s="117"/>
      <c r="AH208" s="117"/>
      <c r="AI208" s="117"/>
      <c r="AJ208" s="117"/>
      <c r="AK208" s="117"/>
      <c r="AM208" s="119"/>
    </row>
    <row r="209" spans="1:39" s="116" customFormat="1" ht="13.2" x14ac:dyDescent="0.25">
      <c r="A209" s="111" t="s">
        <v>518</v>
      </c>
      <c r="B209" s="110">
        <v>11492</v>
      </c>
      <c r="C209" s="110">
        <v>13512</v>
      </c>
      <c r="D209" s="110">
        <v>1172</v>
      </c>
      <c r="E209" s="110">
        <v>0</v>
      </c>
      <c r="F209" s="110">
        <v>0</v>
      </c>
      <c r="G209" s="110">
        <v>2973.0807426287602</v>
      </c>
      <c r="H209" s="110"/>
      <c r="I209" s="110">
        <v>17657.080742628801</v>
      </c>
      <c r="J209" s="110">
        <v>202915172</v>
      </c>
      <c r="K209" s="55"/>
      <c r="L209" s="110"/>
      <c r="M209" s="112"/>
      <c r="N209" s="112"/>
      <c r="O209" s="112"/>
      <c r="P209" s="112"/>
      <c r="Q209" s="112"/>
      <c r="R209" s="112"/>
      <c r="S209" s="112"/>
      <c r="T209" s="113"/>
      <c r="U209" s="114"/>
      <c r="V209" s="113"/>
      <c r="W209" s="115"/>
      <c r="X209" s="115"/>
      <c r="Y209" s="115"/>
      <c r="AA209" s="117"/>
      <c r="AB209" s="117"/>
      <c r="AC209" s="117"/>
      <c r="AD209" s="118"/>
      <c r="AE209" s="117"/>
      <c r="AF209" s="117"/>
      <c r="AG209" s="117"/>
      <c r="AH209" s="117"/>
      <c r="AI209" s="117"/>
      <c r="AJ209" s="117"/>
      <c r="AK209" s="117"/>
      <c r="AM209" s="119"/>
    </row>
    <row r="210" spans="1:39" s="116" customFormat="1" ht="13.2" x14ac:dyDescent="0.25">
      <c r="A210" s="111" t="s">
        <v>519</v>
      </c>
      <c r="B210" s="110">
        <v>9029</v>
      </c>
      <c r="C210" s="110">
        <v>12473</v>
      </c>
      <c r="D210" s="110">
        <v>813</v>
      </c>
      <c r="E210" s="110">
        <v>0</v>
      </c>
      <c r="F210" s="110">
        <v>0</v>
      </c>
      <c r="G210" s="110">
        <v>2973.0807426287602</v>
      </c>
      <c r="H210" s="110"/>
      <c r="I210" s="110">
        <v>16259.080742628799</v>
      </c>
      <c r="J210" s="110">
        <v>146803240</v>
      </c>
      <c r="K210" s="55"/>
      <c r="L210" s="110"/>
      <c r="M210" s="112"/>
      <c r="N210" s="112"/>
      <c r="O210" s="112"/>
      <c r="P210" s="112"/>
      <c r="Q210" s="112"/>
      <c r="R210" s="112"/>
      <c r="S210" s="112"/>
      <c r="T210" s="113"/>
      <c r="U210" s="114"/>
      <c r="V210" s="113"/>
      <c r="W210" s="115"/>
      <c r="X210" s="115"/>
      <c r="Y210" s="115"/>
      <c r="AA210" s="117"/>
      <c r="AB210" s="117"/>
      <c r="AC210" s="117"/>
      <c r="AD210" s="118"/>
      <c r="AE210" s="117"/>
      <c r="AF210" s="117"/>
      <c r="AG210" s="117"/>
      <c r="AH210" s="117"/>
      <c r="AI210" s="117"/>
      <c r="AJ210" s="117"/>
      <c r="AK210" s="117"/>
      <c r="AM210" s="119"/>
    </row>
    <row r="211" spans="1:39" s="116" customFormat="1" ht="13.2" x14ac:dyDescent="0.25">
      <c r="A211" s="111" t="s">
        <v>520</v>
      </c>
      <c r="B211" s="110">
        <v>11518</v>
      </c>
      <c r="C211" s="110">
        <v>12982</v>
      </c>
      <c r="D211" s="110">
        <v>2781</v>
      </c>
      <c r="E211" s="110">
        <v>263</v>
      </c>
      <c r="F211" s="110">
        <v>0</v>
      </c>
      <c r="G211" s="110">
        <v>2973.0807426287602</v>
      </c>
      <c r="H211" s="110"/>
      <c r="I211" s="110">
        <v>18999.080742628801</v>
      </c>
      <c r="J211" s="110">
        <v>218831412</v>
      </c>
      <c r="K211" s="55"/>
      <c r="L211" s="110"/>
      <c r="M211" s="112"/>
      <c r="N211" s="112"/>
      <c r="O211" s="112"/>
      <c r="P211" s="112"/>
      <c r="Q211" s="112"/>
      <c r="R211" s="112"/>
      <c r="S211" s="112"/>
      <c r="T211" s="113"/>
      <c r="U211" s="114"/>
      <c r="V211" s="113"/>
      <c r="W211" s="115"/>
      <c r="X211" s="115"/>
      <c r="Y211" s="115"/>
      <c r="AA211" s="117"/>
      <c r="AB211" s="117"/>
      <c r="AC211" s="117"/>
      <c r="AD211" s="118"/>
      <c r="AE211" s="117"/>
      <c r="AF211" s="117"/>
      <c r="AG211" s="117"/>
      <c r="AH211" s="117"/>
      <c r="AI211" s="117"/>
      <c r="AJ211" s="117"/>
      <c r="AK211" s="117"/>
      <c r="AM211" s="119"/>
    </row>
    <row r="212" spans="1:39" s="116" customFormat="1" ht="13.2" x14ac:dyDescent="0.25">
      <c r="A212" s="111" t="s">
        <v>521</v>
      </c>
      <c r="B212" s="110">
        <v>16667</v>
      </c>
      <c r="C212" s="110">
        <v>4696</v>
      </c>
      <c r="D212" s="110">
        <v>-249</v>
      </c>
      <c r="E212" s="110">
        <v>0</v>
      </c>
      <c r="F212" s="110">
        <v>162</v>
      </c>
      <c r="G212" s="110">
        <v>2973.0807426287602</v>
      </c>
      <c r="H212" s="110"/>
      <c r="I212" s="110">
        <v>7582.0807426287602</v>
      </c>
      <c r="J212" s="110">
        <v>126370540</v>
      </c>
      <c r="K212" s="55"/>
      <c r="L212" s="110"/>
      <c r="M212" s="112"/>
      <c r="N212" s="112"/>
      <c r="O212" s="112"/>
      <c r="P212" s="112"/>
      <c r="Q212" s="112"/>
      <c r="R212" s="112"/>
      <c r="S212" s="112"/>
      <c r="T212" s="113"/>
      <c r="U212" s="114"/>
      <c r="V212" s="113"/>
      <c r="W212" s="115"/>
      <c r="X212" s="115"/>
      <c r="Y212" s="115"/>
      <c r="AA212" s="117"/>
      <c r="AB212" s="117"/>
      <c r="AC212" s="117"/>
      <c r="AD212" s="118"/>
      <c r="AE212" s="117"/>
      <c r="AF212" s="117"/>
      <c r="AG212" s="117"/>
      <c r="AH212" s="117"/>
      <c r="AI212" s="117"/>
      <c r="AJ212" s="117"/>
      <c r="AK212" s="117"/>
      <c r="AM212" s="119"/>
    </row>
    <row r="213" spans="1:39" s="116" customFormat="1" ht="13.2" x14ac:dyDescent="0.25">
      <c r="A213" s="111" t="s">
        <v>522</v>
      </c>
      <c r="B213" s="110">
        <v>94824</v>
      </c>
      <c r="C213" s="110">
        <v>9016</v>
      </c>
      <c r="D213" s="110">
        <v>-3748</v>
      </c>
      <c r="E213" s="110">
        <v>0</v>
      </c>
      <c r="F213" s="110">
        <v>345</v>
      </c>
      <c r="G213" s="110">
        <v>2973.0807426287602</v>
      </c>
      <c r="H213" s="110"/>
      <c r="I213" s="110">
        <v>8586.0807426287593</v>
      </c>
      <c r="J213" s="110">
        <v>814166520</v>
      </c>
      <c r="K213" s="55"/>
      <c r="L213" s="110"/>
      <c r="M213" s="112"/>
      <c r="N213" s="112"/>
      <c r="O213" s="112"/>
      <c r="P213" s="112"/>
      <c r="Q213" s="112"/>
      <c r="R213" s="112"/>
      <c r="S213" s="112"/>
      <c r="T213" s="113"/>
      <c r="U213" s="114"/>
      <c r="V213" s="113"/>
      <c r="W213" s="115"/>
      <c r="X213" s="115"/>
      <c r="Y213" s="115"/>
      <c r="AA213" s="117"/>
      <c r="AB213" s="117"/>
      <c r="AC213" s="117"/>
      <c r="AD213" s="118"/>
      <c r="AE213" s="117"/>
      <c r="AF213" s="117"/>
      <c r="AG213" s="117"/>
      <c r="AH213" s="117"/>
      <c r="AI213" s="117"/>
      <c r="AJ213" s="117"/>
      <c r="AK213" s="117"/>
      <c r="AM213" s="119"/>
    </row>
    <row r="214" spans="1:39" s="116" customFormat="1" ht="13.2" x14ac:dyDescent="0.25">
      <c r="A214" s="111" t="s">
        <v>523</v>
      </c>
      <c r="B214" s="110">
        <v>12089</v>
      </c>
      <c r="C214" s="110">
        <v>12285</v>
      </c>
      <c r="D214" s="110">
        <v>517</v>
      </c>
      <c r="E214" s="110">
        <v>0</v>
      </c>
      <c r="F214" s="110">
        <v>71</v>
      </c>
      <c r="G214" s="110">
        <v>2973.0807426287602</v>
      </c>
      <c r="H214" s="110"/>
      <c r="I214" s="110">
        <v>15846.080742628799</v>
      </c>
      <c r="J214" s="110">
        <v>191563270</v>
      </c>
      <c r="K214" s="55"/>
      <c r="L214" s="110"/>
      <c r="M214" s="112"/>
      <c r="N214" s="112"/>
      <c r="O214" s="112"/>
      <c r="P214" s="112"/>
      <c r="Q214" s="112"/>
      <c r="R214" s="112"/>
      <c r="S214" s="112"/>
      <c r="T214" s="113"/>
      <c r="U214" s="114"/>
      <c r="V214" s="113"/>
      <c r="W214" s="115"/>
      <c r="X214" s="115"/>
      <c r="Y214" s="115"/>
      <c r="AA214" s="117"/>
      <c r="AB214" s="117"/>
      <c r="AC214" s="117"/>
      <c r="AD214" s="118"/>
      <c r="AE214" s="117"/>
      <c r="AF214" s="117"/>
      <c r="AG214" s="117"/>
      <c r="AH214" s="117"/>
      <c r="AI214" s="117"/>
      <c r="AJ214" s="117"/>
      <c r="AK214" s="117"/>
      <c r="AM214" s="119"/>
    </row>
    <row r="215" spans="1:39" s="116" customFormat="1" ht="13.2" x14ac:dyDescent="0.25">
      <c r="A215" s="111" t="s">
        <v>524</v>
      </c>
      <c r="B215" s="110">
        <v>24220</v>
      </c>
      <c r="C215" s="110">
        <v>13503</v>
      </c>
      <c r="D215" s="110">
        <v>478</v>
      </c>
      <c r="E215" s="110">
        <v>0</v>
      </c>
      <c r="F215" s="110">
        <v>0</v>
      </c>
      <c r="G215" s="110">
        <v>2973.0807426287602</v>
      </c>
      <c r="H215" s="110"/>
      <c r="I215" s="110">
        <v>16954.080742628801</v>
      </c>
      <c r="J215" s="110">
        <v>410627836</v>
      </c>
      <c r="K215" s="55"/>
      <c r="L215" s="110"/>
      <c r="M215" s="112"/>
      <c r="N215" s="112"/>
      <c r="O215" s="112"/>
      <c r="P215" s="112"/>
      <c r="Q215" s="112"/>
      <c r="R215" s="112"/>
      <c r="S215" s="112"/>
      <c r="T215" s="113"/>
      <c r="U215" s="114"/>
      <c r="V215" s="113"/>
      <c r="W215" s="115"/>
      <c r="X215" s="115"/>
      <c r="Y215" s="115"/>
      <c r="AA215" s="117"/>
      <c r="AB215" s="117"/>
      <c r="AC215" s="117"/>
      <c r="AD215" s="118"/>
      <c r="AE215" s="117"/>
      <c r="AF215" s="117"/>
      <c r="AG215" s="117"/>
      <c r="AH215" s="117"/>
      <c r="AI215" s="117"/>
      <c r="AJ215" s="117"/>
      <c r="AK215" s="117"/>
      <c r="AM215" s="119"/>
    </row>
    <row r="216" spans="1:39" s="116" customFormat="1" ht="13.2" x14ac:dyDescent="0.25">
      <c r="A216" s="111" t="s">
        <v>525</v>
      </c>
      <c r="B216" s="110">
        <v>3721</v>
      </c>
      <c r="C216" s="110">
        <v>16069</v>
      </c>
      <c r="D216" s="110">
        <v>4753</v>
      </c>
      <c r="E216" s="110">
        <v>316</v>
      </c>
      <c r="F216" s="110">
        <v>0</v>
      </c>
      <c r="G216" s="110">
        <v>2973.0807426287602</v>
      </c>
      <c r="H216" s="110"/>
      <c r="I216" s="110">
        <v>24111.080742628801</v>
      </c>
      <c r="J216" s="110">
        <v>89717331</v>
      </c>
      <c r="K216" s="55"/>
      <c r="L216" s="110"/>
      <c r="M216" s="112"/>
      <c r="N216" s="112"/>
      <c r="O216" s="112"/>
      <c r="P216" s="112"/>
      <c r="Q216" s="112"/>
      <c r="R216" s="112"/>
      <c r="S216" s="112"/>
      <c r="T216" s="113"/>
      <c r="U216" s="114"/>
      <c r="V216" s="113"/>
      <c r="W216" s="115"/>
      <c r="X216" s="115"/>
      <c r="Y216" s="115"/>
      <c r="AA216" s="117"/>
      <c r="AB216" s="117"/>
      <c r="AC216" s="117"/>
      <c r="AD216" s="118"/>
      <c r="AE216" s="117"/>
      <c r="AF216" s="117"/>
      <c r="AG216" s="117"/>
      <c r="AH216" s="117"/>
      <c r="AI216" s="117"/>
      <c r="AJ216" s="117"/>
      <c r="AK216" s="117"/>
      <c r="AM216" s="119"/>
    </row>
    <row r="217" spans="1:39" s="116" customFormat="1" ht="13.2" x14ac:dyDescent="0.25">
      <c r="A217" s="111" t="s">
        <v>526</v>
      </c>
      <c r="B217" s="110">
        <v>4007</v>
      </c>
      <c r="C217" s="110">
        <v>12416</v>
      </c>
      <c r="D217" s="110">
        <v>2617</v>
      </c>
      <c r="E217" s="110">
        <v>0</v>
      </c>
      <c r="F217" s="110">
        <v>0</v>
      </c>
      <c r="G217" s="110">
        <v>2973.0807426287602</v>
      </c>
      <c r="H217" s="110"/>
      <c r="I217" s="110">
        <v>18006.080742628801</v>
      </c>
      <c r="J217" s="110">
        <v>72150366</v>
      </c>
      <c r="K217" s="55"/>
      <c r="L217" s="110"/>
      <c r="M217" s="112"/>
      <c r="N217" s="112"/>
      <c r="O217" s="112"/>
      <c r="P217" s="112"/>
      <c r="Q217" s="112"/>
      <c r="R217" s="112"/>
      <c r="S217" s="112"/>
      <c r="T217" s="113"/>
      <c r="U217" s="114"/>
      <c r="V217" s="113"/>
      <c r="W217" s="115"/>
      <c r="X217" s="115"/>
      <c r="Y217" s="115"/>
      <c r="AA217" s="117"/>
      <c r="AB217" s="117"/>
      <c r="AC217" s="117"/>
      <c r="AD217" s="118"/>
      <c r="AE217" s="117"/>
      <c r="AF217" s="117"/>
      <c r="AG217" s="117"/>
      <c r="AH217" s="117"/>
      <c r="AI217" s="117"/>
      <c r="AJ217" s="117"/>
      <c r="AK217" s="117"/>
      <c r="AM217" s="119"/>
    </row>
    <row r="218" spans="1:39" s="116" customFormat="1" ht="13.2" x14ac:dyDescent="0.25">
      <c r="A218" s="111" t="s">
        <v>527</v>
      </c>
      <c r="B218" s="110">
        <v>13318</v>
      </c>
      <c r="C218" s="110">
        <v>12883</v>
      </c>
      <c r="D218" s="110">
        <v>383</v>
      </c>
      <c r="E218" s="110">
        <v>0</v>
      </c>
      <c r="F218" s="110">
        <v>0</v>
      </c>
      <c r="G218" s="110">
        <v>2973.0807426287602</v>
      </c>
      <c r="H218" s="110"/>
      <c r="I218" s="110">
        <v>16239.080742628799</v>
      </c>
      <c r="J218" s="110">
        <v>216272077</v>
      </c>
      <c r="K218" s="55"/>
      <c r="L218" s="110"/>
      <c r="M218" s="112"/>
      <c r="N218" s="112"/>
      <c r="O218" s="112"/>
      <c r="P218" s="112"/>
      <c r="Q218" s="112"/>
      <c r="R218" s="112"/>
      <c r="S218" s="112"/>
      <c r="T218" s="113"/>
      <c r="U218" s="114"/>
      <c r="V218" s="113"/>
      <c r="W218" s="115"/>
      <c r="X218" s="115"/>
      <c r="Y218" s="115"/>
      <c r="AA218" s="117"/>
      <c r="AB218" s="117"/>
      <c r="AC218" s="117"/>
      <c r="AD218" s="118"/>
      <c r="AE218" s="117"/>
      <c r="AF218" s="117"/>
      <c r="AG218" s="117"/>
      <c r="AH218" s="117"/>
      <c r="AI218" s="117"/>
      <c r="AJ218" s="117"/>
      <c r="AK218" s="117"/>
      <c r="AM218" s="119"/>
    </row>
    <row r="219" spans="1:39" s="116" customFormat="1" ht="13.2" x14ac:dyDescent="0.25">
      <c r="A219" s="111" t="s">
        <v>528</v>
      </c>
      <c r="B219" s="110">
        <v>15444</v>
      </c>
      <c r="C219" s="110">
        <v>15271</v>
      </c>
      <c r="D219" s="110">
        <v>3499</v>
      </c>
      <c r="E219" s="110">
        <v>0</v>
      </c>
      <c r="F219" s="110">
        <v>0</v>
      </c>
      <c r="G219" s="110">
        <v>2973.0807426287602</v>
      </c>
      <c r="H219" s="110"/>
      <c r="I219" s="110">
        <v>21743.080742628801</v>
      </c>
      <c r="J219" s="110">
        <v>335800139</v>
      </c>
      <c r="K219" s="55"/>
      <c r="L219" s="110"/>
      <c r="M219" s="112"/>
      <c r="N219" s="112"/>
      <c r="O219" s="112"/>
      <c r="P219" s="112"/>
      <c r="Q219" s="112"/>
      <c r="R219" s="112"/>
      <c r="S219" s="112"/>
      <c r="T219" s="113"/>
      <c r="U219" s="114"/>
      <c r="V219" s="113"/>
      <c r="W219" s="115"/>
      <c r="X219" s="115"/>
      <c r="Y219" s="115"/>
      <c r="AA219" s="117"/>
      <c r="AB219" s="117"/>
      <c r="AC219" s="117"/>
      <c r="AD219" s="118"/>
      <c r="AE219" s="117"/>
      <c r="AF219" s="117"/>
      <c r="AG219" s="117"/>
      <c r="AH219" s="117"/>
      <c r="AI219" s="117"/>
      <c r="AJ219" s="117"/>
      <c r="AK219" s="117"/>
      <c r="AM219" s="119"/>
    </row>
    <row r="220" spans="1:39" s="116" customFormat="1" ht="13.2" x14ac:dyDescent="0.25">
      <c r="A220" s="111" t="s">
        <v>529</v>
      </c>
      <c r="B220" s="110">
        <v>11545</v>
      </c>
      <c r="C220" s="110">
        <v>13610</v>
      </c>
      <c r="D220" s="110">
        <v>4843</v>
      </c>
      <c r="E220" s="110">
        <v>13</v>
      </c>
      <c r="F220" s="110">
        <v>0</v>
      </c>
      <c r="G220" s="110">
        <v>2973.0807426287602</v>
      </c>
      <c r="H220" s="110"/>
      <c r="I220" s="110">
        <v>21439.080742628801</v>
      </c>
      <c r="J220" s="110">
        <v>247514187</v>
      </c>
      <c r="K220" s="55"/>
      <c r="L220" s="110"/>
      <c r="M220" s="112"/>
      <c r="N220" s="112"/>
      <c r="O220" s="112"/>
      <c r="P220" s="112"/>
      <c r="Q220" s="112"/>
      <c r="R220" s="112"/>
      <c r="S220" s="112"/>
      <c r="T220" s="113"/>
      <c r="U220" s="114"/>
      <c r="V220" s="113"/>
      <c r="W220" s="115"/>
      <c r="X220" s="115"/>
      <c r="Y220" s="115"/>
      <c r="AA220" s="117"/>
      <c r="AB220" s="117"/>
      <c r="AC220" s="117"/>
      <c r="AD220" s="118"/>
      <c r="AE220" s="117"/>
      <c r="AF220" s="117"/>
      <c r="AG220" s="117"/>
      <c r="AH220" s="117"/>
      <c r="AI220" s="117"/>
      <c r="AJ220" s="117"/>
      <c r="AK220" s="117"/>
      <c r="AM220" s="119"/>
    </row>
    <row r="221" spans="1:39" s="116" customFormat="1" ht="13.2" x14ac:dyDescent="0.25">
      <c r="A221" s="111" t="s">
        <v>530</v>
      </c>
      <c r="B221" s="110">
        <v>10017</v>
      </c>
      <c r="C221" s="110">
        <v>18748</v>
      </c>
      <c r="D221" s="110">
        <v>2974</v>
      </c>
      <c r="E221" s="110">
        <v>4</v>
      </c>
      <c r="F221" s="110">
        <v>0</v>
      </c>
      <c r="G221" s="110">
        <v>2973.0807426287602</v>
      </c>
      <c r="H221" s="110"/>
      <c r="I221" s="110">
        <v>24699.080742628801</v>
      </c>
      <c r="J221" s="110">
        <v>247410692</v>
      </c>
      <c r="K221" s="55"/>
      <c r="L221" s="110"/>
      <c r="M221" s="112"/>
      <c r="N221" s="112"/>
      <c r="O221" s="112"/>
      <c r="P221" s="112"/>
      <c r="Q221" s="112"/>
      <c r="R221" s="112"/>
      <c r="S221" s="112"/>
      <c r="T221" s="113"/>
      <c r="U221" s="114"/>
      <c r="V221" s="113"/>
      <c r="W221" s="115"/>
      <c r="X221" s="115"/>
      <c r="Y221" s="115"/>
      <c r="AA221" s="117"/>
      <c r="AB221" s="117"/>
      <c r="AC221" s="117"/>
      <c r="AD221" s="118"/>
      <c r="AE221" s="117"/>
      <c r="AF221" s="117"/>
      <c r="AG221" s="117"/>
      <c r="AH221" s="117"/>
      <c r="AI221" s="117"/>
      <c r="AJ221" s="117"/>
      <c r="AK221" s="117"/>
      <c r="AM221" s="119"/>
    </row>
    <row r="222" spans="1:39" s="116" customFormat="1" ht="18.75" customHeight="1" x14ac:dyDescent="0.25">
      <c r="A222" s="17" t="s">
        <v>531</v>
      </c>
      <c r="B222" s="18"/>
      <c r="C222" s="18"/>
      <c r="D222" s="18"/>
      <c r="E222" s="18"/>
      <c r="F222" s="18"/>
      <c r="G222" s="18"/>
      <c r="H222" s="18"/>
      <c r="I222" s="110"/>
      <c r="J222" s="110"/>
      <c r="K222" s="55"/>
      <c r="L222" s="110"/>
      <c r="M222" s="112"/>
      <c r="N222" s="112"/>
      <c r="O222" s="112"/>
      <c r="P222" s="112"/>
      <c r="Q222" s="112"/>
      <c r="R222" s="112"/>
      <c r="S222" s="112"/>
      <c r="T222" s="113"/>
      <c r="U222" s="114"/>
      <c r="V222" s="113"/>
      <c r="W222" s="115"/>
      <c r="X222" s="115"/>
      <c r="Y222" s="115"/>
      <c r="AA222" s="117"/>
      <c r="AB222" s="117"/>
      <c r="AC222" s="117"/>
      <c r="AD222" s="118"/>
      <c r="AE222" s="117"/>
      <c r="AF222" s="117"/>
      <c r="AG222" s="117"/>
      <c r="AH222" s="117"/>
      <c r="AI222" s="117"/>
      <c r="AJ222" s="117"/>
      <c r="AK222" s="117"/>
      <c r="AM222" s="119"/>
    </row>
    <row r="223" spans="1:39" s="116" customFormat="1" ht="13.2" x14ac:dyDescent="0.25">
      <c r="A223" s="111" t="s">
        <v>532</v>
      </c>
      <c r="B223" s="110">
        <v>11431</v>
      </c>
      <c r="C223" s="110">
        <v>9745</v>
      </c>
      <c r="D223" s="110">
        <v>-1895</v>
      </c>
      <c r="E223" s="110">
        <v>0</v>
      </c>
      <c r="F223" s="110">
        <v>0</v>
      </c>
      <c r="G223" s="110">
        <v>2973.0807426287602</v>
      </c>
      <c r="H223" s="110"/>
      <c r="I223" s="110">
        <v>10823.080742628799</v>
      </c>
      <c r="J223" s="110">
        <v>123718636</v>
      </c>
      <c r="K223" s="55"/>
      <c r="L223" s="110"/>
      <c r="M223" s="112"/>
      <c r="N223" s="112"/>
      <c r="O223" s="112"/>
      <c r="P223" s="112"/>
      <c r="Q223" s="112"/>
      <c r="R223" s="112"/>
      <c r="S223" s="112"/>
      <c r="T223" s="113"/>
      <c r="U223" s="114"/>
      <c r="V223" s="113"/>
      <c r="W223" s="115"/>
      <c r="X223" s="115"/>
      <c r="Y223" s="115"/>
      <c r="AA223" s="117"/>
      <c r="AB223" s="117"/>
      <c r="AC223" s="117"/>
      <c r="AD223" s="118"/>
      <c r="AE223" s="117"/>
      <c r="AF223" s="117"/>
      <c r="AG223" s="117"/>
      <c r="AH223" s="117"/>
      <c r="AI223" s="117"/>
      <c r="AJ223" s="117"/>
      <c r="AK223" s="117"/>
      <c r="AM223" s="119"/>
    </row>
    <row r="224" spans="1:39" s="116" customFormat="1" ht="13.2" x14ac:dyDescent="0.25">
      <c r="A224" s="111" t="s">
        <v>533</v>
      </c>
      <c r="B224" s="110">
        <v>9633</v>
      </c>
      <c r="C224" s="110">
        <v>12804</v>
      </c>
      <c r="D224" s="110">
        <v>926</v>
      </c>
      <c r="E224" s="110">
        <v>0</v>
      </c>
      <c r="F224" s="110">
        <v>0</v>
      </c>
      <c r="G224" s="110">
        <v>2973.0807426287602</v>
      </c>
      <c r="H224" s="110"/>
      <c r="I224" s="110">
        <v>16703.080742628801</v>
      </c>
      <c r="J224" s="110">
        <v>160900777</v>
      </c>
      <c r="K224" s="55"/>
      <c r="L224" s="110"/>
      <c r="M224" s="112"/>
      <c r="N224" s="112"/>
      <c r="O224" s="112"/>
      <c r="P224" s="112"/>
      <c r="Q224" s="112"/>
      <c r="R224" s="112"/>
      <c r="S224" s="112"/>
      <c r="T224" s="113"/>
      <c r="U224" s="114"/>
      <c r="V224" s="113"/>
      <c r="W224" s="115"/>
      <c r="X224" s="115"/>
      <c r="Y224" s="115"/>
      <c r="AA224" s="117"/>
      <c r="AB224" s="117"/>
      <c r="AC224" s="117"/>
      <c r="AD224" s="118"/>
      <c r="AE224" s="117"/>
      <c r="AF224" s="117"/>
      <c r="AG224" s="117"/>
      <c r="AH224" s="117"/>
      <c r="AI224" s="117"/>
      <c r="AJ224" s="117"/>
      <c r="AK224" s="117"/>
      <c r="AM224" s="119"/>
    </row>
    <row r="225" spans="1:39" s="116" customFormat="1" ht="13.2" x14ac:dyDescent="0.25">
      <c r="A225" s="111" t="s">
        <v>534</v>
      </c>
      <c r="B225" s="110">
        <v>16001</v>
      </c>
      <c r="C225" s="110">
        <v>12282</v>
      </c>
      <c r="D225" s="110">
        <v>913</v>
      </c>
      <c r="E225" s="110">
        <v>0</v>
      </c>
      <c r="F225" s="110">
        <v>0</v>
      </c>
      <c r="G225" s="110">
        <v>2973.0807426287602</v>
      </c>
      <c r="H225" s="110"/>
      <c r="I225" s="110">
        <v>16168.080742628799</v>
      </c>
      <c r="J225" s="110">
        <v>258705460</v>
      </c>
      <c r="K225" s="55"/>
      <c r="L225" s="110"/>
      <c r="M225" s="112"/>
      <c r="N225" s="112"/>
      <c r="O225" s="112"/>
      <c r="P225" s="112"/>
      <c r="Q225" s="112"/>
      <c r="R225" s="112"/>
      <c r="S225" s="112"/>
      <c r="T225" s="113"/>
      <c r="U225" s="114"/>
      <c r="V225" s="113"/>
      <c r="W225" s="115"/>
      <c r="X225" s="115"/>
      <c r="Y225" s="115"/>
      <c r="AA225" s="117"/>
      <c r="AB225" s="117"/>
      <c r="AC225" s="117"/>
      <c r="AD225" s="118"/>
      <c r="AE225" s="117"/>
      <c r="AF225" s="117"/>
      <c r="AG225" s="117"/>
      <c r="AH225" s="117"/>
      <c r="AI225" s="117"/>
      <c r="AJ225" s="117"/>
      <c r="AK225" s="117"/>
      <c r="AM225" s="119"/>
    </row>
    <row r="226" spans="1:39" s="116" customFormat="1" ht="13.2" x14ac:dyDescent="0.25">
      <c r="A226" s="111" t="s">
        <v>535</v>
      </c>
      <c r="B226" s="110">
        <v>6882</v>
      </c>
      <c r="C226" s="110">
        <v>15318</v>
      </c>
      <c r="D226" s="110">
        <v>8116</v>
      </c>
      <c r="E226" s="110">
        <v>477</v>
      </c>
      <c r="F226" s="110">
        <v>0</v>
      </c>
      <c r="G226" s="110">
        <v>2973.0807426287602</v>
      </c>
      <c r="H226" s="110"/>
      <c r="I226" s="110">
        <v>26884.080742628801</v>
      </c>
      <c r="J226" s="110">
        <v>185016244</v>
      </c>
      <c r="K226" s="55"/>
      <c r="L226" s="110"/>
      <c r="M226" s="112"/>
      <c r="N226" s="112"/>
      <c r="O226" s="112"/>
      <c r="P226" s="112"/>
      <c r="Q226" s="112"/>
      <c r="R226" s="112"/>
      <c r="S226" s="112"/>
      <c r="T226" s="113"/>
      <c r="U226" s="114"/>
      <c r="V226" s="113"/>
      <c r="W226" s="115"/>
      <c r="X226" s="115"/>
      <c r="Y226" s="115"/>
      <c r="AA226" s="117"/>
      <c r="AB226" s="117"/>
      <c r="AC226" s="117"/>
      <c r="AD226" s="118"/>
      <c r="AE226" s="117"/>
      <c r="AF226" s="117"/>
      <c r="AG226" s="117"/>
      <c r="AH226" s="117"/>
      <c r="AI226" s="117"/>
      <c r="AJ226" s="117"/>
      <c r="AK226" s="117"/>
      <c r="AM226" s="119"/>
    </row>
    <row r="227" spans="1:39" s="116" customFormat="1" ht="13.2" x14ac:dyDescent="0.25">
      <c r="A227" s="111" t="s">
        <v>536</v>
      </c>
      <c r="B227" s="110">
        <v>30267</v>
      </c>
      <c r="C227" s="110">
        <v>9448</v>
      </c>
      <c r="D227" s="110">
        <v>659</v>
      </c>
      <c r="E227" s="110">
        <v>0</v>
      </c>
      <c r="F227" s="110">
        <v>0</v>
      </c>
      <c r="G227" s="110">
        <v>2973.0807426287602</v>
      </c>
      <c r="H227" s="110"/>
      <c r="I227" s="110">
        <v>13080.080742628799</v>
      </c>
      <c r="J227" s="110">
        <v>395894804</v>
      </c>
      <c r="K227" s="55"/>
      <c r="L227" s="110"/>
      <c r="M227" s="112"/>
      <c r="N227" s="112"/>
      <c r="O227" s="112"/>
      <c r="P227" s="112"/>
      <c r="Q227" s="112"/>
      <c r="R227" s="112"/>
      <c r="S227" s="112"/>
      <c r="T227" s="113"/>
      <c r="U227" s="114"/>
      <c r="V227" s="113"/>
      <c r="W227" s="115"/>
      <c r="X227" s="115"/>
      <c r="Y227" s="115"/>
      <c r="AA227" s="117"/>
      <c r="AB227" s="117"/>
      <c r="AC227" s="117"/>
      <c r="AD227" s="118"/>
      <c r="AE227" s="117"/>
      <c r="AF227" s="117"/>
      <c r="AG227" s="117"/>
      <c r="AH227" s="117"/>
      <c r="AI227" s="117"/>
      <c r="AJ227" s="117"/>
      <c r="AK227" s="117"/>
      <c r="AM227" s="119"/>
    </row>
    <row r="228" spans="1:39" s="116" customFormat="1" ht="13.2" x14ac:dyDescent="0.25">
      <c r="A228" s="111" t="s">
        <v>537</v>
      </c>
      <c r="B228" s="110">
        <v>21842</v>
      </c>
      <c r="C228" s="110">
        <v>10653</v>
      </c>
      <c r="D228" s="110">
        <v>4</v>
      </c>
      <c r="E228" s="110">
        <v>0</v>
      </c>
      <c r="F228" s="110">
        <v>348</v>
      </c>
      <c r="G228" s="110">
        <v>2973.0807426287602</v>
      </c>
      <c r="H228" s="110"/>
      <c r="I228" s="110">
        <v>13978.080742628799</v>
      </c>
      <c r="J228" s="110">
        <v>305309240</v>
      </c>
      <c r="K228" s="55"/>
      <c r="L228" s="110"/>
      <c r="M228" s="112"/>
      <c r="N228" s="112"/>
      <c r="O228" s="112"/>
      <c r="P228" s="112"/>
      <c r="Q228" s="112"/>
      <c r="R228" s="112"/>
      <c r="S228" s="112"/>
      <c r="T228" s="113"/>
      <c r="U228" s="114"/>
      <c r="V228" s="113"/>
      <c r="W228" s="115"/>
      <c r="X228" s="115"/>
      <c r="Y228" s="115"/>
      <c r="AA228" s="117"/>
      <c r="AB228" s="117"/>
      <c r="AC228" s="117"/>
      <c r="AD228" s="118"/>
      <c r="AE228" s="117"/>
      <c r="AF228" s="117"/>
      <c r="AG228" s="117"/>
      <c r="AH228" s="117"/>
      <c r="AI228" s="117"/>
      <c r="AJ228" s="117"/>
      <c r="AK228" s="117"/>
      <c r="AM228" s="119"/>
    </row>
    <row r="229" spans="1:39" s="116" customFormat="1" ht="13.2" x14ac:dyDescent="0.25">
      <c r="A229" s="111" t="s">
        <v>538</v>
      </c>
      <c r="B229" s="110">
        <v>5653</v>
      </c>
      <c r="C229" s="110">
        <v>13159</v>
      </c>
      <c r="D229" s="110">
        <v>4397</v>
      </c>
      <c r="E229" s="110">
        <v>0</v>
      </c>
      <c r="F229" s="110">
        <v>0</v>
      </c>
      <c r="G229" s="110">
        <v>2973.0807426287602</v>
      </c>
      <c r="H229" s="110"/>
      <c r="I229" s="110">
        <v>20529.080742628801</v>
      </c>
      <c r="J229" s="110">
        <v>116050893</v>
      </c>
      <c r="K229" s="55"/>
      <c r="L229" s="110"/>
      <c r="M229" s="112"/>
      <c r="N229" s="112"/>
      <c r="O229" s="112"/>
      <c r="P229" s="112"/>
      <c r="Q229" s="112"/>
      <c r="R229" s="112"/>
      <c r="S229" s="112"/>
      <c r="T229" s="113"/>
      <c r="U229" s="114"/>
      <c r="V229" s="113"/>
      <c r="W229" s="115"/>
      <c r="X229" s="115"/>
      <c r="Y229" s="115"/>
      <c r="AA229" s="117"/>
      <c r="AB229" s="117"/>
      <c r="AC229" s="117"/>
      <c r="AD229" s="118"/>
      <c r="AE229" s="117"/>
      <c r="AF229" s="117"/>
      <c r="AG229" s="117"/>
      <c r="AH229" s="117"/>
      <c r="AI229" s="117"/>
      <c r="AJ229" s="117"/>
      <c r="AK229" s="117"/>
      <c r="AM229" s="119"/>
    </row>
    <row r="230" spans="1:39" s="116" customFormat="1" ht="13.2" x14ac:dyDescent="0.25">
      <c r="A230" s="111" t="s">
        <v>539</v>
      </c>
      <c r="B230" s="110">
        <v>8446</v>
      </c>
      <c r="C230" s="110">
        <v>11643</v>
      </c>
      <c r="D230" s="110">
        <v>2532</v>
      </c>
      <c r="E230" s="110">
        <v>0</v>
      </c>
      <c r="F230" s="110">
        <v>425</v>
      </c>
      <c r="G230" s="110">
        <v>2973.0807426287602</v>
      </c>
      <c r="H230" s="110"/>
      <c r="I230" s="110">
        <v>17573.080742628801</v>
      </c>
      <c r="J230" s="110">
        <v>148422240</v>
      </c>
      <c r="K230" s="55"/>
      <c r="L230" s="110"/>
      <c r="M230" s="112"/>
      <c r="N230" s="112"/>
      <c r="O230" s="112"/>
      <c r="P230" s="112"/>
      <c r="Q230" s="112"/>
      <c r="R230" s="112"/>
      <c r="S230" s="112"/>
      <c r="T230" s="113"/>
      <c r="U230" s="114"/>
      <c r="V230" s="113"/>
      <c r="W230" s="115"/>
      <c r="X230" s="115"/>
      <c r="Y230" s="115"/>
      <c r="AA230" s="117"/>
      <c r="AB230" s="117"/>
      <c r="AC230" s="117"/>
      <c r="AD230" s="118"/>
      <c r="AE230" s="117"/>
      <c r="AF230" s="117"/>
      <c r="AG230" s="117"/>
      <c r="AH230" s="117"/>
      <c r="AI230" s="117"/>
      <c r="AJ230" s="117"/>
      <c r="AK230" s="117"/>
      <c r="AM230" s="119"/>
    </row>
    <row r="231" spans="1:39" s="116" customFormat="1" ht="13.2" x14ac:dyDescent="0.25">
      <c r="A231" s="111" t="s">
        <v>540</v>
      </c>
      <c r="B231" s="110">
        <v>23651</v>
      </c>
      <c r="C231" s="110">
        <v>11862</v>
      </c>
      <c r="D231" s="110">
        <v>1473</v>
      </c>
      <c r="E231" s="110">
        <v>0</v>
      </c>
      <c r="F231" s="110">
        <v>0</v>
      </c>
      <c r="G231" s="110">
        <v>2973.0807426287602</v>
      </c>
      <c r="H231" s="110"/>
      <c r="I231" s="110">
        <v>16308.080742628799</v>
      </c>
      <c r="J231" s="110">
        <v>385702418</v>
      </c>
      <c r="K231" s="55"/>
      <c r="L231" s="110"/>
      <c r="M231" s="112"/>
      <c r="N231" s="112"/>
      <c r="O231" s="112"/>
      <c r="P231" s="112"/>
      <c r="Q231" s="112"/>
      <c r="R231" s="112"/>
      <c r="S231" s="112"/>
      <c r="T231" s="113"/>
      <c r="U231" s="114"/>
      <c r="V231" s="113"/>
      <c r="W231" s="115"/>
      <c r="X231" s="115"/>
      <c r="Y231" s="115"/>
      <c r="AA231" s="117"/>
      <c r="AB231" s="117"/>
      <c r="AC231" s="117"/>
      <c r="AD231" s="118"/>
      <c r="AE231" s="117"/>
      <c r="AF231" s="117"/>
      <c r="AG231" s="117"/>
      <c r="AH231" s="117"/>
      <c r="AI231" s="117"/>
      <c r="AJ231" s="117"/>
      <c r="AK231" s="117"/>
      <c r="AM231" s="119"/>
    </row>
    <row r="232" spans="1:39" s="116" customFormat="1" ht="13.2" x14ac:dyDescent="0.25">
      <c r="A232" s="111" t="s">
        <v>541</v>
      </c>
      <c r="B232" s="110">
        <v>4689</v>
      </c>
      <c r="C232" s="110">
        <v>15322</v>
      </c>
      <c r="D232" s="110">
        <v>4085</v>
      </c>
      <c r="E232" s="110">
        <v>353</v>
      </c>
      <c r="F232" s="110">
        <v>0</v>
      </c>
      <c r="G232" s="110">
        <v>2973.0807426287602</v>
      </c>
      <c r="H232" s="110"/>
      <c r="I232" s="110">
        <v>22733.080742628801</v>
      </c>
      <c r="J232" s="110">
        <v>106595416</v>
      </c>
      <c r="K232" s="55"/>
      <c r="L232" s="110"/>
      <c r="M232" s="112"/>
      <c r="N232" s="112"/>
      <c r="O232" s="112"/>
      <c r="P232" s="112"/>
      <c r="Q232" s="112"/>
      <c r="R232" s="112"/>
      <c r="S232" s="112"/>
      <c r="T232" s="113"/>
      <c r="U232" s="114"/>
      <c r="V232" s="113"/>
      <c r="W232" s="115"/>
      <c r="X232" s="115"/>
      <c r="Y232" s="115"/>
      <c r="AA232" s="117"/>
      <c r="AB232" s="117"/>
      <c r="AC232" s="117"/>
      <c r="AD232" s="118"/>
      <c r="AE232" s="117"/>
      <c r="AF232" s="117"/>
      <c r="AG232" s="117"/>
      <c r="AH232" s="117"/>
      <c r="AI232" s="117"/>
      <c r="AJ232" s="117"/>
      <c r="AK232" s="117"/>
      <c r="AM232" s="119"/>
    </row>
    <row r="233" spans="1:39" s="116" customFormat="1" ht="13.2" x14ac:dyDescent="0.25">
      <c r="A233" s="111" t="s">
        <v>542</v>
      </c>
      <c r="B233" s="110">
        <v>10703</v>
      </c>
      <c r="C233" s="110">
        <v>10975</v>
      </c>
      <c r="D233" s="110">
        <v>1321</v>
      </c>
      <c r="E233" s="110">
        <v>0</v>
      </c>
      <c r="F233" s="110">
        <v>0</v>
      </c>
      <c r="G233" s="110">
        <v>2973.0807426287602</v>
      </c>
      <c r="H233" s="110"/>
      <c r="I233" s="110">
        <v>15269.080742628799</v>
      </c>
      <c r="J233" s="110">
        <v>163424971</v>
      </c>
      <c r="K233" s="55"/>
      <c r="L233" s="110"/>
      <c r="M233" s="112"/>
      <c r="N233" s="112"/>
      <c r="O233" s="112"/>
      <c r="P233" s="112"/>
      <c r="Q233" s="112"/>
      <c r="R233" s="112"/>
      <c r="S233" s="112"/>
      <c r="T233" s="113"/>
      <c r="U233" s="114"/>
      <c r="V233" s="113"/>
      <c r="W233" s="115"/>
      <c r="X233" s="115"/>
      <c r="Y233" s="115"/>
      <c r="AA233" s="117"/>
      <c r="AB233" s="117"/>
      <c r="AC233" s="117"/>
      <c r="AD233" s="118"/>
      <c r="AE233" s="117"/>
      <c r="AF233" s="117"/>
      <c r="AG233" s="117"/>
      <c r="AH233" s="117"/>
      <c r="AI233" s="117"/>
      <c r="AJ233" s="117"/>
      <c r="AK233" s="117"/>
      <c r="AM233" s="119"/>
    </row>
    <row r="234" spans="1:39" s="116" customFormat="1" ht="13.2" x14ac:dyDescent="0.25">
      <c r="A234" s="111" t="s">
        <v>531</v>
      </c>
      <c r="B234" s="110">
        <v>156517</v>
      </c>
      <c r="C234" s="110">
        <v>9653</v>
      </c>
      <c r="D234" s="110">
        <v>-1840</v>
      </c>
      <c r="E234" s="110">
        <v>0</v>
      </c>
      <c r="F234" s="110">
        <v>0</v>
      </c>
      <c r="G234" s="110">
        <v>2973.0807426287602</v>
      </c>
      <c r="H234" s="110"/>
      <c r="I234" s="110">
        <v>10786.080742628799</v>
      </c>
      <c r="J234" s="110">
        <v>1688205000</v>
      </c>
      <c r="K234" s="55"/>
      <c r="L234" s="110"/>
      <c r="M234" s="112"/>
      <c r="N234" s="112"/>
      <c r="O234" s="112"/>
      <c r="P234" s="112"/>
      <c r="Q234" s="112"/>
      <c r="R234" s="112"/>
      <c r="S234" s="112"/>
      <c r="T234" s="113"/>
      <c r="U234" s="114"/>
      <c r="V234" s="113"/>
      <c r="W234" s="115"/>
      <c r="X234" s="115"/>
      <c r="Y234" s="115"/>
      <c r="AA234" s="117"/>
      <c r="AB234" s="117"/>
      <c r="AC234" s="117"/>
      <c r="AD234" s="118"/>
      <c r="AE234" s="117"/>
      <c r="AF234" s="117"/>
      <c r="AG234" s="117"/>
      <c r="AH234" s="117"/>
      <c r="AI234" s="117"/>
      <c r="AJ234" s="117"/>
      <c r="AK234" s="117"/>
      <c r="AM234" s="119"/>
    </row>
    <row r="235" spans="1:39" s="116" customFormat="1" ht="18.75" customHeight="1" x14ac:dyDescent="0.25">
      <c r="A235" s="17" t="s">
        <v>543</v>
      </c>
      <c r="B235" s="18"/>
      <c r="C235" s="18"/>
      <c r="D235" s="18"/>
      <c r="E235" s="18"/>
      <c r="F235" s="18"/>
      <c r="G235" s="18"/>
      <c r="H235" s="18"/>
      <c r="I235" s="110"/>
      <c r="J235" s="110"/>
      <c r="K235" s="55"/>
      <c r="L235" s="110"/>
      <c r="M235" s="112"/>
      <c r="N235" s="112"/>
      <c r="O235" s="112"/>
      <c r="P235" s="112"/>
      <c r="Q235" s="112"/>
      <c r="R235" s="112"/>
      <c r="S235" s="112"/>
      <c r="T235" s="113"/>
      <c r="U235" s="114"/>
      <c r="V235" s="113"/>
      <c r="W235" s="115"/>
      <c r="X235" s="115"/>
      <c r="Y235" s="115"/>
      <c r="AA235" s="117"/>
      <c r="AB235" s="117"/>
      <c r="AC235" s="117"/>
      <c r="AD235" s="118"/>
      <c r="AE235" s="117"/>
      <c r="AF235" s="117"/>
      <c r="AG235" s="117"/>
      <c r="AH235" s="117"/>
      <c r="AI235" s="117"/>
      <c r="AJ235" s="117"/>
      <c r="AK235" s="117"/>
      <c r="AM235" s="119"/>
    </row>
    <row r="236" spans="1:39" s="116" customFormat="1" ht="13.2" x14ac:dyDescent="0.25">
      <c r="A236" s="111" t="s">
        <v>544</v>
      </c>
      <c r="B236" s="110">
        <v>14013</v>
      </c>
      <c r="C236" s="110">
        <v>11866</v>
      </c>
      <c r="D236" s="110">
        <v>-95</v>
      </c>
      <c r="E236" s="110">
        <v>0</v>
      </c>
      <c r="F236" s="110">
        <v>0</v>
      </c>
      <c r="G236" s="110">
        <v>2973.0807426287602</v>
      </c>
      <c r="H236" s="110"/>
      <c r="I236" s="110">
        <v>14744.080742628799</v>
      </c>
      <c r="J236" s="110">
        <v>206608803</v>
      </c>
      <c r="K236" s="55"/>
      <c r="L236" s="110"/>
      <c r="M236" s="112"/>
      <c r="N236" s="112"/>
      <c r="O236" s="112"/>
      <c r="P236" s="112"/>
      <c r="Q236" s="112"/>
      <c r="R236" s="112"/>
      <c r="S236" s="112"/>
      <c r="T236" s="113"/>
      <c r="U236" s="114"/>
      <c r="V236" s="113"/>
      <c r="W236" s="115"/>
      <c r="X236" s="115"/>
      <c r="Y236" s="115"/>
      <c r="AA236" s="117"/>
      <c r="AB236" s="117"/>
      <c r="AC236" s="117"/>
      <c r="AD236" s="118"/>
      <c r="AE236" s="117"/>
      <c r="AF236" s="117"/>
      <c r="AG236" s="117"/>
      <c r="AH236" s="117"/>
      <c r="AI236" s="117"/>
      <c r="AJ236" s="117"/>
      <c r="AK236" s="117"/>
      <c r="AM236" s="119"/>
    </row>
    <row r="237" spans="1:39" s="116" customFormat="1" ht="13.2" x14ac:dyDescent="0.25">
      <c r="A237" s="111" t="s">
        <v>545</v>
      </c>
      <c r="B237" s="110">
        <v>13286</v>
      </c>
      <c r="C237" s="110">
        <v>11313</v>
      </c>
      <c r="D237" s="110">
        <v>3340</v>
      </c>
      <c r="E237" s="110">
        <v>0</v>
      </c>
      <c r="F237" s="110">
        <v>0</v>
      </c>
      <c r="G237" s="110">
        <v>2973.0807426287602</v>
      </c>
      <c r="H237" s="110"/>
      <c r="I237" s="110">
        <v>17626.080742628801</v>
      </c>
      <c r="J237" s="110">
        <v>234180109</v>
      </c>
      <c r="K237" s="55"/>
      <c r="L237" s="110"/>
      <c r="M237" s="112"/>
      <c r="N237" s="112"/>
      <c r="O237" s="112"/>
      <c r="P237" s="112"/>
      <c r="Q237" s="112"/>
      <c r="R237" s="112"/>
      <c r="S237" s="112"/>
      <c r="T237" s="113"/>
      <c r="U237" s="114"/>
      <c r="V237" s="113"/>
      <c r="W237" s="115"/>
      <c r="X237" s="115"/>
      <c r="Y237" s="115"/>
      <c r="AA237" s="117"/>
      <c r="AB237" s="117"/>
      <c r="AC237" s="117"/>
      <c r="AD237" s="118"/>
      <c r="AE237" s="117"/>
      <c r="AF237" s="117"/>
      <c r="AG237" s="117"/>
      <c r="AH237" s="117"/>
      <c r="AI237" s="117"/>
      <c r="AJ237" s="117"/>
      <c r="AK237" s="117"/>
      <c r="AM237" s="119"/>
    </row>
    <row r="238" spans="1:39" s="116" customFormat="1" ht="13.2" x14ac:dyDescent="0.25">
      <c r="A238" s="111" t="s">
        <v>546</v>
      </c>
      <c r="B238" s="110">
        <v>16409</v>
      </c>
      <c r="C238" s="110">
        <v>13079</v>
      </c>
      <c r="D238" s="110">
        <v>703</v>
      </c>
      <c r="E238" s="110">
        <v>80</v>
      </c>
      <c r="F238" s="110">
        <v>0</v>
      </c>
      <c r="G238" s="110">
        <v>2973.0807426287602</v>
      </c>
      <c r="H238" s="110"/>
      <c r="I238" s="110">
        <v>16835.080742628801</v>
      </c>
      <c r="J238" s="110">
        <v>276246840</v>
      </c>
      <c r="K238" s="55"/>
      <c r="L238" s="110"/>
      <c r="M238" s="112"/>
      <c r="N238" s="112"/>
      <c r="O238" s="112"/>
      <c r="P238" s="112"/>
      <c r="Q238" s="112"/>
      <c r="R238" s="112"/>
      <c r="S238" s="112"/>
      <c r="T238" s="113"/>
      <c r="U238" s="114"/>
      <c r="V238" s="113"/>
      <c r="W238" s="115"/>
      <c r="X238" s="115"/>
      <c r="Y238" s="115"/>
      <c r="AA238" s="117"/>
      <c r="AB238" s="117"/>
      <c r="AC238" s="117"/>
      <c r="AD238" s="118"/>
      <c r="AE238" s="117"/>
      <c r="AF238" s="117"/>
      <c r="AG238" s="117"/>
      <c r="AH238" s="117"/>
      <c r="AI238" s="117"/>
      <c r="AJ238" s="117"/>
      <c r="AK238" s="117"/>
      <c r="AM238" s="119"/>
    </row>
    <row r="239" spans="1:39" s="116" customFormat="1" ht="13.2" x14ac:dyDescent="0.25">
      <c r="A239" s="111" t="s">
        <v>547</v>
      </c>
      <c r="B239" s="110">
        <v>8729</v>
      </c>
      <c r="C239" s="110">
        <v>13963</v>
      </c>
      <c r="D239" s="110">
        <v>1048</v>
      </c>
      <c r="E239" s="110">
        <v>0</v>
      </c>
      <c r="F239" s="110">
        <v>0</v>
      </c>
      <c r="G239" s="110">
        <v>2973.0807426287602</v>
      </c>
      <c r="H239" s="110"/>
      <c r="I239" s="110">
        <v>17984.080742628801</v>
      </c>
      <c r="J239" s="110">
        <v>156983041</v>
      </c>
      <c r="K239" s="55"/>
      <c r="L239" s="110"/>
      <c r="M239" s="112"/>
      <c r="N239" s="112"/>
      <c r="O239" s="112"/>
      <c r="P239" s="112"/>
      <c r="Q239" s="112"/>
      <c r="R239" s="112"/>
      <c r="S239" s="112"/>
      <c r="T239" s="113"/>
      <c r="U239" s="114"/>
      <c r="V239" s="113"/>
      <c r="W239" s="115"/>
      <c r="X239" s="115"/>
      <c r="Y239" s="115"/>
      <c r="AA239" s="117"/>
      <c r="AB239" s="117"/>
      <c r="AC239" s="117"/>
      <c r="AD239" s="118"/>
      <c r="AE239" s="117"/>
      <c r="AF239" s="117"/>
      <c r="AG239" s="117"/>
      <c r="AH239" s="117"/>
      <c r="AI239" s="117"/>
      <c r="AJ239" s="117"/>
      <c r="AK239" s="117"/>
      <c r="AM239" s="119"/>
    </row>
    <row r="240" spans="1:39" s="116" customFormat="1" ht="13.2" x14ac:dyDescent="0.25">
      <c r="A240" s="111" t="s">
        <v>548</v>
      </c>
      <c r="B240" s="110">
        <v>26160</v>
      </c>
      <c r="C240" s="110">
        <v>11957</v>
      </c>
      <c r="D240" s="110">
        <v>1882</v>
      </c>
      <c r="E240" s="110">
        <v>0</v>
      </c>
      <c r="F240" s="110">
        <v>0</v>
      </c>
      <c r="G240" s="110">
        <v>2973.0807426287602</v>
      </c>
      <c r="H240" s="110"/>
      <c r="I240" s="110">
        <v>16812.080742628801</v>
      </c>
      <c r="J240" s="110">
        <v>439804032</v>
      </c>
      <c r="K240" s="55"/>
      <c r="L240" s="110"/>
      <c r="M240" s="112"/>
      <c r="N240" s="112"/>
      <c r="O240" s="112"/>
      <c r="P240" s="112"/>
      <c r="Q240" s="112"/>
      <c r="R240" s="112"/>
      <c r="S240" s="112"/>
      <c r="T240" s="113"/>
      <c r="U240" s="114"/>
      <c r="V240" s="113"/>
      <c r="W240" s="115"/>
      <c r="X240" s="115"/>
      <c r="Y240" s="115"/>
      <c r="AA240" s="117"/>
      <c r="AB240" s="117"/>
      <c r="AC240" s="117"/>
      <c r="AD240" s="118"/>
      <c r="AE240" s="117"/>
      <c r="AF240" s="117"/>
      <c r="AG240" s="117"/>
      <c r="AH240" s="117"/>
      <c r="AI240" s="117"/>
      <c r="AJ240" s="117"/>
      <c r="AK240" s="117"/>
      <c r="AM240" s="119"/>
    </row>
    <row r="241" spans="1:39" s="116" customFormat="1" ht="13.2" x14ac:dyDescent="0.25">
      <c r="A241" s="111" t="s">
        <v>549</v>
      </c>
      <c r="B241" s="110">
        <v>5725</v>
      </c>
      <c r="C241" s="110">
        <v>12038</v>
      </c>
      <c r="D241" s="110">
        <v>1349</v>
      </c>
      <c r="E241" s="110">
        <v>0</v>
      </c>
      <c r="F241" s="110">
        <v>16</v>
      </c>
      <c r="G241" s="110">
        <v>2973.0807426287602</v>
      </c>
      <c r="H241" s="110"/>
      <c r="I241" s="110">
        <v>16376.080742628799</v>
      </c>
      <c r="J241" s="110">
        <v>93753062</v>
      </c>
      <c r="K241" s="55"/>
      <c r="L241" s="110"/>
      <c r="M241" s="112"/>
      <c r="N241" s="112"/>
      <c r="O241" s="112"/>
      <c r="P241" s="112"/>
      <c r="Q241" s="112"/>
      <c r="R241" s="112"/>
      <c r="S241" s="112"/>
      <c r="T241" s="113"/>
      <c r="U241" s="114"/>
      <c r="V241" s="113"/>
      <c r="W241" s="115"/>
      <c r="X241" s="115"/>
      <c r="Y241" s="115"/>
      <c r="AA241" s="117"/>
      <c r="AB241" s="117"/>
      <c r="AC241" s="117"/>
      <c r="AD241" s="118"/>
      <c r="AE241" s="117"/>
      <c r="AF241" s="117"/>
      <c r="AG241" s="117"/>
      <c r="AH241" s="117"/>
      <c r="AI241" s="117"/>
      <c r="AJ241" s="117"/>
      <c r="AK241" s="117"/>
      <c r="AM241" s="119"/>
    </row>
    <row r="242" spans="1:39" s="116" customFormat="1" ht="13.2" x14ac:dyDescent="0.25">
      <c r="A242" s="111" t="s">
        <v>550</v>
      </c>
      <c r="B242" s="110">
        <v>22859</v>
      </c>
      <c r="C242" s="110">
        <v>12798</v>
      </c>
      <c r="D242" s="110">
        <v>703</v>
      </c>
      <c r="E242" s="110">
        <v>0</v>
      </c>
      <c r="F242" s="110">
        <v>0</v>
      </c>
      <c r="G242" s="110">
        <v>2973.0807426287602</v>
      </c>
      <c r="H242" s="110"/>
      <c r="I242" s="110">
        <v>16474.080742628801</v>
      </c>
      <c r="J242" s="110">
        <v>376581012</v>
      </c>
      <c r="K242" s="55"/>
      <c r="L242" s="110"/>
      <c r="M242" s="112"/>
      <c r="N242" s="112"/>
      <c r="O242" s="112"/>
      <c r="P242" s="112"/>
      <c r="Q242" s="112"/>
      <c r="R242" s="112"/>
      <c r="S242" s="112"/>
      <c r="T242" s="113"/>
      <c r="U242" s="114"/>
      <c r="V242" s="113"/>
      <c r="W242" s="115"/>
      <c r="X242" s="115"/>
      <c r="Y242" s="115"/>
      <c r="AA242" s="117"/>
      <c r="AB242" s="117"/>
      <c r="AC242" s="117"/>
      <c r="AD242" s="118"/>
      <c r="AE242" s="117"/>
      <c r="AF242" s="117"/>
      <c r="AG242" s="117"/>
      <c r="AH242" s="117"/>
      <c r="AI242" s="117"/>
      <c r="AJ242" s="117"/>
      <c r="AK242" s="117"/>
      <c r="AM242" s="119"/>
    </row>
    <row r="243" spans="1:39" s="116" customFormat="1" ht="13.2" x14ac:dyDescent="0.25">
      <c r="A243" s="111" t="s">
        <v>551</v>
      </c>
      <c r="B243" s="110">
        <v>4373</v>
      </c>
      <c r="C243" s="110">
        <v>12750</v>
      </c>
      <c r="D243" s="110">
        <v>2742</v>
      </c>
      <c r="E243" s="110">
        <v>396</v>
      </c>
      <c r="F243" s="110">
        <v>0</v>
      </c>
      <c r="G243" s="110">
        <v>2973.0807426287602</v>
      </c>
      <c r="H243" s="110"/>
      <c r="I243" s="110">
        <v>18861.080742628801</v>
      </c>
      <c r="J243" s="110">
        <v>82479506</v>
      </c>
      <c r="K243" s="55"/>
      <c r="L243" s="110"/>
      <c r="M243" s="112"/>
      <c r="N243" s="112"/>
      <c r="O243" s="112"/>
      <c r="P243" s="112"/>
      <c r="Q243" s="112"/>
      <c r="R243" s="112"/>
      <c r="S243" s="112"/>
      <c r="T243" s="113"/>
      <c r="U243" s="114"/>
      <c r="V243" s="113"/>
      <c r="W243" s="115"/>
      <c r="X243" s="115"/>
      <c r="Y243" s="115"/>
      <c r="AA243" s="117"/>
      <c r="AB243" s="117"/>
      <c r="AC243" s="117"/>
      <c r="AD243" s="118"/>
      <c r="AE243" s="117"/>
      <c r="AF243" s="117"/>
      <c r="AG243" s="117"/>
      <c r="AH243" s="117"/>
      <c r="AI243" s="117"/>
      <c r="AJ243" s="117"/>
      <c r="AK243" s="117"/>
      <c r="AM243" s="119"/>
    </row>
    <row r="244" spans="1:39" s="116" customFormat="1" ht="13.2" x14ac:dyDescent="0.25">
      <c r="A244" s="111" t="s">
        <v>552</v>
      </c>
      <c r="B244" s="110">
        <v>10100</v>
      </c>
      <c r="C244" s="110">
        <v>12512</v>
      </c>
      <c r="D244" s="110">
        <v>-552</v>
      </c>
      <c r="E244" s="110">
        <v>0</v>
      </c>
      <c r="F244" s="110">
        <v>0</v>
      </c>
      <c r="G244" s="110">
        <v>2973.0807426287602</v>
      </c>
      <c r="H244" s="110"/>
      <c r="I244" s="110">
        <v>14933.080742628799</v>
      </c>
      <c r="J244" s="110">
        <v>150824116</v>
      </c>
      <c r="K244" s="55"/>
      <c r="L244" s="110"/>
      <c r="M244" s="112"/>
      <c r="N244" s="112"/>
      <c r="O244" s="112"/>
      <c r="P244" s="112"/>
      <c r="Q244" s="112"/>
      <c r="R244" s="112"/>
      <c r="S244" s="112"/>
      <c r="T244" s="113"/>
      <c r="U244" s="114"/>
      <c r="V244" s="113"/>
      <c r="W244" s="115"/>
      <c r="X244" s="115"/>
      <c r="Y244" s="115"/>
      <c r="AA244" s="117"/>
      <c r="AB244" s="117"/>
      <c r="AC244" s="117"/>
      <c r="AD244" s="118"/>
      <c r="AE244" s="117"/>
      <c r="AF244" s="117"/>
      <c r="AG244" s="117"/>
      <c r="AH244" s="117"/>
      <c r="AI244" s="117"/>
      <c r="AJ244" s="117"/>
      <c r="AK244" s="117"/>
      <c r="AM244" s="119"/>
    </row>
    <row r="245" spans="1:39" s="116" customFormat="1" ht="13.2" x14ac:dyDescent="0.25">
      <c r="A245" s="111" t="s">
        <v>553</v>
      </c>
      <c r="B245" s="110">
        <v>155574</v>
      </c>
      <c r="C245" s="110">
        <v>7344</v>
      </c>
      <c r="D245" s="110">
        <v>-529</v>
      </c>
      <c r="E245" s="110">
        <v>0</v>
      </c>
      <c r="F245" s="110">
        <v>445</v>
      </c>
      <c r="G245" s="110">
        <v>2973.0807426287602</v>
      </c>
      <c r="H245" s="110"/>
      <c r="I245" s="110">
        <v>10233.080742628799</v>
      </c>
      <c r="J245" s="110">
        <v>1592001303</v>
      </c>
      <c r="K245" s="55"/>
      <c r="L245" s="110"/>
      <c r="M245" s="112"/>
      <c r="N245" s="112"/>
      <c r="O245" s="112"/>
      <c r="P245" s="112"/>
      <c r="Q245" s="112"/>
      <c r="R245" s="112"/>
      <c r="S245" s="112"/>
      <c r="T245" s="113"/>
      <c r="U245" s="114"/>
      <c r="V245" s="113"/>
      <c r="W245" s="115"/>
      <c r="X245" s="115"/>
      <c r="Y245" s="115"/>
      <c r="AA245" s="117"/>
      <c r="AB245" s="117"/>
      <c r="AC245" s="117"/>
      <c r="AD245" s="118"/>
      <c r="AE245" s="117"/>
      <c r="AF245" s="117"/>
      <c r="AG245" s="117"/>
      <c r="AH245" s="117"/>
      <c r="AI245" s="117"/>
      <c r="AJ245" s="117"/>
      <c r="AK245" s="117"/>
      <c r="AM245" s="119"/>
    </row>
    <row r="246" spans="1:39" s="116" customFormat="1" ht="18.75" customHeight="1" x14ac:dyDescent="0.25">
      <c r="A246" s="17" t="s">
        <v>554</v>
      </c>
      <c r="B246" s="18"/>
      <c r="C246" s="18"/>
      <c r="D246" s="18"/>
      <c r="E246" s="18"/>
      <c r="F246" s="18"/>
      <c r="G246" s="18"/>
      <c r="H246" s="18"/>
      <c r="I246" s="110"/>
      <c r="J246" s="110"/>
      <c r="K246" s="55"/>
      <c r="L246" s="110"/>
      <c r="M246" s="112"/>
      <c r="N246" s="112"/>
      <c r="O246" s="112"/>
      <c r="P246" s="112"/>
      <c r="Q246" s="112"/>
      <c r="R246" s="112"/>
      <c r="S246" s="112"/>
      <c r="T246" s="113"/>
      <c r="U246" s="114"/>
      <c r="V246" s="113"/>
      <c r="W246" s="115"/>
      <c r="X246" s="115"/>
      <c r="Y246" s="115"/>
      <c r="AA246" s="117"/>
      <c r="AB246" s="117"/>
      <c r="AC246" s="117"/>
      <c r="AD246" s="118"/>
      <c r="AE246" s="117"/>
      <c r="AF246" s="117"/>
      <c r="AG246" s="117"/>
      <c r="AH246" s="117"/>
      <c r="AI246" s="117"/>
      <c r="AJ246" s="117"/>
      <c r="AK246" s="117"/>
      <c r="AM246" s="119"/>
    </row>
    <row r="247" spans="1:39" s="116" customFormat="1" ht="13.2" x14ac:dyDescent="0.25">
      <c r="A247" s="111" t="s">
        <v>555</v>
      </c>
      <c r="B247" s="110">
        <v>23100</v>
      </c>
      <c r="C247" s="110">
        <v>11123</v>
      </c>
      <c r="D247" s="110">
        <v>1637</v>
      </c>
      <c r="E247" s="110">
        <v>0</v>
      </c>
      <c r="F247" s="110">
        <v>0</v>
      </c>
      <c r="G247" s="110">
        <v>2973.0807426287602</v>
      </c>
      <c r="H247" s="110"/>
      <c r="I247" s="110">
        <v>15733.080742628799</v>
      </c>
      <c r="J247" s="110">
        <v>363434165</v>
      </c>
      <c r="K247" s="55"/>
      <c r="L247" s="110"/>
      <c r="M247" s="112"/>
      <c r="N247" s="112"/>
      <c r="O247" s="112"/>
      <c r="P247" s="112"/>
      <c r="Q247" s="112"/>
      <c r="R247" s="112"/>
      <c r="S247" s="112"/>
      <c r="T247" s="113"/>
      <c r="U247" s="114"/>
      <c r="V247" s="113"/>
      <c r="W247" s="115"/>
      <c r="X247" s="115"/>
      <c r="Y247" s="115"/>
      <c r="AA247" s="117"/>
      <c r="AB247" s="117"/>
      <c r="AC247" s="117"/>
      <c r="AD247" s="118"/>
      <c r="AE247" s="117"/>
      <c r="AF247" s="117"/>
      <c r="AG247" s="117"/>
      <c r="AH247" s="117"/>
      <c r="AI247" s="117"/>
      <c r="AJ247" s="117"/>
      <c r="AK247" s="117"/>
      <c r="AM247" s="119"/>
    </row>
    <row r="248" spans="1:39" s="116" customFormat="1" ht="13.2" x14ac:dyDescent="0.25">
      <c r="A248" s="111" t="s">
        <v>556</v>
      </c>
      <c r="B248" s="110">
        <v>52439</v>
      </c>
      <c r="C248" s="110">
        <v>11942</v>
      </c>
      <c r="D248" s="110">
        <v>2223</v>
      </c>
      <c r="E248" s="110">
        <v>0</v>
      </c>
      <c r="F248" s="110">
        <v>0</v>
      </c>
      <c r="G248" s="110">
        <v>2973.0807426287602</v>
      </c>
      <c r="H248" s="110"/>
      <c r="I248" s="110">
        <v>17138.080742628801</v>
      </c>
      <c r="J248" s="110">
        <v>898703816</v>
      </c>
      <c r="K248" s="55"/>
      <c r="L248" s="110"/>
      <c r="M248" s="112"/>
      <c r="N248" s="112"/>
      <c r="O248" s="112"/>
      <c r="P248" s="112"/>
      <c r="Q248" s="112"/>
      <c r="R248" s="112"/>
      <c r="S248" s="112"/>
      <c r="T248" s="113"/>
      <c r="U248" s="114"/>
      <c r="V248" s="113"/>
      <c r="W248" s="115"/>
      <c r="X248" s="115"/>
      <c r="Y248" s="115"/>
      <c r="AA248" s="117"/>
      <c r="AB248" s="117"/>
      <c r="AC248" s="117"/>
      <c r="AD248" s="118"/>
      <c r="AE248" s="117"/>
      <c r="AF248" s="117"/>
      <c r="AG248" s="117"/>
      <c r="AH248" s="117"/>
      <c r="AI248" s="117"/>
      <c r="AJ248" s="117"/>
      <c r="AK248" s="117"/>
      <c r="AM248" s="119"/>
    </row>
    <row r="249" spans="1:39" s="116" customFormat="1" ht="13.2" x14ac:dyDescent="0.25">
      <c r="A249" s="111" t="s">
        <v>557</v>
      </c>
      <c r="B249" s="110">
        <v>59537</v>
      </c>
      <c r="C249" s="110">
        <v>7971</v>
      </c>
      <c r="D249" s="110">
        <v>-993</v>
      </c>
      <c r="E249" s="110">
        <v>0</v>
      </c>
      <c r="F249" s="110">
        <v>315</v>
      </c>
      <c r="G249" s="110">
        <v>2973.0807426287602</v>
      </c>
      <c r="H249" s="110"/>
      <c r="I249" s="110">
        <v>10266.080742628799</v>
      </c>
      <c r="J249" s="110">
        <v>611211649</v>
      </c>
      <c r="K249" s="55"/>
      <c r="L249" s="110"/>
      <c r="M249" s="112"/>
      <c r="N249" s="112"/>
      <c r="O249" s="112"/>
      <c r="P249" s="112"/>
      <c r="Q249" s="112"/>
      <c r="R249" s="112"/>
      <c r="S249" s="112"/>
      <c r="T249" s="113"/>
      <c r="U249" s="114"/>
      <c r="V249" s="113"/>
      <c r="W249" s="115"/>
      <c r="X249" s="115"/>
      <c r="Y249" s="115"/>
      <c r="AA249" s="117"/>
      <c r="AB249" s="117"/>
      <c r="AC249" s="117"/>
      <c r="AD249" s="118"/>
      <c r="AE249" s="117"/>
      <c r="AF249" s="117"/>
      <c r="AG249" s="117"/>
      <c r="AH249" s="117"/>
      <c r="AI249" s="117"/>
      <c r="AJ249" s="117"/>
      <c r="AK249" s="117"/>
      <c r="AM249" s="119"/>
    </row>
    <row r="250" spans="1:39" s="116" customFormat="1" ht="13.2" x14ac:dyDescent="0.25">
      <c r="A250" s="111" t="s">
        <v>558</v>
      </c>
      <c r="B250" s="110">
        <v>10376</v>
      </c>
      <c r="C250" s="110">
        <v>11948</v>
      </c>
      <c r="D250" s="110">
        <v>107</v>
      </c>
      <c r="E250" s="110">
        <v>0</v>
      </c>
      <c r="F250" s="110">
        <v>0</v>
      </c>
      <c r="G250" s="110">
        <v>2973.0807426287602</v>
      </c>
      <c r="H250" s="110"/>
      <c r="I250" s="110">
        <v>15028.080742628799</v>
      </c>
      <c r="J250" s="110">
        <v>155931366</v>
      </c>
      <c r="K250" s="55"/>
      <c r="L250" s="110"/>
      <c r="M250" s="112"/>
      <c r="N250" s="112"/>
      <c r="O250" s="112"/>
      <c r="P250" s="112"/>
      <c r="Q250" s="112"/>
      <c r="R250" s="112"/>
      <c r="S250" s="112"/>
      <c r="T250" s="113"/>
      <c r="U250" s="114"/>
      <c r="V250" s="113"/>
      <c r="W250" s="115"/>
      <c r="X250" s="115"/>
      <c r="Y250" s="115"/>
      <c r="AA250" s="117"/>
      <c r="AB250" s="117"/>
      <c r="AC250" s="117"/>
      <c r="AD250" s="118"/>
      <c r="AE250" s="117"/>
      <c r="AF250" s="117"/>
      <c r="AG250" s="117"/>
      <c r="AH250" s="117"/>
      <c r="AI250" s="117"/>
      <c r="AJ250" s="117"/>
      <c r="AK250" s="117"/>
      <c r="AM250" s="119"/>
    </row>
    <row r="251" spans="1:39" s="116" customFormat="1" ht="13.2" x14ac:dyDescent="0.25">
      <c r="A251" s="111" t="s">
        <v>559</v>
      </c>
      <c r="B251" s="110">
        <v>15423</v>
      </c>
      <c r="C251" s="110">
        <v>12299</v>
      </c>
      <c r="D251" s="110">
        <v>1436</v>
      </c>
      <c r="E251" s="110">
        <v>0</v>
      </c>
      <c r="F251" s="110">
        <v>0</v>
      </c>
      <c r="G251" s="110">
        <v>2973.0807426287602</v>
      </c>
      <c r="H251" s="110"/>
      <c r="I251" s="110">
        <v>16708.080742628801</v>
      </c>
      <c r="J251" s="110">
        <v>257688729</v>
      </c>
      <c r="K251" s="55"/>
      <c r="L251" s="110"/>
      <c r="M251" s="112"/>
      <c r="N251" s="112"/>
      <c r="O251" s="112"/>
      <c r="P251" s="112"/>
      <c r="Q251" s="112"/>
      <c r="R251" s="112"/>
      <c r="S251" s="112"/>
      <c r="T251" s="113"/>
      <c r="U251" s="114"/>
      <c r="V251" s="113"/>
      <c r="W251" s="115"/>
      <c r="X251" s="115"/>
      <c r="Y251" s="115"/>
      <c r="AA251" s="117"/>
      <c r="AB251" s="117"/>
      <c r="AC251" s="117"/>
      <c r="AD251" s="118"/>
      <c r="AE251" s="117"/>
      <c r="AF251" s="117"/>
      <c r="AG251" s="117"/>
      <c r="AH251" s="117"/>
      <c r="AI251" s="117"/>
      <c r="AJ251" s="117"/>
      <c r="AK251" s="117"/>
      <c r="AM251" s="119"/>
    </row>
    <row r="252" spans="1:39" s="116" customFormat="1" ht="13.2" x14ac:dyDescent="0.25">
      <c r="A252" s="111" t="s">
        <v>560</v>
      </c>
      <c r="B252" s="110">
        <v>15782</v>
      </c>
      <c r="C252" s="110">
        <v>10403</v>
      </c>
      <c r="D252" s="110">
        <v>-1138</v>
      </c>
      <c r="E252" s="110">
        <v>0</v>
      </c>
      <c r="F252" s="110">
        <v>0</v>
      </c>
      <c r="G252" s="110">
        <v>2973.0807426287602</v>
      </c>
      <c r="H252" s="110"/>
      <c r="I252" s="110">
        <v>12238.080742628799</v>
      </c>
      <c r="J252" s="110">
        <v>193141390</v>
      </c>
      <c r="K252" s="55"/>
      <c r="L252" s="110"/>
      <c r="M252" s="112"/>
      <c r="N252" s="112"/>
      <c r="O252" s="112"/>
      <c r="P252" s="112"/>
      <c r="Q252" s="112"/>
      <c r="R252" s="112"/>
      <c r="S252" s="112"/>
      <c r="T252" s="113"/>
      <c r="U252" s="114"/>
      <c r="V252" s="113"/>
      <c r="W252" s="115"/>
      <c r="X252" s="115"/>
      <c r="Y252" s="115"/>
      <c r="AA252" s="117"/>
      <c r="AB252" s="117"/>
      <c r="AC252" s="117"/>
      <c r="AD252" s="118"/>
      <c r="AE252" s="117"/>
      <c r="AF252" s="117"/>
      <c r="AG252" s="117"/>
      <c r="AH252" s="117"/>
      <c r="AI252" s="117"/>
      <c r="AJ252" s="117"/>
      <c r="AK252" s="117"/>
      <c r="AM252" s="119"/>
    </row>
    <row r="253" spans="1:39" s="116" customFormat="1" ht="13.2" x14ac:dyDescent="0.25">
      <c r="A253" s="111" t="s">
        <v>561</v>
      </c>
      <c r="B253" s="110">
        <v>26666</v>
      </c>
      <c r="C253" s="110">
        <v>11285</v>
      </c>
      <c r="D253" s="110">
        <v>3742</v>
      </c>
      <c r="E253" s="110">
        <v>153</v>
      </c>
      <c r="F253" s="110">
        <v>0</v>
      </c>
      <c r="G253" s="110">
        <v>2973.0807426287602</v>
      </c>
      <c r="H253" s="110"/>
      <c r="I253" s="110">
        <v>18153.080742628801</v>
      </c>
      <c r="J253" s="110">
        <v>484070051</v>
      </c>
      <c r="K253" s="55"/>
      <c r="L253" s="110"/>
      <c r="M253" s="112"/>
      <c r="N253" s="112"/>
      <c r="O253" s="112"/>
      <c r="P253" s="112"/>
      <c r="Q253" s="112"/>
      <c r="R253" s="112"/>
      <c r="S253" s="112"/>
      <c r="T253" s="113"/>
      <c r="U253" s="114"/>
      <c r="V253" s="113"/>
      <c r="W253" s="115"/>
      <c r="X253" s="115"/>
      <c r="Y253" s="115"/>
      <c r="AA253" s="117"/>
      <c r="AB253" s="117"/>
      <c r="AC253" s="117"/>
      <c r="AD253" s="118"/>
      <c r="AE253" s="117"/>
      <c r="AF253" s="117"/>
      <c r="AG253" s="117"/>
      <c r="AH253" s="117"/>
      <c r="AI253" s="117"/>
      <c r="AJ253" s="117"/>
      <c r="AK253" s="117"/>
      <c r="AM253" s="119"/>
    </row>
    <row r="254" spans="1:39" s="116" customFormat="1" ht="13.2" x14ac:dyDescent="0.25">
      <c r="A254" s="111" t="s">
        <v>562</v>
      </c>
      <c r="B254" s="110">
        <v>10112</v>
      </c>
      <c r="C254" s="110">
        <v>11912</v>
      </c>
      <c r="D254" s="110">
        <v>1419</v>
      </c>
      <c r="E254" s="110">
        <v>1182</v>
      </c>
      <c r="F254" s="110">
        <v>0</v>
      </c>
      <c r="G254" s="110">
        <v>2973.0807426287602</v>
      </c>
      <c r="H254" s="110"/>
      <c r="I254" s="110">
        <v>17486.080742628801</v>
      </c>
      <c r="J254" s="110">
        <v>176819248</v>
      </c>
      <c r="K254" s="55"/>
      <c r="L254" s="110"/>
      <c r="M254" s="112"/>
      <c r="N254" s="112"/>
      <c r="O254" s="112"/>
      <c r="P254" s="112"/>
      <c r="Q254" s="112"/>
      <c r="R254" s="112"/>
      <c r="S254" s="112"/>
      <c r="T254" s="113"/>
      <c r="U254" s="114"/>
      <c r="V254" s="113"/>
      <c r="W254" s="115"/>
      <c r="X254" s="115"/>
      <c r="Y254" s="115"/>
      <c r="AA254" s="117"/>
      <c r="AB254" s="117"/>
      <c r="AC254" s="117"/>
      <c r="AD254" s="118"/>
      <c r="AE254" s="117"/>
      <c r="AF254" s="117"/>
      <c r="AG254" s="117"/>
      <c r="AH254" s="117"/>
      <c r="AI254" s="117"/>
      <c r="AJ254" s="117"/>
      <c r="AK254" s="117"/>
      <c r="AM254" s="119"/>
    </row>
    <row r="255" spans="1:39" s="116" customFormat="1" ht="13.2" x14ac:dyDescent="0.25">
      <c r="A255" s="111" t="s">
        <v>563</v>
      </c>
      <c r="B255" s="110">
        <v>20490</v>
      </c>
      <c r="C255" s="110">
        <v>10544</v>
      </c>
      <c r="D255" s="110">
        <v>-81</v>
      </c>
      <c r="E255" s="110">
        <v>112</v>
      </c>
      <c r="F255" s="110">
        <v>0</v>
      </c>
      <c r="G255" s="110">
        <v>2973.0807426287602</v>
      </c>
      <c r="H255" s="110"/>
      <c r="I255" s="110">
        <v>13548.080742628799</v>
      </c>
      <c r="J255" s="110">
        <v>277600174</v>
      </c>
      <c r="K255" s="55"/>
      <c r="L255" s="110"/>
      <c r="M255" s="112"/>
      <c r="N255" s="112"/>
      <c r="O255" s="112"/>
      <c r="P255" s="112"/>
      <c r="Q255" s="112"/>
      <c r="R255" s="112"/>
      <c r="S255" s="112"/>
      <c r="T255" s="113"/>
      <c r="U255" s="114"/>
      <c r="V255" s="113"/>
      <c r="W255" s="115"/>
      <c r="X255" s="115"/>
      <c r="Y255" s="115"/>
      <c r="AA255" s="117"/>
      <c r="AB255" s="117"/>
      <c r="AC255" s="117"/>
      <c r="AD255" s="118"/>
      <c r="AE255" s="117"/>
      <c r="AF255" s="117"/>
      <c r="AG255" s="117"/>
      <c r="AH255" s="117"/>
      <c r="AI255" s="117"/>
      <c r="AJ255" s="117"/>
      <c r="AK255" s="117"/>
      <c r="AM255" s="119"/>
    </row>
    <row r="256" spans="1:39" s="116" customFormat="1" ht="13.2" x14ac:dyDescent="0.25">
      <c r="A256" s="111" t="s">
        <v>564</v>
      </c>
      <c r="B256" s="110">
        <v>6898</v>
      </c>
      <c r="C256" s="110">
        <v>14197</v>
      </c>
      <c r="D256" s="110">
        <v>2855</v>
      </c>
      <c r="E256" s="110">
        <v>392</v>
      </c>
      <c r="F256" s="110">
        <v>0</v>
      </c>
      <c r="G256" s="110">
        <v>2973.0807426287602</v>
      </c>
      <c r="H256" s="110"/>
      <c r="I256" s="110">
        <v>20417.080742628801</v>
      </c>
      <c r="J256" s="110">
        <v>140837023</v>
      </c>
      <c r="K256" s="55"/>
      <c r="L256" s="110"/>
      <c r="M256" s="112"/>
      <c r="N256" s="112"/>
      <c r="O256" s="112"/>
      <c r="P256" s="112"/>
      <c r="Q256" s="112"/>
      <c r="R256" s="112"/>
      <c r="S256" s="112"/>
      <c r="T256" s="113"/>
      <c r="U256" s="114"/>
      <c r="V256" s="113"/>
      <c r="W256" s="115"/>
      <c r="X256" s="115"/>
      <c r="Y256" s="115"/>
      <c r="AA256" s="117"/>
      <c r="AB256" s="117"/>
      <c r="AC256" s="117"/>
      <c r="AD256" s="118"/>
      <c r="AE256" s="117"/>
      <c r="AF256" s="117"/>
      <c r="AG256" s="117"/>
      <c r="AH256" s="117"/>
      <c r="AI256" s="117"/>
      <c r="AJ256" s="117"/>
      <c r="AK256" s="117"/>
      <c r="AM256" s="119"/>
    </row>
    <row r="257" spans="1:39" s="116" customFormat="1" ht="13.2" x14ac:dyDescent="0.25">
      <c r="A257" s="111" t="s">
        <v>565</v>
      </c>
      <c r="B257" s="110">
        <v>11028</v>
      </c>
      <c r="C257" s="110">
        <v>12850</v>
      </c>
      <c r="D257" s="110">
        <v>1937</v>
      </c>
      <c r="E257" s="110">
        <v>0</v>
      </c>
      <c r="F257" s="110">
        <v>0</v>
      </c>
      <c r="G257" s="110">
        <v>2973.0807426287602</v>
      </c>
      <c r="H257" s="110"/>
      <c r="I257" s="110">
        <v>17760.080742628801</v>
      </c>
      <c r="J257" s="110">
        <v>195858170</v>
      </c>
      <c r="K257" s="55"/>
      <c r="L257" s="110"/>
      <c r="M257" s="112"/>
      <c r="N257" s="112"/>
      <c r="O257" s="112"/>
      <c r="P257" s="112"/>
      <c r="Q257" s="112"/>
      <c r="R257" s="112"/>
      <c r="S257" s="112"/>
      <c r="T257" s="113"/>
      <c r="U257" s="114"/>
      <c r="V257" s="113"/>
      <c r="W257" s="115"/>
      <c r="X257" s="115"/>
      <c r="Y257" s="115"/>
      <c r="AA257" s="117"/>
      <c r="AB257" s="117"/>
      <c r="AC257" s="117"/>
      <c r="AD257" s="118"/>
      <c r="AE257" s="117"/>
      <c r="AF257" s="117"/>
      <c r="AG257" s="117"/>
      <c r="AH257" s="117"/>
      <c r="AI257" s="117"/>
      <c r="AJ257" s="117"/>
      <c r="AK257" s="117"/>
      <c r="AM257" s="119"/>
    </row>
    <row r="258" spans="1:39" s="116" customFormat="1" ht="13.2" x14ac:dyDescent="0.25">
      <c r="A258" s="111" t="s">
        <v>566</v>
      </c>
      <c r="B258" s="110">
        <v>10842</v>
      </c>
      <c r="C258" s="110">
        <v>9769</v>
      </c>
      <c r="D258" s="110">
        <v>-1263</v>
      </c>
      <c r="E258" s="110">
        <v>277</v>
      </c>
      <c r="F258" s="110">
        <v>0</v>
      </c>
      <c r="G258" s="110">
        <v>2973.0807426287602</v>
      </c>
      <c r="H258" s="110"/>
      <c r="I258" s="110">
        <v>11756.080742628799</v>
      </c>
      <c r="J258" s="110">
        <v>127459427</v>
      </c>
      <c r="K258" s="55"/>
      <c r="L258" s="110"/>
      <c r="M258" s="112"/>
      <c r="N258" s="112"/>
      <c r="O258" s="112"/>
      <c r="P258" s="112"/>
      <c r="Q258" s="112"/>
      <c r="R258" s="112"/>
      <c r="S258" s="112"/>
      <c r="T258" s="113"/>
      <c r="U258" s="114"/>
      <c r="V258" s="113"/>
      <c r="W258" s="115"/>
      <c r="X258" s="115"/>
      <c r="Y258" s="115"/>
      <c r="AA258" s="117"/>
      <c r="AB258" s="117"/>
      <c r="AC258" s="117"/>
      <c r="AD258" s="118"/>
      <c r="AE258" s="117"/>
      <c r="AF258" s="117"/>
      <c r="AG258" s="117"/>
      <c r="AH258" s="117"/>
      <c r="AI258" s="117"/>
      <c r="AJ258" s="117"/>
      <c r="AK258" s="117"/>
      <c r="AM258" s="119"/>
    </row>
    <row r="259" spans="1:39" s="116" customFormat="1" ht="13.2" x14ac:dyDescent="0.25">
      <c r="A259" s="111" t="s">
        <v>567</v>
      </c>
      <c r="B259" s="110">
        <v>11147</v>
      </c>
      <c r="C259" s="110">
        <v>9816</v>
      </c>
      <c r="D259" s="110">
        <v>-1281</v>
      </c>
      <c r="E259" s="110">
        <v>0</v>
      </c>
      <c r="F259" s="110">
        <v>208</v>
      </c>
      <c r="G259" s="110">
        <v>2973.0807426287602</v>
      </c>
      <c r="H259" s="110"/>
      <c r="I259" s="110">
        <v>11716.080742628799</v>
      </c>
      <c r="J259" s="110">
        <v>130599152</v>
      </c>
      <c r="K259" s="55"/>
      <c r="L259" s="110"/>
      <c r="M259" s="112"/>
      <c r="N259" s="112"/>
      <c r="O259" s="112"/>
      <c r="P259" s="112"/>
      <c r="Q259" s="112"/>
      <c r="R259" s="112"/>
      <c r="S259" s="112"/>
      <c r="T259" s="113"/>
      <c r="U259" s="114"/>
      <c r="V259" s="113"/>
      <c r="W259" s="115"/>
      <c r="X259" s="115"/>
      <c r="Y259" s="115"/>
      <c r="AA259" s="117"/>
      <c r="AB259" s="117"/>
      <c r="AC259" s="117"/>
      <c r="AD259" s="118"/>
      <c r="AE259" s="117"/>
      <c r="AF259" s="117"/>
      <c r="AG259" s="117"/>
      <c r="AH259" s="117"/>
      <c r="AI259" s="117"/>
      <c r="AJ259" s="117"/>
      <c r="AK259" s="117"/>
      <c r="AM259" s="119"/>
    </row>
    <row r="260" spans="1:39" s="116" customFormat="1" ht="13.2" x14ac:dyDescent="0.25">
      <c r="A260" s="111" t="s">
        <v>568</v>
      </c>
      <c r="B260" s="110">
        <v>6807</v>
      </c>
      <c r="C260" s="110">
        <v>15329</v>
      </c>
      <c r="D260" s="110">
        <v>3894</v>
      </c>
      <c r="E260" s="110">
        <v>0</v>
      </c>
      <c r="F260" s="110">
        <v>0</v>
      </c>
      <c r="G260" s="110">
        <v>2973.0807426287602</v>
      </c>
      <c r="H260" s="110"/>
      <c r="I260" s="110">
        <v>22196.080742628801</v>
      </c>
      <c r="J260" s="110">
        <v>151088722</v>
      </c>
      <c r="K260" s="55"/>
      <c r="L260" s="110"/>
      <c r="M260" s="112"/>
      <c r="N260" s="112"/>
      <c r="O260" s="112"/>
      <c r="P260" s="112"/>
      <c r="Q260" s="112"/>
      <c r="R260" s="112"/>
      <c r="S260" s="112"/>
      <c r="T260" s="113"/>
      <c r="U260" s="114"/>
      <c r="V260" s="113"/>
      <c r="W260" s="115"/>
      <c r="X260" s="115"/>
      <c r="Y260" s="115"/>
      <c r="AA260" s="117"/>
      <c r="AB260" s="117"/>
      <c r="AC260" s="117"/>
      <c r="AD260" s="118"/>
      <c r="AE260" s="117"/>
      <c r="AF260" s="117"/>
      <c r="AG260" s="117"/>
      <c r="AH260" s="117"/>
      <c r="AI260" s="117"/>
      <c r="AJ260" s="117"/>
      <c r="AK260" s="117"/>
      <c r="AM260" s="119"/>
    </row>
    <row r="261" spans="1:39" s="116" customFormat="1" ht="13.2" x14ac:dyDescent="0.25">
      <c r="A261" s="111" t="s">
        <v>569</v>
      </c>
      <c r="B261" s="110">
        <v>7034</v>
      </c>
      <c r="C261" s="110">
        <v>13893</v>
      </c>
      <c r="D261" s="110">
        <v>6020</v>
      </c>
      <c r="E261" s="110">
        <v>2161</v>
      </c>
      <c r="F261" s="110">
        <v>0</v>
      </c>
      <c r="G261" s="110">
        <v>2973.0807426287602</v>
      </c>
      <c r="H261" s="110"/>
      <c r="I261" s="110">
        <v>25047.080742628801</v>
      </c>
      <c r="J261" s="110">
        <v>176181166</v>
      </c>
      <c r="K261" s="55"/>
      <c r="L261" s="110"/>
      <c r="M261" s="112"/>
      <c r="N261" s="112"/>
      <c r="O261" s="112"/>
      <c r="P261" s="112"/>
      <c r="Q261" s="112"/>
      <c r="R261" s="112"/>
      <c r="S261" s="112"/>
      <c r="T261" s="113"/>
      <c r="U261" s="114"/>
      <c r="V261" s="113"/>
      <c r="W261" s="115"/>
      <c r="X261" s="115"/>
      <c r="Y261" s="115"/>
      <c r="AA261" s="117"/>
      <c r="AB261" s="117"/>
      <c r="AC261" s="117"/>
      <c r="AD261" s="118"/>
      <c r="AE261" s="117"/>
      <c r="AF261" s="117"/>
      <c r="AG261" s="117"/>
      <c r="AH261" s="117"/>
      <c r="AI261" s="117"/>
      <c r="AJ261" s="117"/>
      <c r="AK261" s="117"/>
      <c r="AM261" s="119"/>
    </row>
    <row r="262" spans="1:39" s="116" customFormat="1" ht="18.75" customHeight="1" x14ac:dyDescent="0.25">
      <c r="A262" s="17" t="s">
        <v>570</v>
      </c>
      <c r="B262" s="18"/>
      <c r="C262" s="18"/>
      <c r="D262" s="18"/>
      <c r="E262" s="18"/>
      <c r="F262" s="18"/>
      <c r="G262" s="18"/>
      <c r="H262" s="18"/>
      <c r="I262" s="110"/>
      <c r="J262" s="110"/>
      <c r="K262" s="55"/>
      <c r="L262" s="110"/>
      <c r="M262" s="112"/>
      <c r="N262" s="112"/>
      <c r="O262" s="112"/>
      <c r="P262" s="112"/>
      <c r="Q262" s="112"/>
      <c r="R262" s="112"/>
      <c r="S262" s="112"/>
      <c r="T262" s="113"/>
      <c r="U262" s="114"/>
      <c r="V262" s="113"/>
      <c r="W262" s="115"/>
      <c r="X262" s="115"/>
      <c r="Y262" s="115"/>
      <c r="AA262" s="117"/>
      <c r="AB262" s="117"/>
      <c r="AC262" s="117"/>
      <c r="AD262" s="118"/>
      <c r="AE262" s="117"/>
      <c r="AF262" s="117"/>
      <c r="AG262" s="117"/>
      <c r="AH262" s="117"/>
      <c r="AI262" s="117"/>
      <c r="AJ262" s="117"/>
      <c r="AK262" s="117"/>
      <c r="AM262" s="119"/>
    </row>
    <row r="263" spans="1:39" s="116" customFormat="1" ht="13.2" x14ac:dyDescent="0.25">
      <c r="A263" s="111" t="s">
        <v>571</v>
      </c>
      <c r="B263" s="110">
        <v>26811</v>
      </c>
      <c r="C263" s="110">
        <v>13623</v>
      </c>
      <c r="D263" s="110">
        <v>1674</v>
      </c>
      <c r="E263" s="110">
        <v>347</v>
      </c>
      <c r="F263" s="110">
        <v>0</v>
      </c>
      <c r="G263" s="110">
        <v>2973.0807426287602</v>
      </c>
      <c r="H263" s="110"/>
      <c r="I263" s="110">
        <v>18617.080742628801</v>
      </c>
      <c r="J263" s="110">
        <v>499142552</v>
      </c>
      <c r="K263" s="55"/>
      <c r="L263" s="110"/>
      <c r="M263" s="112"/>
      <c r="N263" s="112"/>
      <c r="O263" s="112"/>
      <c r="P263" s="112"/>
      <c r="Q263" s="112"/>
      <c r="R263" s="112"/>
      <c r="S263" s="112"/>
      <c r="T263" s="113"/>
      <c r="U263" s="114"/>
      <c r="V263" s="113"/>
      <c r="W263" s="115"/>
      <c r="X263" s="115"/>
      <c r="Y263" s="115"/>
      <c r="AA263" s="117"/>
      <c r="AB263" s="117"/>
      <c r="AC263" s="117"/>
      <c r="AD263" s="118"/>
      <c r="AE263" s="117"/>
      <c r="AF263" s="117"/>
      <c r="AG263" s="117"/>
      <c r="AH263" s="117"/>
      <c r="AI263" s="117"/>
      <c r="AJ263" s="117"/>
      <c r="AK263" s="117"/>
      <c r="AM263" s="119"/>
    </row>
    <row r="264" spans="1:39" s="116" customFormat="1" ht="13.2" x14ac:dyDescent="0.25">
      <c r="A264" s="111" t="s">
        <v>572</v>
      </c>
      <c r="B264" s="110">
        <v>102827</v>
      </c>
      <c r="C264" s="110">
        <v>8480</v>
      </c>
      <c r="D264" s="110">
        <v>-848</v>
      </c>
      <c r="E264" s="110">
        <v>0</v>
      </c>
      <c r="F264" s="110">
        <v>0</v>
      </c>
      <c r="G264" s="110">
        <v>2973.0807426287602</v>
      </c>
      <c r="H264" s="110"/>
      <c r="I264" s="110">
        <v>10605.080742628799</v>
      </c>
      <c r="J264" s="110">
        <v>1090488638</v>
      </c>
      <c r="K264" s="55"/>
      <c r="L264" s="110"/>
      <c r="M264" s="112"/>
      <c r="N264" s="112"/>
      <c r="O264" s="112"/>
      <c r="P264" s="112"/>
      <c r="Q264" s="112"/>
      <c r="R264" s="112"/>
      <c r="S264" s="112"/>
      <c r="T264" s="113"/>
      <c r="U264" s="114"/>
      <c r="V264" s="113"/>
      <c r="W264" s="115"/>
      <c r="X264" s="115"/>
      <c r="Y264" s="115"/>
      <c r="AA264" s="117"/>
      <c r="AB264" s="117"/>
      <c r="AC264" s="117"/>
      <c r="AD264" s="118"/>
      <c r="AE264" s="117"/>
      <c r="AF264" s="117"/>
      <c r="AG264" s="117"/>
      <c r="AH264" s="117"/>
      <c r="AI264" s="117"/>
      <c r="AJ264" s="117"/>
      <c r="AK264" s="117"/>
      <c r="AM264" s="119"/>
    </row>
    <row r="265" spans="1:39" s="116" customFormat="1" ht="13.2" x14ac:dyDescent="0.25">
      <c r="A265" s="111" t="s">
        <v>573</v>
      </c>
      <c r="B265" s="110">
        <v>9567</v>
      </c>
      <c r="C265" s="110">
        <v>10416</v>
      </c>
      <c r="D265" s="110">
        <v>894</v>
      </c>
      <c r="E265" s="110">
        <v>0</v>
      </c>
      <c r="F265" s="110">
        <v>102</v>
      </c>
      <c r="G265" s="110">
        <v>2973.0807426287602</v>
      </c>
      <c r="H265" s="110"/>
      <c r="I265" s="110">
        <v>14385.080742628799</v>
      </c>
      <c r="J265" s="110">
        <v>137622067</v>
      </c>
      <c r="K265" s="55"/>
      <c r="L265" s="110"/>
      <c r="M265" s="112"/>
      <c r="N265" s="112"/>
      <c r="O265" s="112"/>
      <c r="P265" s="112"/>
      <c r="Q265" s="112"/>
      <c r="R265" s="112"/>
      <c r="S265" s="112"/>
      <c r="T265" s="113"/>
      <c r="U265" s="114"/>
      <c r="V265" s="113"/>
      <c r="W265" s="115"/>
      <c r="X265" s="115"/>
      <c r="Y265" s="115"/>
      <c r="AA265" s="117"/>
      <c r="AB265" s="117"/>
      <c r="AC265" s="117"/>
      <c r="AD265" s="118"/>
      <c r="AE265" s="117"/>
      <c r="AF265" s="117"/>
      <c r="AG265" s="117"/>
      <c r="AH265" s="117"/>
      <c r="AI265" s="117"/>
      <c r="AJ265" s="117"/>
      <c r="AK265" s="117"/>
      <c r="AM265" s="119"/>
    </row>
    <row r="266" spans="1:39" s="116" customFormat="1" ht="13.2" x14ac:dyDescent="0.25">
      <c r="A266" s="111" t="s">
        <v>574</v>
      </c>
      <c r="B266" s="110">
        <v>37605</v>
      </c>
      <c r="C266" s="110">
        <v>10554</v>
      </c>
      <c r="D266" s="110">
        <v>-486</v>
      </c>
      <c r="E266" s="110">
        <v>0</v>
      </c>
      <c r="F266" s="110">
        <v>196</v>
      </c>
      <c r="G266" s="110">
        <v>2973.0807426287602</v>
      </c>
      <c r="H266" s="110"/>
      <c r="I266" s="110">
        <v>13237.080742628799</v>
      </c>
      <c r="J266" s="110">
        <v>497780421</v>
      </c>
      <c r="K266" s="55"/>
      <c r="L266" s="110"/>
      <c r="M266" s="112"/>
      <c r="N266" s="112"/>
      <c r="O266" s="112"/>
      <c r="P266" s="112"/>
      <c r="Q266" s="112"/>
      <c r="R266" s="112"/>
      <c r="S266" s="112"/>
      <c r="T266" s="113"/>
      <c r="U266" s="114"/>
      <c r="V266" s="113"/>
      <c r="W266" s="115"/>
      <c r="X266" s="115"/>
      <c r="Y266" s="115"/>
      <c r="AA266" s="117"/>
      <c r="AB266" s="117"/>
      <c r="AC266" s="117"/>
      <c r="AD266" s="118"/>
      <c r="AE266" s="117"/>
      <c r="AF266" s="117"/>
      <c r="AG266" s="117"/>
      <c r="AH266" s="117"/>
      <c r="AI266" s="117"/>
      <c r="AJ266" s="117"/>
      <c r="AK266" s="117"/>
      <c r="AM266" s="119"/>
    </row>
    <row r="267" spans="1:39" s="116" customFormat="1" ht="13.2" x14ac:dyDescent="0.25">
      <c r="A267" s="111" t="s">
        <v>575</v>
      </c>
      <c r="B267" s="110">
        <v>18883</v>
      </c>
      <c r="C267" s="110">
        <v>13803</v>
      </c>
      <c r="D267" s="110">
        <v>3499</v>
      </c>
      <c r="E267" s="110">
        <v>462</v>
      </c>
      <c r="F267" s="110">
        <v>0</v>
      </c>
      <c r="G267" s="110">
        <v>2973.0807426287602</v>
      </c>
      <c r="H267" s="110"/>
      <c r="I267" s="110">
        <v>20737.080742628801</v>
      </c>
      <c r="J267" s="110">
        <v>391578296</v>
      </c>
      <c r="K267" s="55"/>
      <c r="L267" s="110"/>
      <c r="M267" s="112"/>
      <c r="N267" s="112"/>
      <c r="O267" s="112"/>
      <c r="P267" s="112"/>
      <c r="Q267" s="112"/>
      <c r="R267" s="112"/>
      <c r="S267" s="112"/>
      <c r="T267" s="113"/>
      <c r="U267" s="114"/>
      <c r="V267" s="113"/>
      <c r="W267" s="115"/>
      <c r="X267" s="115"/>
      <c r="Y267" s="115"/>
      <c r="AA267" s="117"/>
      <c r="AB267" s="117"/>
      <c r="AC267" s="117"/>
      <c r="AD267" s="118"/>
      <c r="AE267" s="117"/>
      <c r="AF267" s="117"/>
      <c r="AG267" s="117"/>
      <c r="AH267" s="117"/>
      <c r="AI267" s="117"/>
      <c r="AJ267" s="117"/>
      <c r="AK267" s="117"/>
      <c r="AM267" s="119"/>
    </row>
    <row r="268" spans="1:39" s="116" customFormat="1" ht="13.2" x14ac:dyDescent="0.25">
      <c r="A268" s="111" t="s">
        <v>576</v>
      </c>
      <c r="B268" s="110">
        <v>9489</v>
      </c>
      <c r="C268" s="110">
        <v>14741</v>
      </c>
      <c r="D268" s="110">
        <v>3874</v>
      </c>
      <c r="E268" s="110">
        <v>0</v>
      </c>
      <c r="F268" s="110">
        <v>0</v>
      </c>
      <c r="G268" s="110">
        <v>2973.0807426287602</v>
      </c>
      <c r="H268" s="110"/>
      <c r="I268" s="110">
        <v>21588.080742628801</v>
      </c>
      <c r="J268" s="110">
        <v>204849298</v>
      </c>
      <c r="K268" s="55"/>
      <c r="L268" s="110"/>
      <c r="M268" s="112"/>
      <c r="N268" s="112"/>
      <c r="O268" s="112"/>
      <c r="P268" s="112"/>
      <c r="Q268" s="112"/>
      <c r="R268" s="112"/>
      <c r="S268" s="112"/>
      <c r="T268" s="113"/>
      <c r="U268" s="114"/>
      <c r="V268" s="113"/>
      <c r="W268" s="115"/>
      <c r="X268" s="115"/>
      <c r="Y268" s="115"/>
      <c r="AA268" s="117"/>
      <c r="AB268" s="117"/>
      <c r="AC268" s="117"/>
      <c r="AD268" s="118"/>
      <c r="AE268" s="117"/>
      <c r="AF268" s="117"/>
      <c r="AG268" s="117"/>
      <c r="AH268" s="117"/>
      <c r="AI268" s="117"/>
      <c r="AJ268" s="117"/>
      <c r="AK268" s="117"/>
      <c r="AM268" s="119"/>
    </row>
    <row r="269" spans="1:39" s="116" customFormat="1" ht="13.2" x14ac:dyDescent="0.25">
      <c r="A269" s="111" t="s">
        <v>577</v>
      </c>
      <c r="B269" s="110">
        <v>5881</v>
      </c>
      <c r="C269" s="110">
        <v>13048</v>
      </c>
      <c r="D269" s="110">
        <v>3413</v>
      </c>
      <c r="E269" s="110">
        <v>0</v>
      </c>
      <c r="F269" s="110">
        <v>0</v>
      </c>
      <c r="G269" s="110">
        <v>2973.0807426287602</v>
      </c>
      <c r="H269" s="110"/>
      <c r="I269" s="110">
        <v>19434.080742628801</v>
      </c>
      <c r="J269" s="110">
        <v>114291829</v>
      </c>
      <c r="K269" s="55"/>
      <c r="L269" s="110"/>
      <c r="M269" s="112"/>
      <c r="N269" s="112"/>
      <c r="O269" s="112"/>
      <c r="P269" s="112"/>
      <c r="Q269" s="112"/>
      <c r="R269" s="112"/>
      <c r="S269" s="112"/>
      <c r="T269" s="113"/>
      <c r="U269" s="114"/>
      <c r="V269" s="113"/>
      <c r="W269" s="115"/>
      <c r="X269" s="115"/>
      <c r="Y269" s="115"/>
      <c r="AA269" s="117"/>
      <c r="AB269" s="117"/>
      <c r="AC269" s="117"/>
      <c r="AD269" s="118"/>
      <c r="AE269" s="117"/>
      <c r="AF269" s="117"/>
      <c r="AG269" s="117"/>
      <c r="AH269" s="117"/>
      <c r="AI269" s="117"/>
      <c r="AJ269" s="117"/>
      <c r="AK269" s="117"/>
      <c r="AM269" s="119"/>
    </row>
    <row r="270" spans="1:39" s="116" customFormat="1" ht="13.2" x14ac:dyDescent="0.25">
      <c r="A270" s="111" t="s">
        <v>578</v>
      </c>
      <c r="B270" s="110">
        <v>11677</v>
      </c>
      <c r="C270" s="110">
        <v>14193</v>
      </c>
      <c r="D270" s="110">
        <v>814</v>
      </c>
      <c r="E270" s="110">
        <v>0</v>
      </c>
      <c r="F270" s="110">
        <v>0</v>
      </c>
      <c r="G270" s="110">
        <v>2973.0807426287602</v>
      </c>
      <c r="H270" s="110"/>
      <c r="I270" s="110">
        <v>17980.080742628801</v>
      </c>
      <c r="J270" s="110">
        <v>209953403</v>
      </c>
      <c r="K270" s="55"/>
      <c r="L270" s="110"/>
      <c r="M270" s="112"/>
      <c r="N270" s="112"/>
      <c r="O270" s="112"/>
      <c r="P270" s="112"/>
      <c r="Q270" s="112"/>
      <c r="R270" s="112"/>
      <c r="S270" s="112"/>
      <c r="T270" s="113"/>
      <c r="U270" s="114"/>
      <c r="V270" s="113"/>
      <c r="W270" s="115"/>
      <c r="X270" s="115"/>
      <c r="Y270" s="115"/>
      <c r="AA270" s="117"/>
      <c r="AB270" s="117"/>
      <c r="AC270" s="117"/>
      <c r="AD270" s="118"/>
      <c r="AE270" s="117"/>
      <c r="AF270" s="117"/>
      <c r="AG270" s="117"/>
      <c r="AH270" s="117"/>
      <c r="AI270" s="117"/>
      <c r="AJ270" s="117"/>
      <c r="AK270" s="117"/>
      <c r="AM270" s="119"/>
    </row>
    <row r="271" spans="1:39" s="116" customFormat="1" ht="13.2" x14ac:dyDescent="0.25">
      <c r="A271" s="111" t="s">
        <v>579</v>
      </c>
      <c r="B271" s="110">
        <v>39309</v>
      </c>
      <c r="C271" s="110">
        <v>10529</v>
      </c>
      <c r="D271" s="110">
        <v>1801</v>
      </c>
      <c r="E271" s="110">
        <v>0</v>
      </c>
      <c r="F271" s="110">
        <v>0</v>
      </c>
      <c r="G271" s="110">
        <v>2973.0807426287602</v>
      </c>
      <c r="H271" s="110"/>
      <c r="I271" s="110">
        <v>15303.080742628799</v>
      </c>
      <c r="J271" s="110">
        <v>601548801</v>
      </c>
      <c r="K271" s="55"/>
      <c r="L271" s="110"/>
      <c r="M271" s="112"/>
      <c r="N271" s="112"/>
      <c r="O271" s="112"/>
      <c r="P271" s="112"/>
      <c r="Q271" s="112"/>
      <c r="R271" s="112"/>
      <c r="S271" s="112"/>
      <c r="T271" s="113"/>
      <c r="U271" s="114"/>
      <c r="V271" s="113"/>
      <c r="W271" s="115"/>
      <c r="X271" s="115"/>
      <c r="Y271" s="115"/>
      <c r="AA271" s="117"/>
      <c r="AB271" s="117"/>
      <c r="AC271" s="117"/>
      <c r="AD271" s="118"/>
      <c r="AE271" s="117"/>
      <c r="AF271" s="117"/>
      <c r="AG271" s="117"/>
      <c r="AH271" s="117"/>
      <c r="AI271" s="117"/>
      <c r="AJ271" s="117"/>
      <c r="AK271" s="117"/>
      <c r="AM271" s="119"/>
    </row>
    <row r="272" spans="1:39" s="116" customFormat="1" ht="13.2" x14ac:dyDescent="0.25">
      <c r="A272" s="111" t="s">
        <v>580</v>
      </c>
      <c r="B272" s="110">
        <v>25582</v>
      </c>
      <c r="C272" s="110">
        <v>12744</v>
      </c>
      <c r="D272" s="110">
        <v>2171</v>
      </c>
      <c r="E272" s="110">
        <v>0</v>
      </c>
      <c r="F272" s="110">
        <v>0</v>
      </c>
      <c r="G272" s="110">
        <v>2973.0807426287602</v>
      </c>
      <c r="H272" s="110"/>
      <c r="I272" s="110">
        <v>17888.080742628801</v>
      </c>
      <c r="J272" s="110">
        <v>457612882</v>
      </c>
      <c r="K272" s="55"/>
      <c r="L272" s="110"/>
      <c r="M272" s="112"/>
      <c r="N272" s="112"/>
      <c r="O272" s="112"/>
      <c r="P272" s="112"/>
      <c r="Q272" s="112"/>
      <c r="R272" s="112"/>
      <c r="S272" s="112"/>
      <c r="T272" s="113"/>
      <c r="U272" s="114"/>
      <c r="V272" s="113"/>
      <c r="W272" s="115"/>
      <c r="X272" s="115"/>
      <c r="Y272" s="115"/>
      <c r="AA272" s="117"/>
      <c r="AB272" s="117"/>
      <c r="AC272" s="117"/>
      <c r="AD272" s="118"/>
      <c r="AE272" s="117"/>
      <c r="AF272" s="117"/>
      <c r="AG272" s="117"/>
      <c r="AH272" s="117"/>
      <c r="AI272" s="117"/>
      <c r="AJ272" s="117"/>
      <c r="AK272" s="117"/>
      <c r="AM272" s="119"/>
    </row>
    <row r="273" spans="1:39" s="116" customFormat="1" ht="18.75" customHeight="1" x14ac:dyDescent="0.25">
      <c r="A273" s="17" t="s">
        <v>581</v>
      </c>
      <c r="B273" s="18"/>
      <c r="C273" s="18"/>
      <c r="D273" s="18"/>
      <c r="E273" s="18"/>
      <c r="F273" s="18"/>
      <c r="G273" s="18"/>
      <c r="H273" s="18"/>
      <c r="I273" s="110"/>
      <c r="J273" s="110"/>
      <c r="K273" s="55"/>
      <c r="L273" s="110"/>
      <c r="M273" s="112"/>
      <c r="N273" s="112"/>
      <c r="O273" s="112"/>
      <c r="P273" s="112"/>
      <c r="Q273" s="112"/>
      <c r="R273" s="112"/>
      <c r="S273" s="112"/>
      <c r="T273" s="113"/>
      <c r="U273" s="114"/>
      <c r="V273" s="113"/>
      <c r="W273" s="115"/>
      <c r="X273" s="115"/>
      <c r="Y273" s="115"/>
      <c r="AA273" s="117"/>
      <c r="AB273" s="117"/>
      <c r="AC273" s="117"/>
      <c r="AD273" s="118"/>
      <c r="AE273" s="117"/>
      <c r="AF273" s="117"/>
      <c r="AG273" s="117"/>
      <c r="AH273" s="117"/>
      <c r="AI273" s="117"/>
      <c r="AJ273" s="117"/>
      <c r="AK273" s="117"/>
      <c r="AM273" s="119"/>
    </row>
    <row r="274" spans="1:39" s="116" customFormat="1" ht="13.2" x14ac:dyDescent="0.25">
      <c r="A274" s="111" t="s">
        <v>582</v>
      </c>
      <c r="B274" s="110">
        <v>25111</v>
      </c>
      <c r="C274" s="110">
        <v>13954</v>
      </c>
      <c r="D274" s="110">
        <v>1163</v>
      </c>
      <c r="E274" s="110">
        <v>0</v>
      </c>
      <c r="F274" s="110">
        <v>0</v>
      </c>
      <c r="G274" s="110">
        <v>2973.0807426287602</v>
      </c>
      <c r="H274" s="110"/>
      <c r="I274" s="110">
        <v>18090.080742628801</v>
      </c>
      <c r="J274" s="110">
        <v>454260018</v>
      </c>
      <c r="K274" s="55"/>
      <c r="L274" s="110"/>
      <c r="M274" s="112"/>
      <c r="N274" s="112"/>
      <c r="O274" s="112"/>
      <c r="P274" s="112"/>
      <c r="Q274" s="112"/>
      <c r="R274" s="112"/>
      <c r="S274" s="112"/>
      <c r="T274" s="113"/>
      <c r="U274" s="114"/>
      <c r="V274" s="113"/>
      <c r="W274" s="115"/>
      <c r="X274" s="115"/>
      <c r="Y274" s="115"/>
      <c r="AA274" s="117"/>
      <c r="AB274" s="117"/>
      <c r="AC274" s="117"/>
      <c r="AD274" s="118"/>
      <c r="AE274" s="117"/>
      <c r="AF274" s="117"/>
      <c r="AG274" s="117"/>
      <c r="AH274" s="117"/>
      <c r="AI274" s="117"/>
      <c r="AJ274" s="117"/>
      <c r="AK274" s="117"/>
      <c r="AM274" s="119"/>
    </row>
    <row r="275" spans="1:39" s="116" customFormat="1" ht="13.2" x14ac:dyDescent="0.25">
      <c r="A275" s="111" t="s">
        <v>583</v>
      </c>
      <c r="B275" s="110">
        <v>18112</v>
      </c>
      <c r="C275" s="110">
        <v>14562</v>
      </c>
      <c r="D275" s="110">
        <v>3149</v>
      </c>
      <c r="E275" s="110">
        <v>107</v>
      </c>
      <c r="F275" s="110">
        <v>0</v>
      </c>
      <c r="G275" s="110">
        <v>2973.0807426287602</v>
      </c>
      <c r="H275" s="110"/>
      <c r="I275" s="110">
        <v>20791.080742628801</v>
      </c>
      <c r="J275" s="110">
        <v>376568054</v>
      </c>
      <c r="K275" s="55"/>
      <c r="L275" s="110"/>
      <c r="M275" s="112"/>
      <c r="N275" s="112"/>
      <c r="O275" s="112"/>
      <c r="P275" s="112"/>
      <c r="Q275" s="112"/>
      <c r="R275" s="112"/>
      <c r="S275" s="112"/>
      <c r="T275" s="113"/>
      <c r="U275" s="114"/>
      <c r="V275" s="113"/>
      <c r="W275" s="115"/>
      <c r="X275" s="115"/>
      <c r="Y275" s="115"/>
      <c r="AA275" s="117"/>
      <c r="AB275" s="117"/>
      <c r="AC275" s="117"/>
      <c r="AD275" s="118"/>
      <c r="AE275" s="117"/>
      <c r="AF275" s="117"/>
      <c r="AG275" s="117"/>
      <c r="AH275" s="117"/>
      <c r="AI275" s="117"/>
      <c r="AJ275" s="117"/>
      <c r="AK275" s="117"/>
      <c r="AM275" s="119"/>
    </row>
    <row r="276" spans="1:39" s="116" customFormat="1" ht="13.2" x14ac:dyDescent="0.25">
      <c r="A276" s="111" t="s">
        <v>584</v>
      </c>
      <c r="B276" s="110">
        <v>18900</v>
      </c>
      <c r="C276" s="110">
        <v>14655</v>
      </c>
      <c r="D276" s="110">
        <v>6150</v>
      </c>
      <c r="E276" s="110">
        <v>471</v>
      </c>
      <c r="F276" s="110">
        <v>0</v>
      </c>
      <c r="G276" s="110">
        <v>2973.0807426287602</v>
      </c>
      <c r="H276" s="110"/>
      <c r="I276" s="110">
        <v>24249.080742628801</v>
      </c>
      <c r="J276" s="110">
        <v>458307626</v>
      </c>
      <c r="K276" s="55"/>
      <c r="L276" s="110"/>
      <c r="M276" s="112"/>
      <c r="N276" s="112"/>
      <c r="O276" s="112"/>
      <c r="P276" s="112"/>
      <c r="Q276" s="112"/>
      <c r="R276" s="112"/>
      <c r="S276" s="112"/>
      <c r="T276" s="113"/>
      <c r="U276" s="114"/>
      <c r="V276" s="113"/>
      <c r="W276" s="115"/>
      <c r="X276" s="115"/>
      <c r="Y276" s="115"/>
      <c r="AA276" s="117"/>
      <c r="AB276" s="117"/>
      <c r="AC276" s="117"/>
      <c r="AD276" s="118"/>
      <c r="AE276" s="117"/>
      <c r="AF276" s="117"/>
      <c r="AG276" s="117"/>
      <c r="AH276" s="117"/>
      <c r="AI276" s="117"/>
      <c r="AJ276" s="117"/>
      <c r="AK276" s="117"/>
      <c r="AM276" s="119"/>
    </row>
    <row r="277" spans="1:39" s="116" customFormat="1" ht="13.2" x14ac:dyDescent="0.25">
      <c r="A277" s="111" t="s">
        <v>585</v>
      </c>
      <c r="B277" s="110">
        <v>99437</v>
      </c>
      <c r="C277" s="110">
        <v>6869</v>
      </c>
      <c r="D277" s="110">
        <v>-920</v>
      </c>
      <c r="E277" s="110">
        <v>0</v>
      </c>
      <c r="F277" s="110">
        <v>259</v>
      </c>
      <c r="G277" s="110">
        <v>2973.0807426287602</v>
      </c>
      <c r="H277" s="110"/>
      <c r="I277" s="110">
        <v>9181.0807426287593</v>
      </c>
      <c r="J277" s="110">
        <v>912939126</v>
      </c>
      <c r="K277" s="55"/>
      <c r="L277" s="110"/>
      <c r="M277" s="112"/>
      <c r="N277" s="112"/>
      <c r="O277" s="112"/>
      <c r="P277" s="112"/>
      <c r="Q277" s="112"/>
      <c r="R277" s="112"/>
      <c r="S277" s="112"/>
      <c r="T277" s="113"/>
      <c r="U277" s="114"/>
      <c r="V277" s="113"/>
      <c r="W277" s="115"/>
      <c r="X277" s="115"/>
      <c r="Y277" s="115"/>
      <c r="AA277" s="117"/>
      <c r="AB277" s="117"/>
      <c r="AC277" s="117"/>
      <c r="AD277" s="118"/>
      <c r="AE277" s="117"/>
      <c r="AF277" s="117"/>
      <c r="AG277" s="117"/>
      <c r="AH277" s="117"/>
      <c r="AI277" s="117"/>
      <c r="AJ277" s="117"/>
      <c r="AK277" s="117"/>
      <c r="AM277" s="119"/>
    </row>
    <row r="278" spans="1:39" s="116" customFormat="1" ht="13.2" x14ac:dyDescent="0.25">
      <c r="A278" s="111" t="s">
        <v>586</v>
      </c>
      <c r="B278" s="110">
        <v>17973</v>
      </c>
      <c r="C278" s="110">
        <v>10494</v>
      </c>
      <c r="D278" s="110">
        <v>-1231</v>
      </c>
      <c r="E278" s="110">
        <v>0</v>
      </c>
      <c r="F278" s="110">
        <v>15</v>
      </c>
      <c r="G278" s="110">
        <v>2973.0807426287602</v>
      </c>
      <c r="H278" s="110"/>
      <c r="I278" s="110">
        <v>12251.080742628799</v>
      </c>
      <c r="J278" s="110">
        <v>220188674</v>
      </c>
      <c r="K278" s="55"/>
      <c r="L278" s="110"/>
      <c r="M278" s="112"/>
      <c r="N278" s="112"/>
      <c r="O278" s="112"/>
      <c r="P278" s="112"/>
      <c r="Q278" s="112"/>
      <c r="R278" s="112"/>
      <c r="S278" s="112"/>
      <c r="T278" s="113"/>
      <c r="U278" s="114"/>
      <c r="V278" s="113"/>
      <c r="W278" s="115"/>
      <c r="X278" s="115"/>
      <c r="Y278" s="115"/>
      <c r="AA278" s="117"/>
      <c r="AB278" s="117"/>
      <c r="AC278" s="117"/>
      <c r="AD278" s="118"/>
      <c r="AE278" s="117"/>
      <c r="AF278" s="117"/>
      <c r="AG278" s="117"/>
      <c r="AH278" s="117"/>
      <c r="AI278" s="117"/>
      <c r="AJ278" s="117"/>
      <c r="AK278" s="117"/>
      <c r="AM278" s="119"/>
    </row>
    <row r="279" spans="1:39" s="116" customFormat="1" ht="13.2" x14ac:dyDescent="0.25">
      <c r="A279" s="111" t="s">
        <v>587</v>
      </c>
      <c r="B279" s="110">
        <v>9268</v>
      </c>
      <c r="C279" s="110">
        <v>12837</v>
      </c>
      <c r="D279" s="110">
        <v>4197</v>
      </c>
      <c r="E279" s="110">
        <v>324</v>
      </c>
      <c r="F279" s="110">
        <v>0</v>
      </c>
      <c r="G279" s="110">
        <v>2973.0807426287602</v>
      </c>
      <c r="H279" s="110"/>
      <c r="I279" s="110">
        <v>20331.080742628801</v>
      </c>
      <c r="J279" s="110">
        <v>188428456</v>
      </c>
      <c r="K279" s="55"/>
      <c r="L279" s="110"/>
      <c r="M279" s="112"/>
      <c r="N279" s="112"/>
      <c r="O279" s="112"/>
      <c r="P279" s="112"/>
      <c r="Q279" s="112"/>
      <c r="R279" s="112"/>
      <c r="S279" s="112"/>
      <c r="T279" s="113"/>
      <c r="U279" s="114"/>
      <c r="V279" s="113"/>
      <c r="W279" s="115"/>
      <c r="X279" s="115"/>
      <c r="Y279" s="115"/>
      <c r="AA279" s="117"/>
      <c r="AB279" s="117"/>
      <c r="AC279" s="117"/>
      <c r="AD279" s="118"/>
      <c r="AE279" s="117"/>
      <c r="AF279" s="117"/>
      <c r="AG279" s="117"/>
      <c r="AH279" s="117"/>
      <c r="AI279" s="117"/>
      <c r="AJ279" s="117"/>
      <c r="AK279" s="117"/>
      <c r="AM279" s="119"/>
    </row>
    <row r="280" spans="1:39" s="116" customFormat="1" ht="13.2" x14ac:dyDescent="0.25">
      <c r="A280" s="111" t="s">
        <v>588</v>
      </c>
      <c r="B280" s="110">
        <v>55862</v>
      </c>
      <c r="C280" s="110">
        <v>9751</v>
      </c>
      <c r="D280" s="110">
        <v>729</v>
      </c>
      <c r="E280" s="110">
        <v>0</v>
      </c>
      <c r="F280" s="110">
        <v>554</v>
      </c>
      <c r="G280" s="110">
        <v>2973.0807426287602</v>
      </c>
      <c r="H280" s="110"/>
      <c r="I280" s="110">
        <v>14007.080742628799</v>
      </c>
      <c r="J280" s="110">
        <v>782463544</v>
      </c>
      <c r="K280" s="55"/>
      <c r="L280" s="110"/>
      <c r="M280" s="112"/>
      <c r="N280" s="112"/>
      <c r="O280" s="112"/>
      <c r="P280" s="112"/>
      <c r="Q280" s="112"/>
      <c r="R280" s="112"/>
      <c r="S280" s="112"/>
      <c r="T280" s="113"/>
      <c r="U280" s="114"/>
      <c r="V280" s="113"/>
      <c r="W280" s="115"/>
      <c r="X280" s="115"/>
      <c r="Y280" s="115"/>
      <c r="AA280" s="117"/>
      <c r="AB280" s="117"/>
      <c r="AC280" s="117"/>
      <c r="AD280" s="118"/>
      <c r="AE280" s="117"/>
      <c r="AF280" s="117"/>
      <c r="AG280" s="117"/>
      <c r="AH280" s="117"/>
      <c r="AI280" s="117"/>
      <c r="AJ280" s="117"/>
      <c r="AK280" s="117"/>
      <c r="AM280" s="119"/>
    </row>
    <row r="281" spans="1:39" s="116" customFormat="1" ht="18.75" customHeight="1" x14ac:dyDescent="0.25">
      <c r="A281" s="17" t="s">
        <v>589</v>
      </c>
      <c r="B281" s="18"/>
      <c r="C281" s="18"/>
      <c r="D281" s="18"/>
      <c r="E281" s="18"/>
      <c r="F281" s="18"/>
      <c r="G281" s="18"/>
      <c r="H281" s="18"/>
      <c r="I281" s="110"/>
      <c r="J281" s="110"/>
      <c r="K281" s="55"/>
      <c r="L281" s="110"/>
      <c r="M281" s="112"/>
      <c r="N281" s="112"/>
      <c r="O281" s="112"/>
      <c r="P281" s="112"/>
      <c r="Q281" s="112"/>
      <c r="R281" s="112"/>
      <c r="S281" s="112"/>
      <c r="T281" s="113"/>
      <c r="U281" s="114"/>
      <c r="V281" s="113"/>
      <c r="W281" s="115"/>
      <c r="X281" s="115"/>
      <c r="Y281" s="115"/>
      <c r="AA281" s="117"/>
      <c r="AB281" s="117"/>
      <c r="AC281" s="117"/>
      <c r="AD281" s="118"/>
      <c r="AE281" s="117"/>
      <c r="AF281" s="117"/>
      <c r="AG281" s="117"/>
      <c r="AH281" s="117"/>
      <c r="AI281" s="117"/>
      <c r="AJ281" s="117"/>
      <c r="AK281" s="117"/>
      <c r="AM281" s="119"/>
    </row>
    <row r="282" spans="1:39" s="116" customFormat="1" ht="13.2" x14ac:dyDescent="0.25">
      <c r="A282" s="111" t="s">
        <v>590</v>
      </c>
      <c r="B282" s="110">
        <v>7113</v>
      </c>
      <c r="C282" s="110">
        <v>16469</v>
      </c>
      <c r="D282" s="110">
        <v>8199</v>
      </c>
      <c r="E282" s="110">
        <v>1389</v>
      </c>
      <c r="F282" s="110">
        <v>0</v>
      </c>
      <c r="G282" s="110">
        <v>2973.0807426287602</v>
      </c>
      <c r="H282" s="110"/>
      <c r="I282" s="110">
        <v>29030.080742628801</v>
      </c>
      <c r="J282" s="110">
        <v>206490964</v>
      </c>
      <c r="K282" s="55"/>
      <c r="L282" s="110"/>
      <c r="M282" s="112"/>
      <c r="N282" s="112"/>
      <c r="O282" s="112"/>
      <c r="P282" s="112"/>
      <c r="Q282" s="112"/>
      <c r="R282" s="112"/>
      <c r="S282" s="112"/>
      <c r="T282" s="113"/>
      <c r="U282" s="114"/>
      <c r="V282" s="113"/>
      <c r="W282" s="115"/>
      <c r="X282" s="115"/>
      <c r="Y282" s="115"/>
      <c r="AA282" s="117"/>
      <c r="AB282" s="117"/>
      <c r="AC282" s="117"/>
      <c r="AD282" s="118"/>
      <c r="AE282" s="117"/>
      <c r="AF282" s="117"/>
      <c r="AG282" s="117"/>
      <c r="AH282" s="117"/>
      <c r="AI282" s="117"/>
      <c r="AJ282" s="117"/>
      <c r="AK282" s="117"/>
      <c r="AM282" s="119"/>
    </row>
    <row r="283" spans="1:39" s="116" customFormat="1" ht="13.2" x14ac:dyDescent="0.25">
      <c r="A283" s="111" t="s">
        <v>591</v>
      </c>
      <c r="B283" s="110">
        <v>6207</v>
      </c>
      <c r="C283" s="110">
        <v>15235</v>
      </c>
      <c r="D283" s="110">
        <v>7519</v>
      </c>
      <c r="E283" s="110">
        <v>1318</v>
      </c>
      <c r="F283" s="110">
        <v>0</v>
      </c>
      <c r="G283" s="110">
        <v>2973.0807426287602</v>
      </c>
      <c r="H283" s="110"/>
      <c r="I283" s="110">
        <v>27045.080742628801</v>
      </c>
      <c r="J283" s="110">
        <v>167868816</v>
      </c>
      <c r="K283" s="55"/>
      <c r="L283" s="110"/>
      <c r="M283" s="112"/>
      <c r="N283" s="112"/>
      <c r="O283" s="112"/>
      <c r="P283" s="112"/>
      <c r="Q283" s="112"/>
      <c r="R283" s="112"/>
      <c r="S283" s="112"/>
      <c r="T283" s="113"/>
      <c r="U283" s="114"/>
      <c r="V283" s="113"/>
      <c r="W283" s="115"/>
      <c r="X283" s="115"/>
      <c r="Y283" s="115"/>
      <c r="AA283" s="117"/>
      <c r="AB283" s="117"/>
      <c r="AC283" s="117"/>
      <c r="AD283" s="118"/>
      <c r="AE283" s="117"/>
      <c r="AF283" s="117"/>
      <c r="AG283" s="117"/>
      <c r="AH283" s="117"/>
      <c r="AI283" s="117"/>
      <c r="AJ283" s="117"/>
      <c r="AK283" s="117"/>
      <c r="AM283" s="119"/>
    </row>
    <row r="284" spans="1:39" s="116" customFormat="1" ht="13.2" x14ac:dyDescent="0.25">
      <c r="A284" s="111" t="s">
        <v>592</v>
      </c>
      <c r="B284" s="110">
        <v>10045</v>
      </c>
      <c r="C284" s="110">
        <v>13271</v>
      </c>
      <c r="D284" s="110">
        <v>4449</v>
      </c>
      <c r="E284" s="110">
        <v>2104</v>
      </c>
      <c r="F284" s="110">
        <v>0</v>
      </c>
      <c r="G284" s="110">
        <v>2973.0807426287602</v>
      </c>
      <c r="H284" s="110"/>
      <c r="I284" s="110">
        <v>22797.080742628801</v>
      </c>
      <c r="J284" s="110">
        <v>228996676</v>
      </c>
      <c r="K284" s="55"/>
      <c r="L284" s="110"/>
      <c r="M284" s="112"/>
      <c r="N284" s="112"/>
      <c r="O284" s="112"/>
      <c r="P284" s="112"/>
      <c r="Q284" s="112"/>
      <c r="R284" s="112"/>
      <c r="S284" s="112"/>
      <c r="T284" s="113"/>
      <c r="U284" s="114"/>
      <c r="V284" s="113"/>
      <c r="W284" s="115"/>
      <c r="X284" s="115"/>
      <c r="Y284" s="115"/>
      <c r="AA284" s="117"/>
      <c r="AB284" s="117"/>
      <c r="AC284" s="117"/>
      <c r="AD284" s="118"/>
      <c r="AE284" s="117"/>
      <c r="AF284" s="117"/>
      <c r="AG284" s="117"/>
      <c r="AH284" s="117"/>
      <c r="AI284" s="117"/>
      <c r="AJ284" s="117"/>
      <c r="AK284" s="117"/>
      <c r="AM284" s="119"/>
    </row>
    <row r="285" spans="1:39" s="116" customFormat="1" ht="13.2" x14ac:dyDescent="0.25">
      <c r="A285" s="111" t="s">
        <v>593</v>
      </c>
      <c r="B285" s="110">
        <v>15027</v>
      </c>
      <c r="C285" s="110">
        <v>12739</v>
      </c>
      <c r="D285" s="110">
        <v>5646</v>
      </c>
      <c r="E285" s="110">
        <v>770</v>
      </c>
      <c r="F285" s="110">
        <v>0</v>
      </c>
      <c r="G285" s="110">
        <v>2973.0807426287602</v>
      </c>
      <c r="H285" s="110"/>
      <c r="I285" s="110">
        <v>22128.080742628801</v>
      </c>
      <c r="J285" s="110">
        <v>332518669</v>
      </c>
      <c r="K285" s="55"/>
      <c r="L285" s="110"/>
      <c r="M285" s="112"/>
      <c r="N285" s="112"/>
      <c r="O285" s="112"/>
      <c r="P285" s="112"/>
      <c r="Q285" s="112"/>
      <c r="R285" s="112"/>
      <c r="S285" s="112"/>
      <c r="T285" s="113"/>
      <c r="U285" s="114"/>
      <c r="V285" s="113"/>
      <c r="W285" s="115"/>
      <c r="X285" s="115"/>
      <c r="Y285" s="115"/>
      <c r="AA285" s="117"/>
      <c r="AB285" s="117"/>
      <c r="AC285" s="117"/>
      <c r="AD285" s="118"/>
      <c r="AE285" s="117"/>
      <c r="AF285" s="117"/>
      <c r="AG285" s="117"/>
      <c r="AH285" s="117"/>
      <c r="AI285" s="117"/>
      <c r="AJ285" s="117"/>
      <c r="AK285" s="117"/>
      <c r="AM285" s="119"/>
    </row>
    <row r="286" spans="1:39" s="116" customFormat="1" ht="13.2" x14ac:dyDescent="0.25">
      <c r="A286" s="111" t="s">
        <v>594</v>
      </c>
      <c r="B286" s="110">
        <v>5209</v>
      </c>
      <c r="C286" s="110">
        <v>15276</v>
      </c>
      <c r="D286" s="110">
        <v>10370</v>
      </c>
      <c r="E286" s="110">
        <v>284</v>
      </c>
      <c r="F286" s="110">
        <v>0</v>
      </c>
      <c r="G286" s="110">
        <v>2973.0807426287602</v>
      </c>
      <c r="H286" s="110"/>
      <c r="I286" s="110">
        <v>28903.080742628801</v>
      </c>
      <c r="J286" s="110">
        <v>150556148</v>
      </c>
      <c r="K286" s="55"/>
      <c r="L286" s="110"/>
      <c r="M286" s="112"/>
      <c r="N286" s="112"/>
      <c r="O286" s="112"/>
      <c r="P286" s="112"/>
      <c r="Q286" s="112"/>
      <c r="R286" s="112"/>
      <c r="S286" s="112"/>
      <c r="T286" s="113"/>
      <c r="U286" s="114"/>
      <c r="V286" s="113"/>
      <c r="W286" s="115"/>
      <c r="X286" s="115"/>
      <c r="Y286" s="115"/>
      <c r="AA286" s="117"/>
      <c r="AB286" s="117"/>
      <c r="AC286" s="117"/>
      <c r="AD286" s="118"/>
      <c r="AE286" s="117"/>
      <c r="AF286" s="117"/>
      <c r="AG286" s="117"/>
      <c r="AH286" s="117"/>
      <c r="AI286" s="117"/>
      <c r="AJ286" s="117"/>
      <c r="AK286" s="117"/>
      <c r="AM286" s="119"/>
    </row>
    <row r="287" spans="1:39" s="116" customFormat="1" ht="13.2" x14ac:dyDescent="0.25">
      <c r="A287" s="111" t="s">
        <v>595</v>
      </c>
      <c r="B287" s="110">
        <v>11495</v>
      </c>
      <c r="C287" s="110">
        <v>15344</v>
      </c>
      <c r="D287" s="110">
        <v>7378</v>
      </c>
      <c r="E287" s="110">
        <v>1765</v>
      </c>
      <c r="F287" s="110">
        <v>0</v>
      </c>
      <c r="G287" s="110">
        <v>2973.0807426287602</v>
      </c>
      <c r="H287" s="110"/>
      <c r="I287" s="110">
        <v>27460.080742628801</v>
      </c>
      <c r="J287" s="110">
        <v>315653628</v>
      </c>
      <c r="K287" s="55"/>
      <c r="L287" s="110"/>
      <c r="M287" s="112"/>
      <c r="N287" s="112"/>
      <c r="O287" s="112"/>
      <c r="P287" s="112"/>
      <c r="Q287" s="112"/>
      <c r="R287" s="112"/>
      <c r="S287" s="112"/>
      <c r="T287" s="113"/>
      <c r="U287" s="114"/>
      <c r="V287" s="113"/>
      <c r="W287" s="115"/>
      <c r="X287" s="115"/>
      <c r="Y287" s="115"/>
      <c r="AA287" s="117"/>
      <c r="AB287" s="117"/>
      <c r="AC287" s="117"/>
      <c r="AD287" s="118"/>
      <c r="AE287" s="117"/>
      <c r="AF287" s="117"/>
      <c r="AG287" s="117"/>
      <c r="AH287" s="117"/>
      <c r="AI287" s="117"/>
      <c r="AJ287" s="117"/>
      <c r="AK287" s="117"/>
      <c r="AM287" s="119"/>
    </row>
    <row r="288" spans="1:39" s="116" customFormat="1" ht="13.2" x14ac:dyDescent="0.25">
      <c r="A288" s="111" t="s">
        <v>596</v>
      </c>
      <c r="B288" s="110">
        <v>11981</v>
      </c>
      <c r="C288" s="110">
        <v>14083</v>
      </c>
      <c r="D288" s="110">
        <v>1302</v>
      </c>
      <c r="E288" s="110">
        <v>1512</v>
      </c>
      <c r="F288" s="110">
        <v>0</v>
      </c>
      <c r="G288" s="110">
        <v>2973.0807426287602</v>
      </c>
      <c r="H288" s="110"/>
      <c r="I288" s="110">
        <v>19870.080742628801</v>
      </c>
      <c r="J288" s="110">
        <v>238063437</v>
      </c>
      <c r="K288" s="55"/>
      <c r="L288" s="110"/>
      <c r="M288" s="112"/>
      <c r="N288" s="112"/>
      <c r="O288" s="112"/>
      <c r="P288" s="112"/>
      <c r="Q288" s="112"/>
      <c r="R288" s="112"/>
      <c r="S288" s="112"/>
      <c r="T288" s="113"/>
      <c r="U288" s="114"/>
      <c r="V288" s="113"/>
      <c r="W288" s="115"/>
      <c r="X288" s="115"/>
      <c r="Y288" s="115"/>
      <c r="AA288" s="117"/>
      <c r="AB288" s="117"/>
      <c r="AC288" s="117"/>
      <c r="AD288" s="118"/>
      <c r="AE288" s="117"/>
      <c r="AF288" s="117"/>
      <c r="AG288" s="117"/>
      <c r="AH288" s="117"/>
      <c r="AI288" s="117"/>
      <c r="AJ288" s="117"/>
      <c r="AK288" s="117"/>
      <c r="AM288" s="119"/>
    </row>
    <row r="289" spans="1:39" s="116" customFormat="1" ht="13.2" x14ac:dyDescent="0.25">
      <c r="A289" s="111" t="s">
        <v>597</v>
      </c>
      <c r="B289" s="110">
        <v>63987</v>
      </c>
      <c r="C289" s="110">
        <v>10079</v>
      </c>
      <c r="D289" s="110">
        <v>-2021</v>
      </c>
      <c r="E289" s="110">
        <v>341</v>
      </c>
      <c r="F289" s="110">
        <v>34</v>
      </c>
      <c r="G289" s="110">
        <v>2973.0807426287602</v>
      </c>
      <c r="H289" s="110"/>
      <c r="I289" s="110">
        <v>11406.080742628799</v>
      </c>
      <c r="J289" s="110">
        <v>729840888</v>
      </c>
      <c r="K289" s="55"/>
      <c r="L289" s="110"/>
      <c r="M289" s="112"/>
      <c r="N289" s="112"/>
      <c r="O289" s="112"/>
      <c r="P289" s="112"/>
      <c r="Q289" s="112"/>
      <c r="R289" s="112"/>
      <c r="S289" s="112"/>
      <c r="T289" s="113"/>
      <c r="U289" s="114"/>
      <c r="V289" s="113"/>
      <c r="W289" s="115"/>
      <c r="X289" s="115"/>
      <c r="Y289" s="115"/>
      <c r="AA289" s="117"/>
      <c r="AB289" s="117"/>
      <c r="AC289" s="117"/>
      <c r="AD289" s="118"/>
      <c r="AE289" s="117"/>
      <c r="AF289" s="117"/>
      <c r="AG289" s="117"/>
      <c r="AH289" s="117"/>
      <c r="AI289" s="117"/>
      <c r="AJ289" s="117"/>
      <c r="AK289" s="117"/>
      <c r="AM289" s="119"/>
    </row>
    <row r="290" spans="1:39" s="116" customFormat="1" ht="18.75" customHeight="1" x14ac:dyDescent="0.25">
      <c r="A290" s="17" t="s">
        <v>598</v>
      </c>
      <c r="B290" s="18"/>
      <c r="C290" s="18"/>
      <c r="D290" s="18"/>
      <c r="E290" s="18"/>
      <c r="F290" s="18"/>
      <c r="G290" s="18"/>
      <c r="H290" s="18"/>
      <c r="I290" s="110"/>
      <c r="J290" s="110"/>
      <c r="K290" s="55"/>
      <c r="L290" s="110"/>
      <c r="M290" s="112"/>
      <c r="N290" s="112"/>
      <c r="O290" s="112"/>
      <c r="P290" s="112"/>
      <c r="Q290" s="112"/>
      <c r="R290" s="112"/>
      <c r="S290" s="112"/>
      <c r="T290" s="113"/>
      <c r="U290" s="114"/>
      <c r="V290" s="113"/>
      <c r="W290" s="115"/>
      <c r="X290" s="115"/>
      <c r="Y290" s="115"/>
      <c r="AA290" s="117"/>
      <c r="AB290" s="117"/>
      <c r="AC290" s="117"/>
      <c r="AD290" s="118"/>
      <c r="AE290" s="117"/>
      <c r="AF290" s="117"/>
      <c r="AG290" s="117"/>
      <c r="AH290" s="117"/>
      <c r="AI290" s="117"/>
      <c r="AJ290" s="117"/>
      <c r="AK290" s="117"/>
      <c r="AM290" s="119"/>
    </row>
    <row r="291" spans="1:39" s="116" customFormat="1" ht="13.2" x14ac:dyDescent="0.25">
      <c r="A291" s="111" t="s">
        <v>599</v>
      </c>
      <c r="B291" s="110">
        <v>2384</v>
      </c>
      <c r="C291" s="110">
        <v>16208</v>
      </c>
      <c r="D291" s="110">
        <v>11364</v>
      </c>
      <c r="E291" s="110">
        <v>432</v>
      </c>
      <c r="F291" s="110">
        <v>0</v>
      </c>
      <c r="G291" s="110">
        <v>2973.0807426287602</v>
      </c>
      <c r="H291" s="110"/>
      <c r="I291" s="110">
        <v>30977.080742628801</v>
      </c>
      <c r="J291" s="110">
        <v>73849360</v>
      </c>
      <c r="K291" s="55"/>
      <c r="L291" s="110"/>
      <c r="M291" s="112"/>
      <c r="N291" s="112"/>
      <c r="O291" s="112"/>
      <c r="P291" s="112"/>
      <c r="Q291" s="112"/>
      <c r="R291" s="112"/>
      <c r="S291" s="112"/>
      <c r="T291" s="113"/>
      <c r="U291" s="114"/>
      <c r="V291" s="113"/>
      <c r="W291" s="115"/>
      <c r="X291" s="115"/>
      <c r="Y291" s="115"/>
      <c r="AA291" s="117"/>
      <c r="AB291" s="117"/>
      <c r="AC291" s="117"/>
      <c r="AD291" s="118"/>
      <c r="AE291" s="117"/>
      <c r="AF291" s="117"/>
      <c r="AG291" s="117"/>
      <c r="AH291" s="117"/>
      <c r="AI291" s="117"/>
      <c r="AJ291" s="117"/>
      <c r="AK291" s="117"/>
      <c r="AM291" s="119"/>
    </row>
    <row r="292" spans="1:39" s="116" customFormat="1" ht="13.2" x14ac:dyDescent="0.25">
      <c r="A292" s="111" t="s">
        <v>600</v>
      </c>
      <c r="B292" s="110">
        <v>2505</v>
      </c>
      <c r="C292" s="110">
        <v>14589</v>
      </c>
      <c r="D292" s="110">
        <v>13146</v>
      </c>
      <c r="E292" s="110">
        <v>2165</v>
      </c>
      <c r="F292" s="110">
        <v>0</v>
      </c>
      <c r="G292" s="110">
        <v>2973.0807426287602</v>
      </c>
      <c r="H292" s="110"/>
      <c r="I292" s="110">
        <v>32873.080742628801</v>
      </c>
      <c r="J292" s="110">
        <v>82347067</v>
      </c>
      <c r="K292" s="55"/>
      <c r="L292" s="110"/>
      <c r="M292" s="112"/>
      <c r="N292" s="112"/>
      <c r="O292" s="112"/>
      <c r="P292" s="112"/>
      <c r="Q292" s="112"/>
      <c r="R292" s="112"/>
      <c r="S292" s="112"/>
      <c r="T292" s="113"/>
      <c r="U292" s="114"/>
      <c r="V292" s="113"/>
      <c r="W292" s="115"/>
      <c r="X292" s="115"/>
      <c r="Y292" s="115"/>
      <c r="AA292" s="117"/>
      <c r="AB292" s="117"/>
      <c r="AC292" s="117"/>
      <c r="AD292" s="118"/>
      <c r="AE292" s="117"/>
      <c r="AF292" s="117"/>
      <c r="AG292" s="117"/>
      <c r="AH292" s="117"/>
      <c r="AI292" s="117"/>
      <c r="AJ292" s="117"/>
      <c r="AK292" s="117"/>
      <c r="AM292" s="119"/>
    </row>
    <row r="293" spans="1:39" s="116" customFormat="1" ht="13.2" x14ac:dyDescent="0.25">
      <c r="A293" s="111" t="s">
        <v>601</v>
      </c>
      <c r="B293" s="110">
        <v>12327</v>
      </c>
      <c r="C293" s="110">
        <v>12879</v>
      </c>
      <c r="D293" s="110">
        <v>4170</v>
      </c>
      <c r="E293" s="110">
        <v>1792</v>
      </c>
      <c r="F293" s="110">
        <v>0</v>
      </c>
      <c r="G293" s="110">
        <v>2973.0807426287602</v>
      </c>
      <c r="H293" s="110"/>
      <c r="I293" s="110">
        <v>21814.080742628801</v>
      </c>
      <c r="J293" s="110">
        <v>268902173</v>
      </c>
      <c r="K293" s="55"/>
      <c r="L293" s="110"/>
      <c r="M293" s="112"/>
      <c r="N293" s="112"/>
      <c r="O293" s="112"/>
      <c r="P293" s="112"/>
      <c r="Q293" s="112"/>
      <c r="R293" s="112"/>
      <c r="S293" s="112"/>
      <c r="T293" s="113"/>
      <c r="U293" s="114"/>
      <c r="V293" s="113"/>
      <c r="W293" s="115"/>
      <c r="X293" s="115"/>
      <c r="Y293" s="115"/>
      <c r="AA293" s="117"/>
      <c r="AB293" s="117"/>
      <c r="AC293" s="117"/>
      <c r="AD293" s="118"/>
      <c r="AE293" s="117"/>
      <c r="AF293" s="117"/>
      <c r="AG293" s="117"/>
      <c r="AH293" s="117"/>
      <c r="AI293" s="117"/>
      <c r="AJ293" s="117"/>
      <c r="AK293" s="117"/>
      <c r="AM293" s="119"/>
    </row>
    <row r="294" spans="1:39" s="116" customFormat="1" ht="13.2" x14ac:dyDescent="0.25">
      <c r="A294" s="111" t="s">
        <v>602</v>
      </c>
      <c r="B294" s="110">
        <v>3026</v>
      </c>
      <c r="C294" s="110">
        <v>12019</v>
      </c>
      <c r="D294" s="110">
        <v>9011</v>
      </c>
      <c r="E294" s="110">
        <v>2023</v>
      </c>
      <c r="F294" s="110">
        <v>0</v>
      </c>
      <c r="G294" s="110">
        <v>2973.0807426287602</v>
      </c>
      <c r="H294" s="110"/>
      <c r="I294" s="110">
        <v>26026.080742628801</v>
      </c>
      <c r="J294" s="110">
        <v>78754920</v>
      </c>
      <c r="K294" s="55"/>
      <c r="L294" s="110"/>
      <c r="M294" s="112"/>
      <c r="N294" s="112"/>
      <c r="O294" s="112"/>
      <c r="P294" s="112"/>
      <c r="Q294" s="112"/>
      <c r="R294" s="112"/>
      <c r="S294" s="112"/>
      <c r="T294" s="113"/>
      <c r="U294" s="114"/>
      <c r="V294" s="113"/>
      <c r="W294" s="115"/>
      <c r="X294" s="115"/>
      <c r="Y294" s="115"/>
      <c r="AA294" s="117"/>
      <c r="AB294" s="117"/>
      <c r="AC294" s="117"/>
      <c r="AD294" s="118"/>
      <c r="AE294" s="117"/>
      <c r="AF294" s="117"/>
      <c r="AG294" s="117"/>
      <c r="AH294" s="117"/>
      <c r="AI294" s="117"/>
      <c r="AJ294" s="117"/>
      <c r="AK294" s="117"/>
      <c r="AM294" s="119"/>
    </row>
    <row r="295" spans="1:39" s="116" customFormat="1" ht="13.2" x14ac:dyDescent="0.25">
      <c r="A295" s="111" t="s">
        <v>603</v>
      </c>
      <c r="B295" s="110">
        <v>7099</v>
      </c>
      <c r="C295" s="110">
        <v>13889</v>
      </c>
      <c r="D295" s="110">
        <v>3970</v>
      </c>
      <c r="E295" s="110">
        <v>433</v>
      </c>
      <c r="F295" s="110">
        <v>0</v>
      </c>
      <c r="G295" s="110">
        <v>2973.0807426287602</v>
      </c>
      <c r="H295" s="110"/>
      <c r="I295" s="110">
        <v>21265.080742628801</v>
      </c>
      <c r="J295" s="110">
        <v>150960808</v>
      </c>
      <c r="K295" s="55"/>
      <c r="L295" s="110"/>
      <c r="M295" s="112"/>
      <c r="N295" s="112"/>
      <c r="O295" s="112"/>
      <c r="P295" s="112"/>
      <c r="Q295" s="112"/>
      <c r="R295" s="112"/>
      <c r="S295" s="112"/>
      <c r="T295" s="113"/>
      <c r="U295" s="114"/>
      <c r="V295" s="113"/>
      <c r="W295" s="115"/>
      <c r="X295" s="115"/>
      <c r="Y295" s="115"/>
      <c r="AA295" s="117"/>
      <c r="AB295" s="117"/>
      <c r="AC295" s="117"/>
      <c r="AD295" s="118"/>
      <c r="AE295" s="117"/>
      <c r="AF295" s="117"/>
      <c r="AG295" s="117"/>
      <c r="AH295" s="117"/>
      <c r="AI295" s="117"/>
      <c r="AJ295" s="117"/>
      <c r="AK295" s="117"/>
      <c r="AM295" s="119"/>
    </row>
    <row r="296" spans="1:39" s="116" customFormat="1" ht="13.2" x14ac:dyDescent="0.25">
      <c r="A296" s="111" t="s">
        <v>604</v>
      </c>
      <c r="B296" s="110">
        <v>3946</v>
      </c>
      <c r="C296" s="110">
        <v>13367</v>
      </c>
      <c r="D296" s="110">
        <v>8986</v>
      </c>
      <c r="E296" s="110">
        <v>1367</v>
      </c>
      <c r="F296" s="110">
        <v>0</v>
      </c>
      <c r="G296" s="110">
        <v>2973.0807426287602</v>
      </c>
      <c r="H296" s="110"/>
      <c r="I296" s="110">
        <v>26693.080742628801</v>
      </c>
      <c r="J296" s="110">
        <v>105330897</v>
      </c>
      <c r="K296" s="55"/>
      <c r="L296" s="110"/>
      <c r="M296" s="112"/>
      <c r="N296" s="112"/>
      <c r="O296" s="112"/>
      <c r="P296" s="112"/>
      <c r="Q296" s="112"/>
      <c r="R296" s="112"/>
      <c r="S296" s="112"/>
      <c r="T296" s="113"/>
      <c r="U296" s="120"/>
      <c r="V296" s="113"/>
      <c r="W296" s="115"/>
      <c r="X296" s="115"/>
      <c r="Y296" s="115"/>
      <c r="AA296" s="117"/>
      <c r="AB296" s="117"/>
      <c r="AC296" s="117"/>
      <c r="AD296" s="118"/>
      <c r="AE296" s="117"/>
      <c r="AF296" s="117"/>
      <c r="AG296" s="117"/>
      <c r="AH296" s="117"/>
      <c r="AI296" s="117"/>
      <c r="AJ296" s="117"/>
      <c r="AK296" s="117"/>
      <c r="AM296" s="119"/>
    </row>
    <row r="297" spans="1:39" s="116" customFormat="1" ht="13.2" x14ac:dyDescent="0.25">
      <c r="A297" s="111" t="s">
        <v>605</v>
      </c>
      <c r="B297" s="110">
        <v>6759</v>
      </c>
      <c r="C297" s="110">
        <v>13676</v>
      </c>
      <c r="D297" s="110">
        <v>4219</v>
      </c>
      <c r="E297" s="110">
        <v>382</v>
      </c>
      <c r="F297" s="110">
        <v>0</v>
      </c>
      <c r="G297" s="110">
        <v>2973.0807426287602</v>
      </c>
      <c r="H297" s="110"/>
      <c r="I297" s="110">
        <v>21250.080742628801</v>
      </c>
      <c r="J297" s="110">
        <v>143629296</v>
      </c>
      <c r="K297" s="55"/>
      <c r="L297" s="110"/>
      <c r="M297" s="112"/>
      <c r="N297" s="112"/>
      <c r="O297" s="112"/>
      <c r="P297" s="112"/>
      <c r="Q297" s="112"/>
      <c r="R297" s="112"/>
      <c r="S297" s="112"/>
      <c r="T297" s="113"/>
      <c r="U297" s="121"/>
      <c r="V297" s="113"/>
      <c r="W297" s="115"/>
      <c r="X297" s="115"/>
      <c r="Y297" s="115"/>
      <c r="AA297" s="117"/>
      <c r="AB297" s="117"/>
      <c r="AC297" s="117"/>
      <c r="AD297" s="118"/>
      <c r="AE297" s="117"/>
      <c r="AF297" s="117"/>
      <c r="AG297" s="117"/>
      <c r="AH297" s="117"/>
      <c r="AI297" s="117"/>
      <c r="AJ297" s="117"/>
      <c r="AK297" s="117"/>
      <c r="AM297" s="119"/>
    </row>
    <row r="298" spans="1:39" s="116" customFormat="1" ht="13.2" x14ac:dyDescent="0.25">
      <c r="A298" s="111" t="s">
        <v>606</v>
      </c>
      <c r="B298" s="110">
        <v>72846</v>
      </c>
      <c r="C298" s="110">
        <v>9152</v>
      </c>
      <c r="D298" s="110">
        <v>-1076</v>
      </c>
      <c r="E298" s="110">
        <v>121</v>
      </c>
      <c r="F298" s="110">
        <v>74</v>
      </c>
      <c r="G298" s="110">
        <v>2973.0807426287602</v>
      </c>
      <c r="H298" s="110"/>
      <c r="I298" s="110">
        <v>11244.080742628799</v>
      </c>
      <c r="J298" s="110">
        <v>819086306</v>
      </c>
      <c r="K298" s="55"/>
      <c r="L298" s="110"/>
      <c r="M298" s="112"/>
      <c r="N298" s="112"/>
      <c r="O298" s="112"/>
      <c r="P298" s="112"/>
      <c r="Q298" s="112"/>
      <c r="R298" s="112"/>
      <c r="S298" s="112"/>
      <c r="T298" s="113"/>
      <c r="U298" s="114"/>
      <c r="V298" s="113"/>
      <c r="W298" s="115"/>
      <c r="X298" s="115"/>
      <c r="Y298" s="115"/>
      <c r="AA298" s="117"/>
      <c r="AB298" s="117"/>
      <c r="AC298" s="117"/>
      <c r="AD298" s="118"/>
      <c r="AE298" s="117"/>
      <c r="AF298" s="117"/>
      <c r="AG298" s="117"/>
      <c r="AH298" s="117"/>
      <c r="AI298" s="117"/>
      <c r="AJ298" s="117"/>
      <c r="AK298" s="117"/>
      <c r="AM298" s="119"/>
    </row>
    <row r="299" spans="1:39" s="116" customFormat="1" ht="13.2" x14ac:dyDescent="0.25">
      <c r="A299" s="111" t="s">
        <v>607</v>
      </c>
      <c r="B299" s="110">
        <v>2444</v>
      </c>
      <c r="C299" s="110">
        <v>13846</v>
      </c>
      <c r="D299" s="110">
        <v>11610</v>
      </c>
      <c r="E299" s="110">
        <v>2236</v>
      </c>
      <c r="F299" s="110">
        <v>0</v>
      </c>
      <c r="G299" s="110">
        <v>2973.0807426287602</v>
      </c>
      <c r="H299" s="110"/>
      <c r="I299" s="110">
        <v>30665.080742628801</v>
      </c>
      <c r="J299" s="110">
        <v>74945457</v>
      </c>
      <c r="K299" s="55"/>
      <c r="L299" s="110"/>
      <c r="M299" s="112"/>
      <c r="N299" s="112"/>
      <c r="O299" s="112"/>
      <c r="P299" s="112"/>
      <c r="Q299" s="112"/>
      <c r="R299" s="112"/>
      <c r="S299" s="112"/>
      <c r="T299" s="113"/>
      <c r="U299" s="120"/>
      <c r="V299" s="113"/>
      <c r="W299" s="115"/>
      <c r="X299" s="115"/>
      <c r="Y299" s="115"/>
      <c r="AA299" s="117"/>
      <c r="AB299" s="117"/>
      <c r="AC299" s="117"/>
      <c r="AD299" s="118"/>
      <c r="AE299" s="117"/>
      <c r="AF299" s="117"/>
      <c r="AG299" s="117"/>
      <c r="AH299" s="117"/>
      <c r="AI299" s="117"/>
      <c r="AJ299" s="117"/>
      <c r="AK299" s="117"/>
      <c r="AM299" s="119"/>
    </row>
    <row r="300" spans="1:39" s="116" customFormat="1" ht="13.2" x14ac:dyDescent="0.25">
      <c r="A300" s="111" t="s">
        <v>608</v>
      </c>
      <c r="B300" s="110">
        <v>5832</v>
      </c>
      <c r="C300" s="110">
        <v>14217</v>
      </c>
      <c r="D300" s="110">
        <v>8458</v>
      </c>
      <c r="E300" s="110">
        <v>3153</v>
      </c>
      <c r="F300" s="110">
        <v>0</v>
      </c>
      <c r="G300" s="110">
        <v>2973.0807426287602</v>
      </c>
      <c r="H300" s="110"/>
      <c r="I300" s="110">
        <v>28801.080742628801</v>
      </c>
      <c r="J300" s="110">
        <v>167967903</v>
      </c>
      <c r="K300" s="55"/>
      <c r="L300" s="110"/>
      <c r="M300" s="112"/>
      <c r="N300" s="112"/>
      <c r="O300" s="112"/>
      <c r="P300" s="112"/>
      <c r="Q300" s="112"/>
      <c r="R300" s="112"/>
      <c r="S300" s="112"/>
      <c r="T300" s="113"/>
      <c r="U300" s="114"/>
      <c r="V300" s="113"/>
      <c r="W300" s="115"/>
      <c r="X300" s="115"/>
      <c r="Y300" s="115"/>
      <c r="AA300" s="117"/>
      <c r="AB300" s="117"/>
      <c r="AC300" s="117"/>
      <c r="AD300" s="118"/>
      <c r="AE300" s="117"/>
      <c r="AF300" s="117"/>
      <c r="AG300" s="117"/>
      <c r="AH300" s="117"/>
      <c r="AI300" s="117"/>
      <c r="AJ300" s="117"/>
      <c r="AK300" s="117"/>
      <c r="AM300" s="119"/>
    </row>
    <row r="301" spans="1:39" s="116" customFormat="1" ht="13.2" x14ac:dyDescent="0.25">
      <c r="A301" s="111" t="s">
        <v>609</v>
      </c>
      <c r="B301" s="110">
        <v>130248</v>
      </c>
      <c r="C301" s="110">
        <v>8788</v>
      </c>
      <c r="D301" s="110">
        <v>-5729</v>
      </c>
      <c r="E301" s="110">
        <v>0</v>
      </c>
      <c r="F301" s="110">
        <v>46</v>
      </c>
      <c r="G301" s="110">
        <v>2973.0807426287602</v>
      </c>
      <c r="H301" s="110"/>
      <c r="I301" s="110">
        <v>6078.0807426287602</v>
      </c>
      <c r="J301" s="110">
        <v>791657861</v>
      </c>
      <c r="K301" s="55"/>
      <c r="L301" s="110"/>
      <c r="M301" s="112"/>
      <c r="N301" s="112"/>
      <c r="O301" s="112"/>
      <c r="P301" s="112"/>
      <c r="Q301" s="112"/>
      <c r="R301" s="112"/>
      <c r="S301" s="112"/>
      <c r="T301" s="113"/>
      <c r="U301" s="121"/>
      <c r="V301" s="113"/>
      <c r="W301" s="115"/>
      <c r="X301" s="115"/>
      <c r="Y301" s="115"/>
      <c r="AA301" s="117"/>
      <c r="AB301" s="117"/>
      <c r="AC301" s="117"/>
      <c r="AD301" s="118"/>
      <c r="AE301" s="117"/>
      <c r="AF301" s="117"/>
      <c r="AG301" s="117"/>
      <c r="AH301" s="117"/>
      <c r="AI301" s="117"/>
      <c r="AJ301" s="117"/>
      <c r="AK301" s="117"/>
      <c r="AM301" s="119"/>
    </row>
    <row r="302" spans="1:39" s="116" customFormat="1" ht="13.2" x14ac:dyDescent="0.25">
      <c r="A302" s="111" t="s">
        <v>610</v>
      </c>
      <c r="B302" s="110">
        <v>6549</v>
      </c>
      <c r="C302" s="110">
        <v>15261</v>
      </c>
      <c r="D302" s="110">
        <v>9347</v>
      </c>
      <c r="E302" s="110">
        <v>2382</v>
      </c>
      <c r="F302" s="110">
        <v>0</v>
      </c>
      <c r="G302" s="110">
        <v>2973.0807426287602</v>
      </c>
      <c r="H302" s="110"/>
      <c r="I302" s="110">
        <v>29963.080742628801</v>
      </c>
      <c r="J302" s="110">
        <v>196228216</v>
      </c>
      <c r="K302" s="55"/>
      <c r="L302" s="110"/>
      <c r="M302" s="112"/>
      <c r="N302" s="112"/>
      <c r="O302" s="112"/>
      <c r="P302" s="112"/>
      <c r="Q302" s="112"/>
      <c r="R302" s="112"/>
      <c r="S302" s="112"/>
      <c r="T302" s="113"/>
      <c r="U302" s="121"/>
      <c r="V302" s="113"/>
      <c r="W302" s="115"/>
      <c r="X302" s="115"/>
      <c r="Y302" s="115"/>
      <c r="AA302" s="117"/>
      <c r="AB302" s="117"/>
      <c r="AC302" s="117"/>
      <c r="AD302" s="118"/>
      <c r="AE302" s="117"/>
      <c r="AF302" s="117"/>
      <c r="AG302" s="117"/>
      <c r="AH302" s="117"/>
      <c r="AI302" s="117"/>
      <c r="AJ302" s="117"/>
      <c r="AK302" s="117"/>
      <c r="AM302" s="119"/>
    </row>
    <row r="303" spans="1:39" s="116" customFormat="1" ht="13.2" x14ac:dyDescent="0.25">
      <c r="A303" s="111" t="s">
        <v>611</v>
      </c>
      <c r="B303" s="110">
        <v>5478</v>
      </c>
      <c r="C303" s="110">
        <v>15402</v>
      </c>
      <c r="D303" s="110">
        <v>8666</v>
      </c>
      <c r="E303" s="110">
        <v>385</v>
      </c>
      <c r="F303" s="110">
        <v>0</v>
      </c>
      <c r="G303" s="110">
        <v>2973.0807426287602</v>
      </c>
      <c r="H303" s="110"/>
      <c r="I303" s="110">
        <v>27426.080742628801</v>
      </c>
      <c r="J303" s="110">
        <v>150240070</v>
      </c>
      <c r="K303" s="55"/>
      <c r="L303" s="110"/>
      <c r="M303" s="112"/>
      <c r="N303" s="112"/>
      <c r="O303" s="112"/>
      <c r="P303" s="112"/>
      <c r="Q303" s="112"/>
      <c r="R303" s="112"/>
      <c r="S303" s="112"/>
      <c r="T303" s="113"/>
      <c r="U303" s="121"/>
      <c r="V303" s="113"/>
      <c r="W303" s="115"/>
      <c r="X303" s="115"/>
      <c r="Y303" s="115"/>
      <c r="AA303" s="117"/>
      <c r="AB303" s="117"/>
      <c r="AC303" s="117"/>
      <c r="AD303" s="118"/>
      <c r="AE303" s="117"/>
      <c r="AF303" s="117"/>
      <c r="AG303" s="117"/>
      <c r="AH303" s="117"/>
      <c r="AI303" s="117"/>
      <c r="AJ303" s="117"/>
      <c r="AK303" s="117"/>
      <c r="AM303" s="119"/>
    </row>
    <row r="304" spans="1:39" s="116" customFormat="1" ht="13.2" x14ac:dyDescent="0.25">
      <c r="A304" s="111" t="s">
        <v>612</v>
      </c>
      <c r="B304" s="110">
        <v>8980</v>
      </c>
      <c r="C304" s="110">
        <v>13206</v>
      </c>
      <c r="D304" s="110">
        <v>1238</v>
      </c>
      <c r="E304" s="110">
        <v>499</v>
      </c>
      <c r="F304" s="110">
        <v>0</v>
      </c>
      <c r="G304" s="110">
        <v>2973.0807426287602</v>
      </c>
      <c r="H304" s="110"/>
      <c r="I304" s="110">
        <v>17916.080742628801</v>
      </c>
      <c r="J304" s="110">
        <v>160886405</v>
      </c>
      <c r="K304" s="55"/>
      <c r="L304" s="110"/>
      <c r="M304" s="112"/>
      <c r="N304" s="112"/>
      <c r="O304" s="112"/>
      <c r="P304" s="112"/>
      <c r="Q304" s="112"/>
      <c r="R304" s="112"/>
      <c r="S304" s="112"/>
      <c r="T304" s="113"/>
      <c r="U304" s="121"/>
      <c r="V304" s="113"/>
      <c r="W304" s="115"/>
      <c r="X304" s="115"/>
      <c r="Y304" s="115"/>
      <c r="AA304" s="117"/>
      <c r="AB304" s="117"/>
      <c r="AC304" s="117"/>
      <c r="AD304" s="118"/>
      <c r="AE304" s="117"/>
      <c r="AF304" s="117"/>
      <c r="AG304" s="117"/>
      <c r="AH304" s="117"/>
      <c r="AI304" s="117"/>
      <c r="AJ304" s="117"/>
      <c r="AK304" s="117"/>
      <c r="AM304" s="119"/>
    </row>
    <row r="305" spans="1:39" s="116" customFormat="1" ht="13.2" x14ac:dyDescent="0.25">
      <c r="A305" s="111" t="s">
        <v>613</v>
      </c>
      <c r="B305" s="110">
        <v>2797</v>
      </c>
      <c r="C305" s="110">
        <v>16938</v>
      </c>
      <c r="D305" s="110">
        <v>10783</v>
      </c>
      <c r="E305" s="110">
        <v>2032</v>
      </c>
      <c r="F305" s="110">
        <v>0</v>
      </c>
      <c r="G305" s="110">
        <v>2973.0807426287602</v>
      </c>
      <c r="H305" s="110"/>
      <c r="I305" s="110">
        <v>32726.080742628801</v>
      </c>
      <c r="J305" s="110">
        <v>91534848</v>
      </c>
      <c r="K305" s="55"/>
      <c r="L305" s="110"/>
      <c r="M305" s="112"/>
      <c r="N305" s="112"/>
      <c r="O305" s="112"/>
      <c r="P305" s="112"/>
      <c r="Q305" s="112"/>
      <c r="R305" s="112"/>
      <c r="S305" s="112"/>
      <c r="T305" s="113"/>
      <c r="U305" s="114"/>
      <c r="V305" s="113"/>
      <c r="W305" s="115"/>
      <c r="X305" s="115"/>
      <c r="Y305" s="115"/>
      <c r="AA305" s="117"/>
      <c r="AB305" s="117"/>
      <c r="AC305" s="117"/>
      <c r="AD305" s="118"/>
      <c r="AE305" s="117"/>
      <c r="AF305" s="117"/>
      <c r="AG305" s="117"/>
      <c r="AH305" s="117"/>
      <c r="AI305" s="117"/>
      <c r="AJ305" s="117"/>
      <c r="AK305" s="117"/>
      <c r="AM305" s="119"/>
    </row>
    <row r="306" spans="1:39" s="116" customFormat="1" ht="18.75" customHeight="1" x14ac:dyDescent="0.25">
      <c r="A306" s="17" t="s">
        <v>614</v>
      </c>
      <c r="B306" s="18"/>
      <c r="C306" s="18"/>
      <c r="D306" s="18"/>
      <c r="E306" s="18"/>
      <c r="F306" s="18"/>
      <c r="G306" s="18"/>
      <c r="H306" s="18"/>
      <c r="I306" s="110"/>
      <c r="J306" s="110"/>
      <c r="K306" s="55"/>
      <c r="L306" s="110"/>
      <c r="M306" s="112"/>
      <c r="N306" s="112"/>
      <c r="O306" s="112"/>
      <c r="P306" s="112"/>
      <c r="Q306" s="112"/>
      <c r="R306" s="112"/>
      <c r="S306" s="112"/>
      <c r="T306" s="113"/>
      <c r="U306" s="114"/>
      <c r="V306" s="113"/>
      <c r="W306" s="115"/>
      <c r="X306" s="115"/>
      <c r="Y306" s="115"/>
      <c r="AA306" s="117"/>
      <c r="AB306" s="117"/>
      <c r="AC306" s="117"/>
      <c r="AD306" s="118"/>
      <c r="AE306" s="117"/>
      <c r="AF306" s="117"/>
      <c r="AG306" s="117"/>
      <c r="AH306" s="117"/>
      <c r="AI306" s="117"/>
      <c r="AJ306" s="117"/>
      <c r="AK306" s="117"/>
      <c r="AM306" s="119"/>
    </row>
    <row r="307" spans="1:39" s="116" customFormat="1" ht="13.2" x14ac:dyDescent="0.25">
      <c r="A307" s="111" t="s">
        <v>615</v>
      </c>
      <c r="B307" s="110">
        <v>2712</v>
      </c>
      <c r="C307" s="110">
        <v>10050</v>
      </c>
      <c r="D307" s="110">
        <v>10198</v>
      </c>
      <c r="E307" s="110">
        <v>2348</v>
      </c>
      <c r="F307" s="110">
        <v>0</v>
      </c>
      <c r="G307" s="110">
        <v>2973.0807426287602</v>
      </c>
      <c r="H307" s="110"/>
      <c r="I307" s="110">
        <v>25569.080742628801</v>
      </c>
      <c r="J307" s="110">
        <v>69343347</v>
      </c>
      <c r="K307" s="55"/>
      <c r="L307" s="110"/>
      <c r="M307" s="112"/>
      <c r="N307" s="112"/>
      <c r="O307" s="112"/>
      <c r="P307" s="112"/>
      <c r="Q307" s="112"/>
      <c r="R307" s="112"/>
      <c r="S307" s="112"/>
      <c r="T307" s="113"/>
      <c r="U307" s="121"/>
      <c r="V307" s="113"/>
      <c r="W307" s="115"/>
      <c r="X307" s="115"/>
      <c r="Y307" s="115"/>
      <c r="AA307" s="117"/>
      <c r="AB307" s="117"/>
      <c r="AC307" s="117"/>
      <c r="AD307" s="118"/>
      <c r="AE307" s="117"/>
      <c r="AF307" s="117"/>
      <c r="AG307" s="117"/>
      <c r="AH307" s="117"/>
      <c r="AI307" s="117"/>
      <c r="AJ307" s="117"/>
      <c r="AK307" s="117"/>
      <c r="AM307" s="119"/>
    </row>
    <row r="308" spans="1:39" s="116" customFormat="1" ht="13.2" x14ac:dyDescent="0.25">
      <c r="A308" s="111" t="s">
        <v>616</v>
      </c>
      <c r="B308" s="110">
        <v>6155</v>
      </c>
      <c r="C308" s="110">
        <v>9493</v>
      </c>
      <c r="D308" s="110">
        <v>5737</v>
      </c>
      <c r="E308" s="110">
        <v>2484</v>
      </c>
      <c r="F308" s="110">
        <v>0</v>
      </c>
      <c r="G308" s="110">
        <v>2973.0807426287602</v>
      </c>
      <c r="H308" s="110"/>
      <c r="I308" s="110">
        <v>20687.080742628801</v>
      </c>
      <c r="J308" s="110">
        <v>127328982</v>
      </c>
      <c r="K308" s="55"/>
      <c r="L308" s="110"/>
      <c r="M308" s="112"/>
      <c r="N308" s="112"/>
      <c r="O308" s="112"/>
      <c r="P308" s="112"/>
      <c r="Q308" s="112"/>
      <c r="R308" s="112"/>
      <c r="S308" s="112"/>
      <c r="T308" s="113"/>
      <c r="U308" s="121"/>
      <c r="V308" s="113"/>
      <c r="W308" s="115"/>
      <c r="X308" s="115"/>
      <c r="Y308" s="115"/>
      <c r="AA308" s="117"/>
      <c r="AB308" s="117"/>
      <c r="AC308" s="117"/>
      <c r="AD308" s="118"/>
      <c r="AE308" s="117"/>
      <c r="AF308" s="117"/>
      <c r="AG308" s="117"/>
      <c r="AH308" s="117"/>
      <c r="AI308" s="117"/>
      <c r="AJ308" s="117"/>
      <c r="AK308" s="117"/>
      <c r="AM308" s="119"/>
    </row>
    <row r="309" spans="1:39" s="116" customFormat="1" ht="13.2" x14ac:dyDescent="0.25">
      <c r="A309" s="111" t="s">
        <v>617</v>
      </c>
      <c r="B309" s="110">
        <v>28083</v>
      </c>
      <c r="C309" s="110">
        <v>8531</v>
      </c>
      <c r="D309" s="110">
        <v>-2121</v>
      </c>
      <c r="E309" s="110">
        <v>2315</v>
      </c>
      <c r="F309" s="110">
        <v>458</v>
      </c>
      <c r="G309" s="110">
        <v>2973.0807426287602</v>
      </c>
      <c r="H309" s="110"/>
      <c r="I309" s="110">
        <v>12156.080742628799</v>
      </c>
      <c r="J309" s="110">
        <v>341379215</v>
      </c>
      <c r="K309" s="55"/>
      <c r="L309" s="110"/>
      <c r="M309" s="112"/>
      <c r="N309" s="112"/>
      <c r="O309" s="112"/>
      <c r="P309" s="112"/>
      <c r="Q309" s="112"/>
      <c r="R309" s="112"/>
      <c r="S309" s="112"/>
      <c r="T309" s="113"/>
      <c r="U309" s="121"/>
      <c r="V309" s="113"/>
      <c r="W309" s="115"/>
      <c r="X309" s="115"/>
      <c r="Y309" s="115"/>
      <c r="AA309" s="117"/>
      <c r="AB309" s="117"/>
      <c r="AC309" s="117"/>
      <c r="AD309" s="118"/>
      <c r="AE309" s="117"/>
      <c r="AF309" s="117"/>
      <c r="AG309" s="117"/>
      <c r="AH309" s="117"/>
      <c r="AI309" s="117"/>
      <c r="AJ309" s="117"/>
      <c r="AK309" s="117"/>
      <c r="AM309" s="119"/>
    </row>
    <row r="310" spans="1:39" s="116" customFormat="1" ht="13.2" x14ac:dyDescent="0.25">
      <c r="A310" s="111" t="s">
        <v>618</v>
      </c>
      <c r="B310" s="110">
        <v>17472</v>
      </c>
      <c r="C310" s="110">
        <v>150</v>
      </c>
      <c r="D310" s="110">
        <v>516</v>
      </c>
      <c r="E310" s="110">
        <v>4942</v>
      </c>
      <c r="F310" s="110">
        <v>0</v>
      </c>
      <c r="G310" s="110">
        <v>2973.0807426287602</v>
      </c>
      <c r="H310" s="110"/>
      <c r="I310" s="110">
        <v>8581.0807426287593</v>
      </c>
      <c r="J310" s="110">
        <v>149928643</v>
      </c>
      <c r="K310" s="55"/>
      <c r="L310" s="110"/>
      <c r="M310" s="112"/>
      <c r="N310" s="112"/>
      <c r="O310" s="112"/>
      <c r="P310" s="112"/>
      <c r="Q310" s="112"/>
      <c r="R310" s="112"/>
      <c r="S310" s="112"/>
      <c r="T310" s="113"/>
      <c r="U310" s="121"/>
      <c r="V310" s="113"/>
      <c r="W310" s="115"/>
      <c r="X310" s="115"/>
      <c r="Y310" s="115"/>
      <c r="AA310" s="117"/>
      <c r="AB310" s="117"/>
      <c r="AC310" s="117"/>
      <c r="AD310" s="118"/>
      <c r="AE310" s="117"/>
      <c r="AF310" s="117"/>
      <c r="AG310" s="117"/>
      <c r="AH310" s="117"/>
      <c r="AI310" s="117"/>
      <c r="AJ310" s="117"/>
      <c r="AK310" s="117"/>
      <c r="AM310" s="119"/>
    </row>
    <row r="311" spans="1:39" s="116" customFormat="1" ht="13.2" x14ac:dyDescent="0.25">
      <c r="A311" s="111" t="s">
        <v>619</v>
      </c>
      <c r="B311" s="110">
        <v>9595</v>
      </c>
      <c r="C311" s="110">
        <v>16805</v>
      </c>
      <c r="D311" s="110">
        <v>3933</v>
      </c>
      <c r="E311" s="110">
        <v>3067</v>
      </c>
      <c r="F311" s="110">
        <v>0</v>
      </c>
      <c r="G311" s="110">
        <v>2973.0807426287602</v>
      </c>
      <c r="H311" s="110"/>
      <c r="I311" s="110">
        <v>26778.080742628801</v>
      </c>
      <c r="J311" s="110">
        <v>256935685</v>
      </c>
      <c r="K311" s="55"/>
      <c r="L311" s="110"/>
      <c r="M311" s="112"/>
      <c r="N311" s="112"/>
      <c r="O311" s="112"/>
      <c r="P311" s="112"/>
      <c r="Q311" s="112"/>
      <c r="R311" s="112"/>
      <c r="S311" s="112"/>
      <c r="T311" s="113"/>
      <c r="U311" s="121"/>
      <c r="V311" s="113"/>
      <c r="W311" s="115"/>
      <c r="X311" s="115"/>
      <c r="Y311" s="115"/>
      <c r="AA311" s="117"/>
      <c r="AB311" s="117"/>
      <c r="AC311" s="117"/>
      <c r="AD311" s="118"/>
      <c r="AE311" s="117"/>
      <c r="AF311" s="117"/>
      <c r="AG311" s="117"/>
      <c r="AH311" s="117"/>
      <c r="AI311" s="117"/>
      <c r="AJ311" s="117"/>
      <c r="AK311" s="117"/>
      <c r="AM311" s="119"/>
    </row>
    <row r="312" spans="1:39" s="116" customFormat="1" ht="13.2" x14ac:dyDescent="0.25">
      <c r="A312" s="111" t="s">
        <v>620</v>
      </c>
      <c r="B312" s="110">
        <v>4856</v>
      </c>
      <c r="C312" s="110">
        <v>9725</v>
      </c>
      <c r="D312" s="110">
        <v>4787</v>
      </c>
      <c r="E312" s="110">
        <v>4364</v>
      </c>
      <c r="F312" s="110">
        <v>0</v>
      </c>
      <c r="G312" s="110">
        <v>2973.0807426287602</v>
      </c>
      <c r="H312" s="110"/>
      <c r="I312" s="110">
        <v>21849.080742628801</v>
      </c>
      <c r="J312" s="110">
        <v>106099136</v>
      </c>
      <c r="K312" s="55"/>
      <c r="L312" s="110"/>
      <c r="M312" s="112"/>
      <c r="N312" s="112"/>
      <c r="O312" s="112"/>
      <c r="P312" s="112"/>
      <c r="Q312" s="112"/>
      <c r="R312" s="112"/>
      <c r="S312" s="112"/>
      <c r="T312" s="113"/>
      <c r="U312" s="121"/>
      <c r="V312" s="113"/>
      <c r="W312" s="115"/>
      <c r="X312" s="115"/>
      <c r="Y312" s="115"/>
      <c r="AA312" s="117"/>
      <c r="AB312" s="117"/>
      <c r="AC312" s="117"/>
      <c r="AD312" s="118"/>
      <c r="AE312" s="117"/>
      <c r="AF312" s="117"/>
      <c r="AG312" s="117"/>
      <c r="AH312" s="117"/>
      <c r="AI312" s="117"/>
      <c r="AJ312" s="117"/>
      <c r="AK312" s="117"/>
      <c r="AM312" s="119"/>
    </row>
    <row r="313" spans="1:39" s="116" customFormat="1" ht="13.2" x14ac:dyDescent="0.25">
      <c r="A313" s="111" t="s">
        <v>621</v>
      </c>
      <c r="B313" s="110">
        <v>15791</v>
      </c>
      <c r="C313" s="110">
        <v>9806</v>
      </c>
      <c r="D313" s="110">
        <v>652</v>
      </c>
      <c r="E313" s="110">
        <v>3018</v>
      </c>
      <c r="F313" s="110">
        <v>0</v>
      </c>
      <c r="G313" s="110">
        <v>2973.0807426287602</v>
      </c>
      <c r="H313" s="110"/>
      <c r="I313" s="110">
        <v>16449.080742628801</v>
      </c>
      <c r="J313" s="110">
        <v>259747434</v>
      </c>
      <c r="K313" s="55"/>
      <c r="L313" s="110"/>
      <c r="M313" s="112"/>
      <c r="N313" s="112"/>
      <c r="O313" s="112"/>
      <c r="P313" s="112"/>
      <c r="Q313" s="112"/>
      <c r="R313" s="112"/>
      <c r="S313" s="112"/>
      <c r="T313" s="113"/>
      <c r="U313" s="121"/>
      <c r="V313" s="113"/>
      <c r="W313" s="115"/>
      <c r="X313" s="115"/>
      <c r="Y313" s="115"/>
      <c r="AA313" s="117"/>
      <c r="AB313" s="117"/>
      <c r="AC313" s="117"/>
      <c r="AD313" s="118"/>
      <c r="AE313" s="117"/>
      <c r="AF313" s="117"/>
      <c r="AG313" s="117"/>
      <c r="AH313" s="117"/>
      <c r="AI313" s="117"/>
      <c r="AJ313" s="117"/>
      <c r="AK313" s="117"/>
      <c r="AM313" s="119"/>
    </row>
    <row r="314" spans="1:39" s="116" customFormat="1" ht="13.2" x14ac:dyDescent="0.25">
      <c r="A314" s="111" t="s">
        <v>622</v>
      </c>
      <c r="B314" s="110">
        <v>22666</v>
      </c>
      <c r="C314" s="110">
        <v>694</v>
      </c>
      <c r="D314" s="110">
        <v>-995</v>
      </c>
      <c r="E314" s="110">
        <v>4746</v>
      </c>
      <c r="F314" s="110">
        <v>0</v>
      </c>
      <c r="G314" s="110">
        <v>2973.0807426287602</v>
      </c>
      <c r="H314" s="110"/>
      <c r="I314" s="110">
        <v>7418.0807426287602</v>
      </c>
      <c r="J314" s="110">
        <v>168138218</v>
      </c>
      <c r="K314" s="55"/>
      <c r="L314" s="110"/>
      <c r="M314" s="112"/>
      <c r="N314" s="112"/>
      <c r="O314" s="112"/>
      <c r="P314" s="112"/>
      <c r="Q314" s="112"/>
      <c r="R314" s="112"/>
      <c r="S314" s="112"/>
      <c r="T314" s="113"/>
      <c r="U314" s="121"/>
      <c r="V314" s="113"/>
      <c r="W314" s="115"/>
      <c r="X314" s="115"/>
      <c r="Y314" s="115"/>
      <c r="AA314" s="117"/>
      <c r="AB314" s="117"/>
      <c r="AC314" s="117"/>
      <c r="AD314" s="118"/>
      <c r="AE314" s="117"/>
      <c r="AF314" s="117"/>
      <c r="AG314" s="117"/>
      <c r="AH314" s="117"/>
      <c r="AI314" s="117"/>
      <c r="AJ314" s="117"/>
      <c r="AK314" s="117"/>
      <c r="AM314" s="119"/>
    </row>
    <row r="315" spans="1:39" s="116" customFormat="1" ht="13.2" x14ac:dyDescent="0.25">
      <c r="A315" s="111" t="s">
        <v>623</v>
      </c>
      <c r="B315" s="110">
        <v>78604</v>
      </c>
      <c r="C315" s="110">
        <v>6046</v>
      </c>
      <c r="D315" s="110">
        <v>-4468</v>
      </c>
      <c r="E315" s="110">
        <v>1758</v>
      </c>
      <c r="F315" s="110">
        <v>493</v>
      </c>
      <c r="G315" s="110">
        <v>2973.0807426287602</v>
      </c>
      <c r="H315" s="110"/>
      <c r="I315" s="110">
        <v>6802.0807426287602</v>
      </c>
      <c r="J315" s="110">
        <v>534670755</v>
      </c>
      <c r="K315" s="55"/>
      <c r="L315" s="110"/>
      <c r="M315" s="112"/>
      <c r="N315" s="112"/>
      <c r="O315" s="112"/>
      <c r="P315" s="112"/>
      <c r="Q315" s="112"/>
      <c r="R315" s="112"/>
      <c r="S315" s="112"/>
      <c r="T315" s="113"/>
      <c r="U315" s="121"/>
      <c r="V315" s="113"/>
      <c r="W315" s="115"/>
      <c r="X315" s="115"/>
      <c r="Y315" s="115"/>
      <c r="AA315" s="117"/>
      <c r="AB315" s="117"/>
      <c r="AC315" s="117"/>
      <c r="AD315" s="118"/>
      <c r="AE315" s="117"/>
      <c r="AF315" s="117"/>
      <c r="AG315" s="117"/>
      <c r="AH315" s="117"/>
      <c r="AI315" s="117"/>
      <c r="AJ315" s="117"/>
      <c r="AK315" s="117"/>
      <c r="AM315" s="119"/>
    </row>
    <row r="316" spans="1:39" s="116" customFormat="1" ht="13.2" x14ac:dyDescent="0.25">
      <c r="A316" s="111" t="s">
        <v>624</v>
      </c>
      <c r="B316" s="110">
        <v>5974</v>
      </c>
      <c r="C316" s="110">
        <v>14124</v>
      </c>
      <c r="D316" s="110">
        <v>11242</v>
      </c>
      <c r="E316" s="110">
        <v>4451</v>
      </c>
      <c r="F316" s="110">
        <v>0</v>
      </c>
      <c r="G316" s="110">
        <v>2973.0807426287602</v>
      </c>
      <c r="H316" s="110"/>
      <c r="I316" s="110">
        <v>32790.080742628801</v>
      </c>
      <c r="J316" s="110">
        <v>195887942</v>
      </c>
      <c r="K316" s="55"/>
      <c r="L316" s="110"/>
      <c r="M316" s="112"/>
      <c r="N316" s="112"/>
      <c r="O316" s="112"/>
      <c r="P316" s="112"/>
      <c r="Q316" s="112"/>
      <c r="R316" s="112"/>
      <c r="S316" s="112"/>
      <c r="T316" s="113"/>
      <c r="U316" s="121"/>
      <c r="V316" s="113"/>
      <c r="W316" s="115"/>
      <c r="X316" s="115"/>
      <c r="Y316" s="115"/>
      <c r="AA316" s="117"/>
      <c r="AB316" s="117"/>
      <c r="AC316" s="117"/>
      <c r="AD316" s="118"/>
      <c r="AE316" s="117"/>
      <c r="AF316" s="117"/>
      <c r="AG316" s="117"/>
      <c r="AH316" s="117"/>
      <c r="AI316" s="117"/>
      <c r="AJ316" s="117"/>
      <c r="AK316" s="117"/>
      <c r="AM316" s="119"/>
    </row>
    <row r="317" spans="1:39" s="116" customFormat="1" ht="13.2" x14ac:dyDescent="0.25">
      <c r="A317" s="111" t="s">
        <v>625</v>
      </c>
      <c r="B317" s="110">
        <v>42186</v>
      </c>
      <c r="C317" s="110">
        <v>7669</v>
      </c>
      <c r="D317" s="110">
        <v>-3356</v>
      </c>
      <c r="E317" s="110">
        <v>921</v>
      </c>
      <c r="F317" s="110">
        <v>84</v>
      </c>
      <c r="G317" s="110">
        <v>2973.0807426287602</v>
      </c>
      <c r="H317" s="110"/>
      <c r="I317" s="110">
        <v>8291.0807426287593</v>
      </c>
      <c r="J317" s="110">
        <v>349767532</v>
      </c>
      <c r="K317" s="55"/>
      <c r="L317" s="110"/>
      <c r="M317" s="112"/>
      <c r="N317" s="112"/>
      <c r="O317" s="112"/>
      <c r="P317" s="112"/>
      <c r="Q317" s="112"/>
      <c r="R317" s="112"/>
      <c r="S317" s="112"/>
      <c r="T317" s="113"/>
      <c r="U317" s="121"/>
      <c r="V317" s="113"/>
      <c r="W317" s="115"/>
      <c r="X317" s="115"/>
      <c r="Y317" s="115"/>
      <c r="AA317" s="117"/>
      <c r="AB317" s="117"/>
      <c r="AC317" s="117"/>
      <c r="AD317" s="118"/>
      <c r="AE317" s="117"/>
      <c r="AF317" s="117"/>
      <c r="AG317" s="117"/>
      <c r="AH317" s="117"/>
      <c r="AI317" s="117"/>
      <c r="AJ317" s="117"/>
      <c r="AK317" s="117"/>
      <c r="AM317" s="119"/>
    </row>
    <row r="318" spans="1:39" s="116" customFormat="1" ht="13.2" x14ac:dyDescent="0.25">
      <c r="A318" s="111" t="s">
        <v>626</v>
      </c>
      <c r="B318" s="110">
        <v>8042</v>
      </c>
      <c r="C318" s="110">
        <v>12195</v>
      </c>
      <c r="D318" s="110">
        <v>2998</v>
      </c>
      <c r="E318" s="110">
        <v>2151</v>
      </c>
      <c r="F318" s="110">
        <v>0</v>
      </c>
      <c r="G318" s="110">
        <v>2973.0807426287602</v>
      </c>
      <c r="H318" s="110"/>
      <c r="I318" s="110">
        <v>20317.080742628801</v>
      </c>
      <c r="J318" s="110">
        <v>163389963</v>
      </c>
      <c r="K318" s="55"/>
      <c r="L318" s="110"/>
      <c r="M318" s="112"/>
      <c r="N318" s="112"/>
      <c r="O318" s="112"/>
      <c r="P318" s="112"/>
      <c r="Q318" s="112"/>
      <c r="R318" s="112"/>
      <c r="S318" s="112"/>
      <c r="T318" s="113"/>
      <c r="U318" s="114"/>
      <c r="V318" s="113"/>
      <c r="W318" s="115"/>
      <c r="X318" s="115"/>
      <c r="Y318" s="115"/>
      <c r="AA318" s="117"/>
      <c r="AB318" s="117"/>
      <c r="AC318" s="117"/>
      <c r="AD318" s="118"/>
      <c r="AE318" s="117"/>
      <c r="AF318" s="117"/>
      <c r="AG318" s="117"/>
      <c r="AH318" s="117"/>
      <c r="AI318" s="117"/>
      <c r="AJ318" s="117"/>
      <c r="AK318" s="117"/>
      <c r="AM318" s="119"/>
    </row>
    <row r="319" spans="1:39" s="116" customFormat="1" ht="13.2" x14ac:dyDescent="0.25">
      <c r="A319" s="111" t="s">
        <v>627</v>
      </c>
      <c r="B319" s="110">
        <v>3297</v>
      </c>
      <c r="C319" s="110">
        <v>13768</v>
      </c>
      <c r="D319" s="110">
        <v>8448</v>
      </c>
      <c r="E319" s="110">
        <v>3360</v>
      </c>
      <c r="F319" s="110">
        <v>0</v>
      </c>
      <c r="G319" s="110">
        <v>2973.0807426287602</v>
      </c>
      <c r="H319" s="110"/>
      <c r="I319" s="110">
        <v>28549.080742628801</v>
      </c>
      <c r="J319" s="110">
        <v>94126319</v>
      </c>
      <c r="K319" s="55"/>
      <c r="L319" s="110"/>
      <c r="M319" s="112"/>
      <c r="N319" s="112"/>
      <c r="O319" s="112"/>
      <c r="P319" s="112"/>
      <c r="Q319" s="112"/>
      <c r="R319" s="112"/>
      <c r="S319" s="112"/>
      <c r="T319" s="113"/>
      <c r="U319" s="121"/>
      <c r="V319" s="113"/>
      <c r="W319" s="115"/>
      <c r="X319" s="115"/>
      <c r="Y319" s="115"/>
      <c r="AA319" s="117"/>
      <c r="AB319" s="117"/>
      <c r="AC319" s="117"/>
      <c r="AD319" s="118"/>
      <c r="AE319" s="117"/>
      <c r="AF319" s="117"/>
      <c r="AG319" s="117"/>
      <c r="AH319" s="117"/>
      <c r="AI319" s="117"/>
      <c r="AJ319" s="117"/>
      <c r="AK319" s="117"/>
      <c r="AM319" s="119"/>
    </row>
    <row r="320" spans="1:39" s="116" customFormat="1" ht="13.2" x14ac:dyDescent="0.25">
      <c r="A320" s="111" t="s">
        <v>628</v>
      </c>
      <c r="B320" s="110">
        <v>4216</v>
      </c>
      <c r="C320" s="110">
        <v>14131</v>
      </c>
      <c r="D320" s="110">
        <v>9598</v>
      </c>
      <c r="E320" s="110">
        <v>4679</v>
      </c>
      <c r="F320" s="110">
        <v>0</v>
      </c>
      <c r="G320" s="110">
        <v>2973.0807426287602</v>
      </c>
      <c r="H320" s="110"/>
      <c r="I320" s="110">
        <v>31381.080742628801</v>
      </c>
      <c r="J320" s="110">
        <v>132302636</v>
      </c>
      <c r="K320" s="55"/>
      <c r="L320" s="110"/>
      <c r="M320" s="112"/>
      <c r="N320" s="112"/>
      <c r="O320" s="112"/>
      <c r="P320" s="112"/>
      <c r="Q320" s="112"/>
      <c r="R320" s="112"/>
      <c r="S320" s="112"/>
      <c r="T320" s="113"/>
      <c r="U320" s="121"/>
      <c r="V320" s="113"/>
      <c r="W320" s="115"/>
      <c r="X320" s="115"/>
      <c r="Y320" s="115"/>
      <c r="AA320" s="117"/>
      <c r="AB320" s="117"/>
      <c r="AC320" s="117"/>
      <c r="AD320" s="118"/>
      <c r="AE320" s="117"/>
      <c r="AF320" s="117"/>
      <c r="AG320" s="117"/>
      <c r="AH320" s="117"/>
      <c r="AI320" s="117"/>
      <c r="AJ320" s="117"/>
      <c r="AK320" s="117"/>
      <c r="AM320" s="119"/>
    </row>
    <row r="321" spans="1:12" ht="6.75" customHeight="1" thickBot="1" x14ac:dyDescent="0.3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</row>
    <row r="322" spans="1:12" ht="12.75" customHeight="1" x14ac:dyDescent="0.25">
      <c r="A322" s="123" t="str">
        <f>"1) Regleringsposten redovisas avrundad. Faktiskt belopp är 2973,08074262876 kronor per invånare"</f>
        <v>1) Regleringsposten redovisas avrundad. Faktiskt belopp är 2973,08074262876 kronor per invånare</v>
      </c>
      <c r="B322" s="124"/>
      <c r="C322" s="124"/>
      <c r="D322" s="124"/>
      <c r="E322" s="124"/>
      <c r="F322" s="125"/>
      <c r="G322" s="124"/>
      <c r="H322" s="124"/>
      <c r="I322" s="124"/>
      <c r="J322" s="124"/>
      <c r="K322" s="126"/>
      <c r="L322" s="126"/>
    </row>
    <row r="323" spans="1:12" hidden="1" x14ac:dyDescent="0.2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</row>
    <row r="324" spans="1:12" x14ac:dyDescent="0.2"/>
    <row r="325" spans="1:12" x14ac:dyDescent="0.2"/>
    <row r="326" spans="1:12" x14ac:dyDescent="0.2"/>
    <row r="327" spans="1:12" x14ac:dyDescent="0.2"/>
  </sheetData>
  <mergeCells count="1">
    <mergeCell ref="I3:J3"/>
  </mergeCells>
  <conditionalFormatting sqref="K296:L299 K301:L304 K307:L317 K319:L320">
    <cfRule type="cellIs" dxfId="162" priority="110" stopIfTrue="1" operator="lessThan">
      <formula>0</formula>
    </cfRule>
    <cfRule type="cellIs" priority="111" stopIfTrue="1" operator="lessThan">
      <formula>0</formula>
    </cfRule>
  </conditionalFormatting>
  <conditionalFormatting sqref="L296:S299 U296 U299 Z296:AK299 Z301:AK304 L301:S304 L307:S317 Z307:AK317 Z319:AK320 L319:S320">
    <cfRule type="cellIs" dxfId="161" priority="112" stopIfTrue="1" operator="lessThan">
      <formula>0</formula>
    </cfRule>
  </conditionalFormatting>
  <conditionalFormatting sqref="AM296:AM299 AM301:AM304 AM307:AM317 AM319:AM320">
    <cfRule type="cellIs" dxfId="160" priority="109" operator="lessThan">
      <formula>0</formula>
    </cfRule>
  </conditionalFormatting>
  <conditionalFormatting sqref="K300:L300">
    <cfRule type="cellIs" dxfId="159" priority="106" stopIfTrue="1" operator="lessThan">
      <formula>0</formula>
    </cfRule>
    <cfRule type="cellIs" priority="107" stopIfTrue="1" operator="lessThan">
      <formula>0</formula>
    </cfRule>
  </conditionalFormatting>
  <conditionalFormatting sqref="L300:S300 Z300:AK300">
    <cfRule type="cellIs" dxfId="158" priority="108" stopIfTrue="1" operator="lessThan">
      <formula>0</formula>
    </cfRule>
  </conditionalFormatting>
  <conditionalFormatting sqref="AM300">
    <cfRule type="cellIs" dxfId="157" priority="105" operator="lessThan">
      <formula>0</formula>
    </cfRule>
  </conditionalFormatting>
  <conditionalFormatting sqref="K318:L318">
    <cfRule type="cellIs" dxfId="156" priority="98" stopIfTrue="1" operator="lessThan">
      <formula>0</formula>
    </cfRule>
    <cfRule type="cellIs" priority="99" stopIfTrue="1" operator="lessThan">
      <formula>0</formula>
    </cfRule>
  </conditionalFormatting>
  <conditionalFormatting sqref="L318:S318 Z318:AK318">
    <cfRule type="cellIs" dxfId="155" priority="100" stopIfTrue="1" operator="lessThan">
      <formula>0</formula>
    </cfRule>
  </conditionalFormatting>
  <conditionalFormatting sqref="AM318">
    <cfRule type="cellIs" dxfId="154" priority="97" operator="lessThan">
      <formula>0</formula>
    </cfRule>
  </conditionalFormatting>
  <conditionalFormatting sqref="K305:L305">
    <cfRule type="cellIs" dxfId="153" priority="102" stopIfTrue="1" operator="lessThan">
      <formula>0</formula>
    </cfRule>
    <cfRule type="cellIs" priority="103" stopIfTrue="1" operator="lessThan">
      <formula>0</formula>
    </cfRule>
  </conditionalFormatting>
  <conditionalFormatting sqref="L305:S305 Z305:AK305">
    <cfRule type="cellIs" dxfId="152" priority="104" stopIfTrue="1" operator="lessThan">
      <formula>0</formula>
    </cfRule>
  </conditionalFormatting>
  <conditionalFormatting sqref="AM305">
    <cfRule type="cellIs" dxfId="151" priority="101" operator="lessThan">
      <formula>0</formula>
    </cfRule>
  </conditionalFormatting>
  <conditionalFormatting sqref="K10:L10 K12:L36 K57:L69 K47:L55 K38:L45 K71:L83 K85:L92 K94:L105 K107:L107 K109:L113 K115:L147 K149:L154 K156:L204 K206:L221 K223:L234 K236:L245 K247:L261 K263:L272 K274:L280 K282:L289 K291:L295">
    <cfRule type="cellIs" dxfId="150" priority="90" stopIfTrue="1" operator="lessThan">
      <formula>0</formula>
    </cfRule>
    <cfRule type="cellIs" priority="91" stopIfTrue="1" operator="lessThan">
      <formula>0</formula>
    </cfRule>
  </conditionalFormatting>
  <conditionalFormatting sqref="L10:S10 Z10:AK10 Z12:AK36 L12:S36 L57:S69 Z57:AK69 L47:S55 Z47:AK55 L38:S45 Z38:AK45 Z71:AK83 L71:S83 L85:S92 Z85:AK92 Z94:AK105 L94:S105 L107:S107 Z107:AK107 Z109:AK113 L109:S113 L115:S147 Z115:AK147 Z149:AK154 L149:S154 L156:S204 Z156:AK204 Z206:AK221 L206:S221 L223:S234 Z223:AK234 Z236:AK245 L236:S245 L247:S261 Z247:AK261 Z263:AK272 L263:S272 L274:S280 Z274:AK280 Z282:AK289 L282:S289 L291:S295 Z291:AK295">
    <cfRule type="cellIs" dxfId="149" priority="92" stopIfTrue="1" operator="lessThan">
      <formula>0</formula>
    </cfRule>
  </conditionalFormatting>
  <conditionalFormatting sqref="AM10 AM12:AM36 AM57:AM69 AM47:AM55 AM38:AM45 AM71:AM83 AM85:AM92 AM94:AM105 AM107 AM109:AM113 AM115:AM147 AM149:AM154 AM156:AM204 AM206:AM221 AM223:AM234 AM236:AM245 AM247:AM261 AM263:AM272 AM274:AM280 AM282:AM289 AM291:AM295">
    <cfRule type="cellIs" dxfId="148" priority="88" operator="lessThan">
      <formula>0</formula>
    </cfRule>
  </conditionalFormatting>
  <conditionalFormatting sqref="AM306">
    <cfRule type="cellIs" dxfId="147" priority="2" operator="lessThan">
      <formula>0</formula>
    </cfRule>
  </conditionalFormatting>
  <conditionalFormatting sqref="B11:J320">
    <cfRule type="cellIs" dxfId="146" priority="1" operator="lessThan">
      <formula>0</formula>
    </cfRule>
  </conditionalFormatting>
  <conditionalFormatting sqref="K11:L11">
    <cfRule type="cellIs" dxfId="145" priority="83" stopIfTrue="1" operator="lessThan">
      <formula>0</formula>
    </cfRule>
    <cfRule type="cellIs" priority="84" stopIfTrue="1" operator="lessThan">
      <formula>0</formula>
    </cfRule>
  </conditionalFormatting>
  <conditionalFormatting sqref="Z11:AK11 L11:S11">
    <cfRule type="cellIs" dxfId="144" priority="85" stopIfTrue="1" operator="lessThan">
      <formula>0</formula>
    </cfRule>
  </conditionalFormatting>
  <conditionalFormatting sqref="AM11">
    <cfRule type="cellIs" dxfId="143" priority="82" operator="lessThan">
      <formula>0</formula>
    </cfRule>
  </conditionalFormatting>
  <conditionalFormatting sqref="K56:L56">
    <cfRule type="cellIs" dxfId="142" priority="79" stopIfTrue="1" operator="lessThan">
      <formula>0</formula>
    </cfRule>
    <cfRule type="cellIs" priority="80" stopIfTrue="1" operator="lessThan">
      <formula>0</formula>
    </cfRule>
  </conditionalFormatting>
  <conditionalFormatting sqref="L56:S56 Z56:AK56">
    <cfRule type="cellIs" dxfId="141" priority="81" stopIfTrue="1" operator="lessThan">
      <formula>0</formula>
    </cfRule>
  </conditionalFormatting>
  <conditionalFormatting sqref="AM56">
    <cfRule type="cellIs" dxfId="140" priority="78" operator="lessThan">
      <formula>0</formula>
    </cfRule>
  </conditionalFormatting>
  <conditionalFormatting sqref="K46:L46">
    <cfRule type="cellIs" dxfId="139" priority="75" stopIfTrue="1" operator="lessThan">
      <formula>0</formula>
    </cfRule>
    <cfRule type="cellIs" priority="76" stopIfTrue="1" operator="lessThan">
      <formula>0</formula>
    </cfRule>
  </conditionalFormatting>
  <conditionalFormatting sqref="L46:S46 Z46:AK46">
    <cfRule type="cellIs" dxfId="138" priority="77" stopIfTrue="1" operator="lessThan">
      <formula>0</formula>
    </cfRule>
  </conditionalFormatting>
  <conditionalFormatting sqref="AM46">
    <cfRule type="cellIs" dxfId="137" priority="74" operator="lessThan">
      <formula>0</formula>
    </cfRule>
  </conditionalFormatting>
  <conditionalFormatting sqref="K37:L37">
    <cfRule type="cellIs" dxfId="136" priority="71" stopIfTrue="1" operator="lessThan">
      <formula>0</formula>
    </cfRule>
    <cfRule type="cellIs" priority="72" stopIfTrue="1" operator="lessThan">
      <formula>0</formula>
    </cfRule>
  </conditionalFormatting>
  <conditionalFormatting sqref="L37:S37 Z37:AK37">
    <cfRule type="cellIs" dxfId="135" priority="73" stopIfTrue="1" operator="lessThan">
      <formula>0</formula>
    </cfRule>
  </conditionalFormatting>
  <conditionalFormatting sqref="AM37">
    <cfRule type="cellIs" dxfId="134" priority="70" operator="lessThan">
      <formula>0</formula>
    </cfRule>
  </conditionalFormatting>
  <conditionalFormatting sqref="K70:L70">
    <cfRule type="cellIs" dxfId="133" priority="67" stopIfTrue="1" operator="lessThan">
      <formula>0</formula>
    </cfRule>
    <cfRule type="cellIs" priority="68" stopIfTrue="1" operator="lessThan">
      <formula>0</formula>
    </cfRule>
  </conditionalFormatting>
  <conditionalFormatting sqref="L70:S70 Z70:AK70">
    <cfRule type="cellIs" dxfId="132" priority="69" stopIfTrue="1" operator="lessThan">
      <formula>0</formula>
    </cfRule>
  </conditionalFormatting>
  <conditionalFormatting sqref="AM70">
    <cfRule type="cellIs" dxfId="131" priority="66" operator="lessThan">
      <formula>0</formula>
    </cfRule>
  </conditionalFormatting>
  <conditionalFormatting sqref="K84:L84">
    <cfRule type="cellIs" dxfId="130" priority="63" stopIfTrue="1" operator="lessThan">
      <formula>0</formula>
    </cfRule>
    <cfRule type="cellIs" priority="64" stopIfTrue="1" operator="lessThan">
      <formula>0</formula>
    </cfRule>
  </conditionalFormatting>
  <conditionalFormatting sqref="L84:S84 Z84:AK84">
    <cfRule type="cellIs" dxfId="129" priority="65" stopIfTrue="1" operator="lessThan">
      <formula>0</formula>
    </cfRule>
  </conditionalFormatting>
  <conditionalFormatting sqref="AM84">
    <cfRule type="cellIs" dxfId="128" priority="62" operator="lessThan">
      <formula>0</formula>
    </cfRule>
  </conditionalFormatting>
  <conditionalFormatting sqref="K93:L93">
    <cfRule type="cellIs" dxfId="127" priority="59" stopIfTrue="1" operator="lessThan">
      <formula>0</formula>
    </cfRule>
    <cfRule type="cellIs" priority="60" stopIfTrue="1" operator="lessThan">
      <formula>0</formula>
    </cfRule>
  </conditionalFormatting>
  <conditionalFormatting sqref="L93:S93 Z93:AK93">
    <cfRule type="cellIs" dxfId="126" priority="61" stopIfTrue="1" operator="lessThan">
      <formula>0</formula>
    </cfRule>
  </conditionalFormatting>
  <conditionalFormatting sqref="AM93">
    <cfRule type="cellIs" dxfId="125" priority="58" operator="lessThan">
      <formula>0</formula>
    </cfRule>
  </conditionalFormatting>
  <conditionalFormatting sqref="K106:L106">
    <cfRule type="cellIs" dxfId="124" priority="55" stopIfTrue="1" operator="lessThan">
      <formula>0</formula>
    </cfRule>
    <cfRule type="cellIs" priority="56" stopIfTrue="1" operator="lessThan">
      <formula>0</formula>
    </cfRule>
  </conditionalFormatting>
  <conditionalFormatting sqref="L106:S106 Z106:AK106">
    <cfRule type="cellIs" dxfId="123" priority="57" stopIfTrue="1" operator="lessThan">
      <formula>0</formula>
    </cfRule>
  </conditionalFormatting>
  <conditionalFormatting sqref="AM106">
    <cfRule type="cellIs" dxfId="122" priority="54" operator="lessThan">
      <formula>0</formula>
    </cfRule>
  </conditionalFormatting>
  <conditionalFormatting sqref="K108:L108">
    <cfRule type="cellIs" dxfId="121" priority="51" stopIfTrue="1" operator="lessThan">
      <formula>0</formula>
    </cfRule>
    <cfRule type="cellIs" priority="52" stopIfTrue="1" operator="lessThan">
      <formula>0</formula>
    </cfRule>
  </conditionalFormatting>
  <conditionalFormatting sqref="L108:S108 Z108:AK108">
    <cfRule type="cellIs" dxfId="120" priority="53" stopIfTrue="1" operator="lessThan">
      <formula>0</formula>
    </cfRule>
  </conditionalFormatting>
  <conditionalFormatting sqref="AM108">
    <cfRule type="cellIs" dxfId="119" priority="50" operator="lessThan">
      <formula>0</formula>
    </cfRule>
  </conditionalFormatting>
  <conditionalFormatting sqref="K114:L114">
    <cfRule type="cellIs" dxfId="118" priority="47" stopIfTrue="1" operator="lessThan">
      <formula>0</formula>
    </cfRule>
    <cfRule type="cellIs" priority="48" stopIfTrue="1" operator="lessThan">
      <formula>0</formula>
    </cfRule>
  </conditionalFormatting>
  <conditionalFormatting sqref="L114:S114 Z114:AK114">
    <cfRule type="cellIs" dxfId="117" priority="49" stopIfTrue="1" operator="lessThan">
      <formula>0</formula>
    </cfRule>
  </conditionalFormatting>
  <conditionalFormatting sqref="AM114">
    <cfRule type="cellIs" dxfId="116" priority="46" operator="lessThan">
      <formula>0</formula>
    </cfRule>
  </conditionalFormatting>
  <conditionalFormatting sqref="K148:L148">
    <cfRule type="cellIs" dxfId="115" priority="43" stopIfTrue="1" operator="lessThan">
      <formula>0</formula>
    </cfRule>
    <cfRule type="cellIs" priority="44" stopIfTrue="1" operator="lessThan">
      <formula>0</formula>
    </cfRule>
  </conditionalFormatting>
  <conditionalFormatting sqref="L148:S148 Z148:AK148">
    <cfRule type="cellIs" dxfId="114" priority="45" stopIfTrue="1" operator="lessThan">
      <formula>0</formula>
    </cfRule>
  </conditionalFormatting>
  <conditionalFormatting sqref="AM148">
    <cfRule type="cellIs" dxfId="113" priority="42" operator="lessThan">
      <formula>0</formula>
    </cfRule>
  </conditionalFormatting>
  <conditionalFormatting sqref="K155:L155">
    <cfRule type="cellIs" dxfId="112" priority="39" stopIfTrue="1" operator="lessThan">
      <formula>0</formula>
    </cfRule>
    <cfRule type="cellIs" priority="40" stopIfTrue="1" operator="lessThan">
      <formula>0</formula>
    </cfRule>
  </conditionalFormatting>
  <conditionalFormatting sqref="L155:S155 Z155:AK155">
    <cfRule type="cellIs" dxfId="111" priority="41" stopIfTrue="1" operator="lessThan">
      <formula>0</formula>
    </cfRule>
  </conditionalFormatting>
  <conditionalFormatting sqref="AM155">
    <cfRule type="cellIs" dxfId="110" priority="38" operator="lessThan">
      <formula>0</formula>
    </cfRule>
  </conditionalFormatting>
  <conditionalFormatting sqref="K205:L205">
    <cfRule type="cellIs" dxfId="109" priority="35" stopIfTrue="1" operator="lessThan">
      <formula>0</formula>
    </cfRule>
    <cfRule type="cellIs" priority="36" stopIfTrue="1" operator="lessThan">
      <formula>0</formula>
    </cfRule>
  </conditionalFormatting>
  <conditionalFormatting sqref="L205:S205 Z205:AK205">
    <cfRule type="cellIs" dxfId="108" priority="37" stopIfTrue="1" operator="lessThan">
      <formula>0</formula>
    </cfRule>
  </conditionalFormatting>
  <conditionalFormatting sqref="AM205">
    <cfRule type="cellIs" dxfId="107" priority="34" operator="lessThan">
      <formula>0</formula>
    </cfRule>
  </conditionalFormatting>
  <conditionalFormatting sqref="K222:L222">
    <cfRule type="cellIs" dxfId="106" priority="31" stopIfTrue="1" operator="lessThan">
      <formula>0</formula>
    </cfRule>
    <cfRule type="cellIs" priority="32" stopIfTrue="1" operator="lessThan">
      <formula>0</formula>
    </cfRule>
  </conditionalFormatting>
  <conditionalFormatting sqref="L222:S222 Z222:AK222">
    <cfRule type="cellIs" dxfId="105" priority="33" stopIfTrue="1" operator="lessThan">
      <formula>0</formula>
    </cfRule>
  </conditionalFormatting>
  <conditionalFormatting sqref="AM222">
    <cfRule type="cellIs" dxfId="104" priority="30" operator="lessThan">
      <formula>0</formula>
    </cfRule>
  </conditionalFormatting>
  <conditionalFormatting sqref="K235:L235">
    <cfRule type="cellIs" dxfId="103" priority="27" stopIfTrue="1" operator="lessThan">
      <formula>0</formula>
    </cfRule>
    <cfRule type="cellIs" priority="28" stopIfTrue="1" operator="lessThan">
      <formula>0</formula>
    </cfRule>
  </conditionalFormatting>
  <conditionalFormatting sqref="L235:S235 Z235:AK235">
    <cfRule type="cellIs" dxfId="102" priority="29" stopIfTrue="1" operator="lessThan">
      <formula>0</formula>
    </cfRule>
  </conditionalFormatting>
  <conditionalFormatting sqref="AM235">
    <cfRule type="cellIs" dxfId="101" priority="26" operator="lessThan">
      <formula>0</formula>
    </cfRule>
  </conditionalFormatting>
  <conditionalFormatting sqref="K246:L246">
    <cfRule type="cellIs" dxfId="100" priority="23" stopIfTrue="1" operator="lessThan">
      <formula>0</formula>
    </cfRule>
    <cfRule type="cellIs" priority="24" stopIfTrue="1" operator="lessThan">
      <formula>0</formula>
    </cfRule>
  </conditionalFormatting>
  <conditionalFormatting sqref="L246:S246 Z246:AK246">
    <cfRule type="cellIs" dxfId="99" priority="25" stopIfTrue="1" operator="lessThan">
      <formula>0</formula>
    </cfRule>
  </conditionalFormatting>
  <conditionalFormatting sqref="AM246">
    <cfRule type="cellIs" dxfId="98" priority="22" operator="lessThan">
      <formula>0</formula>
    </cfRule>
  </conditionalFormatting>
  <conditionalFormatting sqref="K262:L262">
    <cfRule type="cellIs" dxfId="97" priority="19" stopIfTrue="1" operator="lessThan">
      <formula>0</formula>
    </cfRule>
    <cfRule type="cellIs" priority="20" stopIfTrue="1" operator="lessThan">
      <formula>0</formula>
    </cfRule>
  </conditionalFormatting>
  <conditionalFormatting sqref="L262:S262 Z262:AK262">
    <cfRule type="cellIs" dxfId="96" priority="21" stopIfTrue="1" operator="lessThan">
      <formula>0</formula>
    </cfRule>
  </conditionalFormatting>
  <conditionalFormatting sqref="AM262">
    <cfRule type="cellIs" dxfId="95" priority="18" operator="lessThan">
      <formula>0</formula>
    </cfRule>
  </conditionalFormatting>
  <conditionalFormatting sqref="K273:L273">
    <cfRule type="cellIs" dxfId="94" priority="15" stopIfTrue="1" operator="lessThan">
      <formula>0</formula>
    </cfRule>
    <cfRule type="cellIs" priority="16" stopIfTrue="1" operator="lessThan">
      <formula>0</formula>
    </cfRule>
  </conditionalFormatting>
  <conditionalFormatting sqref="L273:S273 Z273:AK273">
    <cfRule type="cellIs" dxfId="93" priority="17" stopIfTrue="1" operator="lessThan">
      <formula>0</formula>
    </cfRule>
  </conditionalFormatting>
  <conditionalFormatting sqref="AM273">
    <cfRule type="cellIs" dxfId="92" priority="14" operator="lessThan">
      <formula>0</formula>
    </cfRule>
  </conditionalFormatting>
  <conditionalFormatting sqref="K281:L281">
    <cfRule type="cellIs" dxfId="91" priority="11" stopIfTrue="1" operator="lessThan">
      <formula>0</formula>
    </cfRule>
    <cfRule type="cellIs" priority="12" stopIfTrue="1" operator="lessThan">
      <formula>0</formula>
    </cfRule>
  </conditionalFormatting>
  <conditionalFormatting sqref="L281:S281 Z281:AK281">
    <cfRule type="cellIs" dxfId="90" priority="13" stopIfTrue="1" operator="lessThan">
      <formula>0</formula>
    </cfRule>
  </conditionalFormatting>
  <conditionalFormatting sqref="AM281">
    <cfRule type="cellIs" dxfId="89" priority="10" operator="lessThan">
      <formula>0</formula>
    </cfRule>
  </conditionalFormatting>
  <conditionalFormatting sqref="K290:L290">
    <cfRule type="cellIs" dxfId="88" priority="7" stopIfTrue="1" operator="lessThan">
      <formula>0</formula>
    </cfRule>
    <cfRule type="cellIs" priority="8" stopIfTrue="1" operator="lessThan">
      <formula>0</formula>
    </cfRule>
  </conditionalFormatting>
  <conditionalFormatting sqref="L290:S290 Z290:AK290">
    <cfRule type="cellIs" dxfId="87" priority="9" stopIfTrue="1" operator="lessThan">
      <formula>0</formula>
    </cfRule>
  </conditionalFormatting>
  <conditionalFormatting sqref="AM290">
    <cfRule type="cellIs" dxfId="86" priority="6" operator="lessThan">
      <formula>0</formula>
    </cfRule>
  </conditionalFormatting>
  <conditionalFormatting sqref="K306:L306">
    <cfRule type="cellIs" dxfId="85" priority="3" stopIfTrue="1" operator="lessThan">
      <formula>0</formula>
    </cfRule>
    <cfRule type="cellIs" priority="4" stopIfTrue="1" operator="lessThan">
      <formula>0</formula>
    </cfRule>
  </conditionalFormatting>
  <conditionalFormatting sqref="L306:S306 Z306:AK306">
    <cfRule type="cellIs" dxfId="84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341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3.2" zeroHeight="1" x14ac:dyDescent="0.25"/>
  <cols>
    <col min="1" max="1" width="19.109375" style="20" customWidth="1"/>
    <col min="2" max="2" width="12" style="20" customWidth="1"/>
    <col min="3" max="3" width="17" style="20" customWidth="1"/>
    <col min="4" max="4" width="16.6640625" style="20" customWidth="1"/>
    <col min="5" max="5" width="8.6640625" style="20" customWidth="1"/>
    <col min="6" max="6" width="8.109375" style="20" customWidth="1"/>
    <col min="7" max="7" width="16.33203125" style="20" customWidth="1"/>
    <col min="8" max="8" width="14.5546875" style="20" customWidth="1"/>
    <col min="9" max="9" width="6.6640625" style="20" customWidth="1"/>
    <col min="10" max="10" width="6.5546875" style="20" customWidth="1"/>
    <col min="11" max="11" width="9.44140625" style="20" customWidth="1"/>
    <col min="12" max="251" width="0" style="20" hidden="1"/>
    <col min="252" max="253" width="0" style="20" hidden="1" customWidth="1"/>
    <col min="254" max="254" width="19.109375" style="20" hidden="1" customWidth="1"/>
    <col min="255" max="255" width="9.5546875" style="20" hidden="1" customWidth="1"/>
    <col min="256" max="256" width="16" style="20" hidden="1" customWidth="1"/>
    <col min="257" max="257" width="16.6640625" style="20" hidden="1" customWidth="1"/>
    <col min="258" max="258" width="8.6640625" style="20" hidden="1" customWidth="1"/>
    <col min="259" max="259" width="9.33203125" style="20" hidden="1" customWidth="1"/>
    <col min="260" max="260" width="16.33203125" style="20" hidden="1" customWidth="1"/>
    <col min="261" max="261" width="14.5546875" style="20" hidden="1" customWidth="1"/>
    <col min="262" max="262" width="14.44140625" style="20" hidden="1" customWidth="1"/>
    <col min="263" max="263" width="13.33203125" style="20" hidden="1" customWidth="1"/>
    <col min="264" max="264" width="6.6640625" style="20" hidden="1" customWidth="1"/>
    <col min="265" max="265" width="6.5546875" style="20" hidden="1" customWidth="1"/>
    <col min="266" max="266" width="6.33203125" style="20" hidden="1" customWidth="1"/>
    <col min="267" max="267" width="9.44140625" style="20" hidden="1" customWidth="1"/>
    <col min="268" max="507" width="0" style="20" hidden="1"/>
    <col min="508" max="509" width="0" style="20" hidden="1" customWidth="1"/>
    <col min="510" max="510" width="19.109375" style="20" hidden="1" customWidth="1"/>
    <col min="511" max="511" width="9.5546875" style="20" hidden="1" customWidth="1"/>
    <col min="512" max="512" width="16" style="20" hidden="1" customWidth="1"/>
    <col min="513" max="513" width="16.6640625" style="20" hidden="1" customWidth="1"/>
    <col min="514" max="514" width="8.6640625" style="20" hidden="1" customWidth="1"/>
    <col min="515" max="515" width="9.33203125" style="20" hidden="1" customWidth="1"/>
    <col min="516" max="516" width="16.33203125" style="20" hidden="1" customWidth="1"/>
    <col min="517" max="517" width="14.5546875" style="20" hidden="1" customWidth="1"/>
    <col min="518" max="518" width="14.44140625" style="20" hidden="1" customWidth="1"/>
    <col min="519" max="519" width="13.33203125" style="20" hidden="1" customWidth="1"/>
    <col min="520" max="520" width="6.6640625" style="20" hidden="1" customWidth="1"/>
    <col min="521" max="521" width="6.5546875" style="20" hidden="1" customWidth="1"/>
    <col min="522" max="522" width="6.33203125" style="20" hidden="1" customWidth="1"/>
    <col min="523" max="523" width="9.44140625" style="20" hidden="1" customWidth="1"/>
    <col min="524" max="763" width="0" style="20" hidden="1"/>
    <col min="764" max="765" width="0" style="20" hidden="1" customWidth="1"/>
    <col min="766" max="766" width="19.109375" style="20" hidden="1" customWidth="1"/>
    <col min="767" max="767" width="9.5546875" style="20" hidden="1" customWidth="1"/>
    <col min="768" max="768" width="16" style="20" hidden="1" customWidth="1"/>
    <col min="769" max="769" width="16.6640625" style="20" hidden="1" customWidth="1"/>
    <col min="770" max="770" width="8.6640625" style="20" hidden="1" customWidth="1"/>
    <col min="771" max="771" width="9.33203125" style="20" hidden="1" customWidth="1"/>
    <col min="772" max="772" width="16.33203125" style="20" hidden="1" customWidth="1"/>
    <col min="773" max="773" width="14.5546875" style="20" hidden="1" customWidth="1"/>
    <col min="774" max="774" width="14.44140625" style="20" hidden="1" customWidth="1"/>
    <col min="775" max="775" width="13.33203125" style="20" hidden="1" customWidth="1"/>
    <col min="776" max="776" width="6.6640625" style="20" hidden="1" customWidth="1"/>
    <col min="777" max="777" width="6.5546875" style="20" hidden="1" customWidth="1"/>
    <col min="778" max="778" width="6.33203125" style="20" hidden="1" customWidth="1"/>
    <col min="779" max="779" width="9.44140625" style="20" hidden="1" customWidth="1"/>
    <col min="780" max="1019" width="0" style="20" hidden="1"/>
    <col min="1020" max="1021" width="0" style="20" hidden="1" customWidth="1"/>
    <col min="1022" max="1022" width="19.109375" style="20" hidden="1" customWidth="1"/>
    <col min="1023" max="1023" width="9.5546875" style="20" hidden="1" customWidth="1"/>
    <col min="1024" max="1024" width="16" style="20" hidden="1" customWidth="1"/>
    <col min="1025" max="1025" width="16.6640625" style="20" hidden="1" customWidth="1"/>
    <col min="1026" max="1026" width="8.6640625" style="20" hidden="1" customWidth="1"/>
    <col min="1027" max="1027" width="9.33203125" style="20" hidden="1" customWidth="1"/>
    <col min="1028" max="1028" width="16.33203125" style="20" hidden="1" customWidth="1"/>
    <col min="1029" max="1029" width="14.5546875" style="20" hidden="1" customWidth="1"/>
    <col min="1030" max="1030" width="14.44140625" style="20" hidden="1" customWidth="1"/>
    <col min="1031" max="1031" width="13.33203125" style="20" hidden="1" customWidth="1"/>
    <col min="1032" max="1032" width="6.6640625" style="20" hidden="1" customWidth="1"/>
    <col min="1033" max="1033" width="6.5546875" style="20" hidden="1" customWidth="1"/>
    <col min="1034" max="1034" width="6.33203125" style="20" hidden="1" customWidth="1"/>
    <col min="1035" max="1035" width="9.44140625" style="20" hidden="1" customWidth="1"/>
    <col min="1036" max="1275" width="0" style="20" hidden="1"/>
    <col min="1276" max="1277" width="0" style="20" hidden="1" customWidth="1"/>
    <col min="1278" max="1278" width="19.109375" style="20" hidden="1" customWidth="1"/>
    <col min="1279" max="1279" width="9.5546875" style="20" hidden="1" customWidth="1"/>
    <col min="1280" max="1280" width="16" style="20" hidden="1" customWidth="1"/>
    <col min="1281" max="1281" width="16.6640625" style="20" hidden="1" customWidth="1"/>
    <col min="1282" max="1282" width="8.6640625" style="20" hidden="1" customWidth="1"/>
    <col min="1283" max="1283" width="9.33203125" style="20" hidden="1" customWidth="1"/>
    <col min="1284" max="1284" width="16.33203125" style="20" hidden="1" customWidth="1"/>
    <col min="1285" max="1285" width="14.5546875" style="20" hidden="1" customWidth="1"/>
    <col min="1286" max="1286" width="14.44140625" style="20" hidden="1" customWidth="1"/>
    <col min="1287" max="1287" width="13.33203125" style="20" hidden="1" customWidth="1"/>
    <col min="1288" max="1288" width="6.6640625" style="20" hidden="1" customWidth="1"/>
    <col min="1289" max="1289" width="6.5546875" style="20" hidden="1" customWidth="1"/>
    <col min="1290" max="1290" width="6.33203125" style="20" hidden="1" customWidth="1"/>
    <col min="1291" max="1291" width="9.44140625" style="20" hidden="1" customWidth="1"/>
    <col min="1292" max="1531" width="0" style="20" hidden="1"/>
    <col min="1532" max="1533" width="0" style="20" hidden="1" customWidth="1"/>
    <col min="1534" max="1534" width="19.109375" style="20" hidden="1" customWidth="1"/>
    <col min="1535" max="1535" width="9.5546875" style="20" hidden="1" customWidth="1"/>
    <col min="1536" max="1536" width="16" style="20" hidden="1" customWidth="1"/>
    <col min="1537" max="1537" width="16.6640625" style="20" hidden="1" customWidth="1"/>
    <col min="1538" max="1538" width="8.6640625" style="20" hidden="1" customWidth="1"/>
    <col min="1539" max="1539" width="9.33203125" style="20" hidden="1" customWidth="1"/>
    <col min="1540" max="1540" width="16.33203125" style="20" hidden="1" customWidth="1"/>
    <col min="1541" max="1541" width="14.5546875" style="20" hidden="1" customWidth="1"/>
    <col min="1542" max="1542" width="14.44140625" style="20" hidden="1" customWidth="1"/>
    <col min="1543" max="1543" width="13.33203125" style="20" hidden="1" customWidth="1"/>
    <col min="1544" max="1544" width="6.6640625" style="20" hidden="1" customWidth="1"/>
    <col min="1545" max="1545" width="6.5546875" style="20" hidden="1" customWidth="1"/>
    <col min="1546" max="1546" width="6.33203125" style="20" hidden="1" customWidth="1"/>
    <col min="1547" max="1547" width="9.44140625" style="20" hidden="1" customWidth="1"/>
    <col min="1548" max="1787" width="0" style="20" hidden="1"/>
    <col min="1788" max="1789" width="0" style="20" hidden="1" customWidth="1"/>
    <col min="1790" max="1790" width="19.109375" style="20" hidden="1" customWidth="1"/>
    <col min="1791" max="1791" width="9.5546875" style="20" hidden="1" customWidth="1"/>
    <col min="1792" max="1792" width="16" style="20" hidden="1" customWidth="1"/>
    <col min="1793" max="1793" width="16.6640625" style="20" hidden="1" customWidth="1"/>
    <col min="1794" max="1794" width="8.6640625" style="20" hidden="1" customWidth="1"/>
    <col min="1795" max="1795" width="9.33203125" style="20" hidden="1" customWidth="1"/>
    <col min="1796" max="1796" width="16.33203125" style="20" hidden="1" customWidth="1"/>
    <col min="1797" max="1797" width="14.5546875" style="20" hidden="1" customWidth="1"/>
    <col min="1798" max="1798" width="14.44140625" style="20" hidden="1" customWidth="1"/>
    <col min="1799" max="1799" width="13.33203125" style="20" hidden="1" customWidth="1"/>
    <col min="1800" max="1800" width="6.6640625" style="20" hidden="1" customWidth="1"/>
    <col min="1801" max="1801" width="6.5546875" style="20" hidden="1" customWidth="1"/>
    <col min="1802" max="1802" width="6.33203125" style="20" hidden="1" customWidth="1"/>
    <col min="1803" max="1803" width="9.44140625" style="20" hidden="1" customWidth="1"/>
    <col min="1804" max="2043" width="0" style="20" hidden="1"/>
    <col min="2044" max="2045" width="0" style="20" hidden="1" customWidth="1"/>
    <col min="2046" max="2046" width="19.109375" style="20" hidden="1" customWidth="1"/>
    <col min="2047" max="2047" width="9.5546875" style="20" hidden="1" customWidth="1"/>
    <col min="2048" max="2048" width="16" style="20" hidden="1" customWidth="1"/>
    <col min="2049" max="2049" width="16.6640625" style="20" hidden="1" customWidth="1"/>
    <col min="2050" max="2050" width="8.6640625" style="20" hidden="1" customWidth="1"/>
    <col min="2051" max="2051" width="9.33203125" style="20" hidden="1" customWidth="1"/>
    <col min="2052" max="2052" width="16.33203125" style="20" hidden="1" customWidth="1"/>
    <col min="2053" max="2053" width="14.5546875" style="20" hidden="1" customWidth="1"/>
    <col min="2054" max="2054" width="14.44140625" style="20" hidden="1" customWidth="1"/>
    <col min="2055" max="2055" width="13.33203125" style="20" hidden="1" customWidth="1"/>
    <col min="2056" max="2056" width="6.6640625" style="20" hidden="1" customWidth="1"/>
    <col min="2057" max="2057" width="6.5546875" style="20" hidden="1" customWidth="1"/>
    <col min="2058" max="2058" width="6.33203125" style="20" hidden="1" customWidth="1"/>
    <col min="2059" max="2059" width="9.44140625" style="20" hidden="1" customWidth="1"/>
    <col min="2060" max="2299" width="0" style="20" hidden="1"/>
    <col min="2300" max="2301" width="0" style="20" hidden="1" customWidth="1"/>
    <col min="2302" max="2302" width="19.109375" style="20" hidden="1" customWidth="1"/>
    <col min="2303" max="2303" width="9.5546875" style="20" hidden="1" customWidth="1"/>
    <col min="2304" max="2304" width="16" style="20" hidden="1" customWidth="1"/>
    <col min="2305" max="2305" width="16.6640625" style="20" hidden="1" customWidth="1"/>
    <col min="2306" max="2306" width="8.6640625" style="20" hidden="1" customWidth="1"/>
    <col min="2307" max="2307" width="9.33203125" style="20" hidden="1" customWidth="1"/>
    <col min="2308" max="2308" width="16.33203125" style="20" hidden="1" customWidth="1"/>
    <col min="2309" max="2309" width="14.5546875" style="20" hidden="1" customWidth="1"/>
    <col min="2310" max="2310" width="14.44140625" style="20" hidden="1" customWidth="1"/>
    <col min="2311" max="2311" width="13.33203125" style="20" hidden="1" customWidth="1"/>
    <col min="2312" max="2312" width="6.6640625" style="20" hidden="1" customWidth="1"/>
    <col min="2313" max="2313" width="6.5546875" style="20" hidden="1" customWidth="1"/>
    <col min="2314" max="2314" width="6.33203125" style="20" hidden="1" customWidth="1"/>
    <col min="2315" max="2315" width="9.44140625" style="20" hidden="1" customWidth="1"/>
    <col min="2316" max="2555" width="0" style="20" hidden="1"/>
    <col min="2556" max="2557" width="0" style="20" hidden="1" customWidth="1"/>
    <col min="2558" max="2558" width="19.109375" style="20" hidden="1" customWidth="1"/>
    <col min="2559" max="2559" width="9.5546875" style="20" hidden="1" customWidth="1"/>
    <col min="2560" max="2560" width="16" style="20" hidden="1" customWidth="1"/>
    <col min="2561" max="2561" width="16.6640625" style="20" hidden="1" customWidth="1"/>
    <col min="2562" max="2562" width="8.6640625" style="20" hidden="1" customWidth="1"/>
    <col min="2563" max="2563" width="9.33203125" style="20" hidden="1" customWidth="1"/>
    <col min="2564" max="2564" width="16.33203125" style="20" hidden="1" customWidth="1"/>
    <col min="2565" max="2565" width="14.5546875" style="20" hidden="1" customWidth="1"/>
    <col min="2566" max="2566" width="14.44140625" style="20" hidden="1" customWidth="1"/>
    <col min="2567" max="2567" width="13.33203125" style="20" hidden="1" customWidth="1"/>
    <col min="2568" max="2568" width="6.6640625" style="20" hidden="1" customWidth="1"/>
    <col min="2569" max="2569" width="6.5546875" style="20" hidden="1" customWidth="1"/>
    <col min="2570" max="2570" width="6.33203125" style="20" hidden="1" customWidth="1"/>
    <col min="2571" max="2571" width="9.44140625" style="20" hidden="1" customWidth="1"/>
    <col min="2572" max="2811" width="0" style="20" hidden="1"/>
    <col min="2812" max="2813" width="0" style="20" hidden="1" customWidth="1"/>
    <col min="2814" max="2814" width="19.109375" style="20" hidden="1" customWidth="1"/>
    <col min="2815" max="2815" width="9.5546875" style="20" hidden="1" customWidth="1"/>
    <col min="2816" max="2816" width="16" style="20" hidden="1" customWidth="1"/>
    <col min="2817" max="2817" width="16.6640625" style="20" hidden="1" customWidth="1"/>
    <col min="2818" max="2818" width="8.6640625" style="20" hidden="1" customWidth="1"/>
    <col min="2819" max="2819" width="9.33203125" style="20" hidden="1" customWidth="1"/>
    <col min="2820" max="2820" width="16.33203125" style="20" hidden="1" customWidth="1"/>
    <col min="2821" max="2821" width="14.5546875" style="20" hidden="1" customWidth="1"/>
    <col min="2822" max="2822" width="14.44140625" style="20" hidden="1" customWidth="1"/>
    <col min="2823" max="2823" width="13.33203125" style="20" hidden="1" customWidth="1"/>
    <col min="2824" max="2824" width="6.6640625" style="20" hidden="1" customWidth="1"/>
    <col min="2825" max="2825" width="6.5546875" style="20" hidden="1" customWidth="1"/>
    <col min="2826" max="2826" width="6.33203125" style="20" hidden="1" customWidth="1"/>
    <col min="2827" max="2827" width="9.44140625" style="20" hidden="1" customWidth="1"/>
    <col min="2828" max="3067" width="0" style="20" hidden="1"/>
    <col min="3068" max="3069" width="0" style="20" hidden="1" customWidth="1"/>
    <col min="3070" max="3070" width="19.109375" style="20" hidden="1" customWidth="1"/>
    <col min="3071" max="3071" width="9.5546875" style="20" hidden="1" customWidth="1"/>
    <col min="3072" max="3072" width="16" style="20" hidden="1" customWidth="1"/>
    <col min="3073" max="3073" width="16.6640625" style="20" hidden="1" customWidth="1"/>
    <col min="3074" max="3074" width="8.6640625" style="20" hidden="1" customWidth="1"/>
    <col min="3075" max="3075" width="9.33203125" style="20" hidden="1" customWidth="1"/>
    <col min="3076" max="3076" width="16.33203125" style="20" hidden="1" customWidth="1"/>
    <col min="3077" max="3077" width="14.5546875" style="20" hidden="1" customWidth="1"/>
    <col min="3078" max="3078" width="14.44140625" style="20" hidden="1" customWidth="1"/>
    <col min="3079" max="3079" width="13.33203125" style="20" hidden="1" customWidth="1"/>
    <col min="3080" max="3080" width="6.6640625" style="20" hidden="1" customWidth="1"/>
    <col min="3081" max="3081" width="6.5546875" style="20" hidden="1" customWidth="1"/>
    <col min="3082" max="3082" width="6.33203125" style="20" hidden="1" customWidth="1"/>
    <col min="3083" max="3083" width="9.44140625" style="20" hidden="1" customWidth="1"/>
    <col min="3084" max="3323" width="0" style="20" hidden="1"/>
    <col min="3324" max="3325" width="0" style="20" hidden="1" customWidth="1"/>
    <col min="3326" max="3326" width="19.109375" style="20" hidden="1" customWidth="1"/>
    <col min="3327" max="3327" width="9.5546875" style="20" hidden="1" customWidth="1"/>
    <col min="3328" max="3328" width="16" style="20" hidden="1" customWidth="1"/>
    <col min="3329" max="3329" width="16.6640625" style="20" hidden="1" customWidth="1"/>
    <col min="3330" max="3330" width="8.6640625" style="20" hidden="1" customWidth="1"/>
    <col min="3331" max="3331" width="9.33203125" style="20" hidden="1" customWidth="1"/>
    <col min="3332" max="3332" width="16.33203125" style="20" hidden="1" customWidth="1"/>
    <col min="3333" max="3333" width="14.5546875" style="20" hidden="1" customWidth="1"/>
    <col min="3334" max="3334" width="14.44140625" style="20" hidden="1" customWidth="1"/>
    <col min="3335" max="3335" width="13.33203125" style="20" hidden="1" customWidth="1"/>
    <col min="3336" max="3336" width="6.6640625" style="20" hidden="1" customWidth="1"/>
    <col min="3337" max="3337" width="6.5546875" style="20" hidden="1" customWidth="1"/>
    <col min="3338" max="3338" width="6.33203125" style="20" hidden="1" customWidth="1"/>
    <col min="3339" max="3339" width="9.44140625" style="20" hidden="1" customWidth="1"/>
    <col min="3340" max="3579" width="0" style="20" hidden="1"/>
    <col min="3580" max="3581" width="0" style="20" hidden="1" customWidth="1"/>
    <col min="3582" max="3582" width="19.109375" style="20" hidden="1" customWidth="1"/>
    <col min="3583" max="3583" width="9.5546875" style="20" hidden="1" customWidth="1"/>
    <col min="3584" max="3584" width="16" style="20" hidden="1" customWidth="1"/>
    <col min="3585" max="3585" width="16.6640625" style="20" hidden="1" customWidth="1"/>
    <col min="3586" max="3586" width="8.6640625" style="20" hidden="1" customWidth="1"/>
    <col min="3587" max="3587" width="9.33203125" style="20" hidden="1" customWidth="1"/>
    <col min="3588" max="3588" width="16.33203125" style="20" hidden="1" customWidth="1"/>
    <col min="3589" max="3589" width="14.5546875" style="20" hidden="1" customWidth="1"/>
    <col min="3590" max="3590" width="14.44140625" style="20" hidden="1" customWidth="1"/>
    <col min="3591" max="3591" width="13.33203125" style="20" hidden="1" customWidth="1"/>
    <col min="3592" max="3592" width="6.6640625" style="20" hidden="1" customWidth="1"/>
    <col min="3593" max="3593" width="6.5546875" style="20" hidden="1" customWidth="1"/>
    <col min="3594" max="3594" width="6.33203125" style="20" hidden="1" customWidth="1"/>
    <col min="3595" max="3595" width="9.44140625" style="20" hidden="1" customWidth="1"/>
    <col min="3596" max="3835" width="0" style="20" hidden="1"/>
    <col min="3836" max="3837" width="0" style="20" hidden="1" customWidth="1"/>
    <col min="3838" max="3838" width="19.109375" style="20" hidden="1" customWidth="1"/>
    <col min="3839" max="3839" width="9.5546875" style="20" hidden="1" customWidth="1"/>
    <col min="3840" max="3840" width="16" style="20" hidden="1" customWidth="1"/>
    <col min="3841" max="3841" width="16.6640625" style="20" hidden="1" customWidth="1"/>
    <col min="3842" max="3842" width="8.6640625" style="20" hidden="1" customWidth="1"/>
    <col min="3843" max="3843" width="9.33203125" style="20" hidden="1" customWidth="1"/>
    <col min="3844" max="3844" width="16.33203125" style="20" hidden="1" customWidth="1"/>
    <col min="3845" max="3845" width="14.5546875" style="20" hidden="1" customWidth="1"/>
    <col min="3846" max="3846" width="14.44140625" style="20" hidden="1" customWidth="1"/>
    <col min="3847" max="3847" width="13.33203125" style="20" hidden="1" customWidth="1"/>
    <col min="3848" max="3848" width="6.6640625" style="20" hidden="1" customWidth="1"/>
    <col min="3849" max="3849" width="6.5546875" style="20" hidden="1" customWidth="1"/>
    <col min="3850" max="3850" width="6.33203125" style="20" hidden="1" customWidth="1"/>
    <col min="3851" max="3851" width="9.44140625" style="20" hidden="1" customWidth="1"/>
    <col min="3852" max="4091" width="0" style="20" hidden="1"/>
    <col min="4092" max="4093" width="0" style="20" hidden="1" customWidth="1"/>
    <col min="4094" max="4094" width="19.109375" style="20" hidden="1" customWidth="1"/>
    <col min="4095" max="4095" width="9.5546875" style="20" hidden="1" customWidth="1"/>
    <col min="4096" max="4096" width="16" style="20" hidden="1" customWidth="1"/>
    <col min="4097" max="4097" width="16.6640625" style="20" hidden="1" customWidth="1"/>
    <col min="4098" max="4098" width="8.6640625" style="20" hidden="1" customWidth="1"/>
    <col min="4099" max="4099" width="9.33203125" style="20" hidden="1" customWidth="1"/>
    <col min="4100" max="4100" width="16.33203125" style="20" hidden="1" customWidth="1"/>
    <col min="4101" max="4101" width="14.5546875" style="20" hidden="1" customWidth="1"/>
    <col min="4102" max="4102" width="14.44140625" style="20" hidden="1" customWidth="1"/>
    <col min="4103" max="4103" width="13.33203125" style="20" hidden="1" customWidth="1"/>
    <col min="4104" max="4104" width="6.6640625" style="20" hidden="1" customWidth="1"/>
    <col min="4105" max="4105" width="6.5546875" style="20" hidden="1" customWidth="1"/>
    <col min="4106" max="4106" width="6.33203125" style="20" hidden="1" customWidth="1"/>
    <col min="4107" max="4107" width="9.44140625" style="20" hidden="1" customWidth="1"/>
    <col min="4108" max="4347" width="0" style="20" hidden="1"/>
    <col min="4348" max="4349" width="0" style="20" hidden="1" customWidth="1"/>
    <col min="4350" max="4350" width="19.109375" style="20" hidden="1" customWidth="1"/>
    <col min="4351" max="4351" width="9.5546875" style="20" hidden="1" customWidth="1"/>
    <col min="4352" max="4352" width="16" style="20" hidden="1" customWidth="1"/>
    <col min="4353" max="4353" width="16.6640625" style="20" hidden="1" customWidth="1"/>
    <col min="4354" max="4354" width="8.6640625" style="20" hidden="1" customWidth="1"/>
    <col min="4355" max="4355" width="9.33203125" style="20" hidden="1" customWidth="1"/>
    <col min="4356" max="4356" width="16.33203125" style="20" hidden="1" customWidth="1"/>
    <col min="4357" max="4357" width="14.5546875" style="20" hidden="1" customWidth="1"/>
    <col min="4358" max="4358" width="14.44140625" style="20" hidden="1" customWidth="1"/>
    <col min="4359" max="4359" width="13.33203125" style="20" hidden="1" customWidth="1"/>
    <col min="4360" max="4360" width="6.6640625" style="20" hidden="1" customWidth="1"/>
    <col min="4361" max="4361" width="6.5546875" style="20" hidden="1" customWidth="1"/>
    <col min="4362" max="4362" width="6.33203125" style="20" hidden="1" customWidth="1"/>
    <col min="4363" max="4363" width="9.44140625" style="20" hidden="1" customWidth="1"/>
    <col min="4364" max="4603" width="0" style="20" hidden="1"/>
    <col min="4604" max="4605" width="0" style="20" hidden="1" customWidth="1"/>
    <col min="4606" max="4606" width="19.109375" style="20" hidden="1" customWidth="1"/>
    <col min="4607" max="4607" width="9.5546875" style="20" hidden="1" customWidth="1"/>
    <col min="4608" max="4608" width="16" style="20" hidden="1" customWidth="1"/>
    <col min="4609" max="4609" width="16.6640625" style="20" hidden="1" customWidth="1"/>
    <col min="4610" max="4610" width="8.6640625" style="20" hidden="1" customWidth="1"/>
    <col min="4611" max="4611" width="9.33203125" style="20" hidden="1" customWidth="1"/>
    <col min="4612" max="4612" width="16.33203125" style="20" hidden="1" customWidth="1"/>
    <col min="4613" max="4613" width="14.5546875" style="20" hidden="1" customWidth="1"/>
    <col min="4614" max="4614" width="14.44140625" style="20" hidden="1" customWidth="1"/>
    <col min="4615" max="4615" width="13.33203125" style="20" hidden="1" customWidth="1"/>
    <col min="4616" max="4616" width="6.6640625" style="20" hidden="1" customWidth="1"/>
    <col min="4617" max="4617" width="6.5546875" style="20" hidden="1" customWidth="1"/>
    <col min="4618" max="4618" width="6.33203125" style="20" hidden="1" customWidth="1"/>
    <col min="4619" max="4619" width="9.44140625" style="20" hidden="1" customWidth="1"/>
    <col min="4620" max="4859" width="0" style="20" hidden="1"/>
    <col min="4860" max="4861" width="0" style="20" hidden="1" customWidth="1"/>
    <col min="4862" max="4862" width="19.109375" style="20" hidden="1" customWidth="1"/>
    <col min="4863" max="4863" width="9.5546875" style="20" hidden="1" customWidth="1"/>
    <col min="4864" max="4864" width="16" style="20" hidden="1" customWidth="1"/>
    <col min="4865" max="4865" width="16.6640625" style="20" hidden="1" customWidth="1"/>
    <col min="4866" max="4866" width="8.6640625" style="20" hidden="1" customWidth="1"/>
    <col min="4867" max="4867" width="9.33203125" style="20" hidden="1" customWidth="1"/>
    <col min="4868" max="4868" width="16.33203125" style="20" hidden="1" customWidth="1"/>
    <col min="4869" max="4869" width="14.5546875" style="20" hidden="1" customWidth="1"/>
    <col min="4870" max="4870" width="14.44140625" style="20" hidden="1" customWidth="1"/>
    <col min="4871" max="4871" width="13.33203125" style="20" hidden="1" customWidth="1"/>
    <col min="4872" max="4872" width="6.6640625" style="20" hidden="1" customWidth="1"/>
    <col min="4873" max="4873" width="6.5546875" style="20" hidden="1" customWidth="1"/>
    <col min="4874" max="4874" width="6.33203125" style="20" hidden="1" customWidth="1"/>
    <col min="4875" max="4875" width="9.44140625" style="20" hidden="1" customWidth="1"/>
    <col min="4876" max="5115" width="0" style="20" hidden="1"/>
    <col min="5116" max="5117" width="0" style="20" hidden="1" customWidth="1"/>
    <col min="5118" max="5118" width="19.109375" style="20" hidden="1" customWidth="1"/>
    <col min="5119" max="5119" width="9.5546875" style="20" hidden="1" customWidth="1"/>
    <col min="5120" max="5120" width="16" style="20" hidden="1" customWidth="1"/>
    <col min="5121" max="5121" width="16.6640625" style="20" hidden="1" customWidth="1"/>
    <col min="5122" max="5122" width="8.6640625" style="20" hidden="1" customWidth="1"/>
    <col min="5123" max="5123" width="9.33203125" style="20" hidden="1" customWidth="1"/>
    <col min="5124" max="5124" width="16.33203125" style="20" hidden="1" customWidth="1"/>
    <col min="5125" max="5125" width="14.5546875" style="20" hidden="1" customWidth="1"/>
    <col min="5126" max="5126" width="14.44140625" style="20" hidden="1" customWidth="1"/>
    <col min="5127" max="5127" width="13.33203125" style="20" hidden="1" customWidth="1"/>
    <col min="5128" max="5128" width="6.6640625" style="20" hidden="1" customWidth="1"/>
    <col min="5129" max="5129" width="6.5546875" style="20" hidden="1" customWidth="1"/>
    <col min="5130" max="5130" width="6.33203125" style="20" hidden="1" customWidth="1"/>
    <col min="5131" max="5131" width="9.44140625" style="20" hidden="1" customWidth="1"/>
    <col min="5132" max="5371" width="0" style="20" hidden="1"/>
    <col min="5372" max="5373" width="0" style="20" hidden="1" customWidth="1"/>
    <col min="5374" max="5374" width="19.109375" style="20" hidden="1" customWidth="1"/>
    <col min="5375" max="5375" width="9.5546875" style="20" hidden="1" customWidth="1"/>
    <col min="5376" max="5376" width="16" style="20" hidden="1" customWidth="1"/>
    <col min="5377" max="5377" width="16.6640625" style="20" hidden="1" customWidth="1"/>
    <col min="5378" max="5378" width="8.6640625" style="20" hidden="1" customWidth="1"/>
    <col min="5379" max="5379" width="9.33203125" style="20" hidden="1" customWidth="1"/>
    <col min="5380" max="5380" width="16.33203125" style="20" hidden="1" customWidth="1"/>
    <col min="5381" max="5381" width="14.5546875" style="20" hidden="1" customWidth="1"/>
    <col min="5382" max="5382" width="14.44140625" style="20" hidden="1" customWidth="1"/>
    <col min="5383" max="5383" width="13.33203125" style="20" hidden="1" customWidth="1"/>
    <col min="5384" max="5384" width="6.6640625" style="20" hidden="1" customWidth="1"/>
    <col min="5385" max="5385" width="6.5546875" style="20" hidden="1" customWidth="1"/>
    <col min="5386" max="5386" width="6.33203125" style="20" hidden="1" customWidth="1"/>
    <col min="5387" max="5387" width="9.44140625" style="20" hidden="1" customWidth="1"/>
    <col min="5388" max="5627" width="0" style="20" hidden="1"/>
    <col min="5628" max="5629" width="0" style="20" hidden="1" customWidth="1"/>
    <col min="5630" max="5630" width="19.109375" style="20" hidden="1" customWidth="1"/>
    <col min="5631" max="5631" width="9.5546875" style="20" hidden="1" customWidth="1"/>
    <col min="5632" max="5632" width="16" style="20" hidden="1" customWidth="1"/>
    <col min="5633" max="5633" width="16.6640625" style="20" hidden="1" customWidth="1"/>
    <col min="5634" max="5634" width="8.6640625" style="20" hidden="1" customWidth="1"/>
    <col min="5635" max="5635" width="9.33203125" style="20" hidden="1" customWidth="1"/>
    <col min="5636" max="5636" width="16.33203125" style="20" hidden="1" customWidth="1"/>
    <col min="5637" max="5637" width="14.5546875" style="20" hidden="1" customWidth="1"/>
    <col min="5638" max="5638" width="14.44140625" style="20" hidden="1" customWidth="1"/>
    <col min="5639" max="5639" width="13.33203125" style="20" hidden="1" customWidth="1"/>
    <col min="5640" max="5640" width="6.6640625" style="20" hidden="1" customWidth="1"/>
    <col min="5641" max="5641" width="6.5546875" style="20" hidden="1" customWidth="1"/>
    <col min="5642" max="5642" width="6.33203125" style="20" hidden="1" customWidth="1"/>
    <col min="5643" max="5643" width="9.44140625" style="20" hidden="1" customWidth="1"/>
    <col min="5644" max="5883" width="0" style="20" hidden="1"/>
    <col min="5884" max="5885" width="0" style="20" hidden="1" customWidth="1"/>
    <col min="5886" max="5886" width="19.109375" style="20" hidden="1" customWidth="1"/>
    <col min="5887" max="5887" width="9.5546875" style="20" hidden="1" customWidth="1"/>
    <col min="5888" max="5888" width="16" style="20" hidden="1" customWidth="1"/>
    <col min="5889" max="5889" width="16.6640625" style="20" hidden="1" customWidth="1"/>
    <col min="5890" max="5890" width="8.6640625" style="20" hidden="1" customWidth="1"/>
    <col min="5891" max="5891" width="9.33203125" style="20" hidden="1" customWidth="1"/>
    <col min="5892" max="5892" width="16.33203125" style="20" hidden="1" customWidth="1"/>
    <col min="5893" max="5893" width="14.5546875" style="20" hidden="1" customWidth="1"/>
    <col min="5894" max="5894" width="14.44140625" style="20" hidden="1" customWidth="1"/>
    <col min="5895" max="5895" width="13.33203125" style="20" hidden="1" customWidth="1"/>
    <col min="5896" max="5896" width="6.6640625" style="20" hidden="1" customWidth="1"/>
    <col min="5897" max="5897" width="6.5546875" style="20" hidden="1" customWidth="1"/>
    <col min="5898" max="5898" width="6.33203125" style="20" hidden="1" customWidth="1"/>
    <col min="5899" max="5899" width="9.44140625" style="20" hidden="1" customWidth="1"/>
    <col min="5900" max="6139" width="0" style="20" hidden="1"/>
    <col min="6140" max="6141" width="0" style="20" hidden="1" customWidth="1"/>
    <col min="6142" max="6142" width="19.109375" style="20" hidden="1" customWidth="1"/>
    <col min="6143" max="6143" width="9.5546875" style="20" hidden="1" customWidth="1"/>
    <col min="6144" max="6144" width="16" style="20" hidden="1" customWidth="1"/>
    <col min="6145" max="6145" width="16.6640625" style="20" hidden="1" customWidth="1"/>
    <col min="6146" max="6146" width="8.6640625" style="20" hidden="1" customWidth="1"/>
    <col min="6147" max="6147" width="9.33203125" style="20" hidden="1" customWidth="1"/>
    <col min="6148" max="6148" width="16.33203125" style="20" hidden="1" customWidth="1"/>
    <col min="6149" max="6149" width="14.5546875" style="20" hidden="1" customWidth="1"/>
    <col min="6150" max="6150" width="14.44140625" style="20" hidden="1" customWidth="1"/>
    <col min="6151" max="6151" width="13.33203125" style="20" hidden="1" customWidth="1"/>
    <col min="6152" max="6152" width="6.6640625" style="20" hidden="1" customWidth="1"/>
    <col min="6153" max="6153" width="6.5546875" style="20" hidden="1" customWidth="1"/>
    <col min="6154" max="6154" width="6.33203125" style="20" hidden="1" customWidth="1"/>
    <col min="6155" max="6155" width="9.44140625" style="20" hidden="1" customWidth="1"/>
    <col min="6156" max="6395" width="0" style="20" hidden="1"/>
    <col min="6396" max="6397" width="0" style="20" hidden="1" customWidth="1"/>
    <col min="6398" max="6398" width="19.109375" style="20" hidden="1" customWidth="1"/>
    <col min="6399" max="6399" width="9.5546875" style="20" hidden="1" customWidth="1"/>
    <col min="6400" max="6400" width="16" style="20" hidden="1" customWidth="1"/>
    <col min="6401" max="6401" width="16.6640625" style="20" hidden="1" customWidth="1"/>
    <col min="6402" max="6402" width="8.6640625" style="20" hidden="1" customWidth="1"/>
    <col min="6403" max="6403" width="9.33203125" style="20" hidden="1" customWidth="1"/>
    <col min="6404" max="6404" width="16.33203125" style="20" hidden="1" customWidth="1"/>
    <col min="6405" max="6405" width="14.5546875" style="20" hidden="1" customWidth="1"/>
    <col min="6406" max="6406" width="14.44140625" style="20" hidden="1" customWidth="1"/>
    <col min="6407" max="6407" width="13.33203125" style="20" hidden="1" customWidth="1"/>
    <col min="6408" max="6408" width="6.6640625" style="20" hidden="1" customWidth="1"/>
    <col min="6409" max="6409" width="6.5546875" style="20" hidden="1" customWidth="1"/>
    <col min="6410" max="6410" width="6.33203125" style="20" hidden="1" customWidth="1"/>
    <col min="6411" max="6411" width="9.44140625" style="20" hidden="1" customWidth="1"/>
    <col min="6412" max="6651" width="0" style="20" hidden="1"/>
    <col min="6652" max="6653" width="0" style="20" hidden="1" customWidth="1"/>
    <col min="6654" max="6654" width="19.109375" style="20" hidden="1" customWidth="1"/>
    <col min="6655" max="6655" width="9.5546875" style="20" hidden="1" customWidth="1"/>
    <col min="6656" max="6656" width="16" style="20" hidden="1" customWidth="1"/>
    <col min="6657" max="6657" width="16.6640625" style="20" hidden="1" customWidth="1"/>
    <col min="6658" max="6658" width="8.6640625" style="20" hidden="1" customWidth="1"/>
    <col min="6659" max="6659" width="9.33203125" style="20" hidden="1" customWidth="1"/>
    <col min="6660" max="6660" width="16.33203125" style="20" hidden="1" customWidth="1"/>
    <col min="6661" max="6661" width="14.5546875" style="20" hidden="1" customWidth="1"/>
    <col min="6662" max="6662" width="14.44140625" style="20" hidden="1" customWidth="1"/>
    <col min="6663" max="6663" width="13.33203125" style="20" hidden="1" customWidth="1"/>
    <col min="6664" max="6664" width="6.6640625" style="20" hidden="1" customWidth="1"/>
    <col min="6665" max="6665" width="6.5546875" style="20" hidden="1" customWidth="1"/>
    <col min="6666" max="6666" width="6.33203125" style="20" hidden="1" customWidth="1"/>
    <col min="6667" max="6667" width="9.44140625" style="20" hidden="1" customWidth="1"/>
    <col min="6668" max="6907" width="0" style="20" hidden="1"/>
    <col min="6908" max="6909" width="0" style="20" hidden="1" customWidth="1"/>
    <col min="6910" max="6910" width="19.109375" style="20" hidden="1" customWidth="1"/>
    <col min="6911" max="6911" width="9.5546875" style="20" hidden="1" customWidth="1"/>
    <col min="6912" max="6912" width="16" style="20" hidden="1" customWidth="1"/>
    <col min="6913" max="6913" width="16.6640625" style="20" hidden="1" customWidth="1"/>
    <col min="6914" max="6914" width="8.6640625" style="20" hidden="1" customWidth="1"/>
    <col min="6915" max="6915" width="9.33203125" style="20" hidden="1" customWidth="1"/>
    <col min="6916" max="6916" width="16.33203125" style="20" hidden="1" customWidth="1"/>
    <col min="6917" max="6917" width="14.5546875" style="20" hidden="1" customWidth="1"/>
    <col min="6918" max="6918" width="14.44140625" style="20" hidden="1" customWidth="1"/>
    <col min="6919" max="6919" width="13.33203125" style="20" hidden="1" customWidth="1"/>
    <col min="6920" max="6920" width="6.6640625" style="20" hidden="1" customWidth="1"/>
    <col min="6921" max="6921" width="6.5546875" style="20" hidden="1" customWidth="1"/>
    <col min="6922" max="6922" width="6.33203125" style="20" hidden="1" customWidth="1"/>
    <col min="6923" max="6923" width="9.44140625" style="20" hidden="1" customWidth="1"/>
    <col min="6924" max="7163" width="0" style="20" hidden="1"/>
    <col min="7164" max="7165" width="0" style="20" hidden="1" customWidth="1"/>
    <col min="7166" max="7166" width="19.109375" style="20" hidden="1" customWidth="1"/>
    <col min="7167" max="7167" width="9.5546875" style="20" hidden="1" customWidth="1"/>
    <col min="7168" max="7168" width="16" style="20" hidden="1" customWidth="1"/>
    <col min="7169" max="7169" width="16.6640625" style="20" hidden="1" customWidth="1"/>
    <col min="7170" max="7170" width="8.6640625" style="20" hidden="1" customWidth="1"/>
    <col min="7171" max="7171" width="9.33203125" style="20" hidden="1" customWidth="1"/>
    <col min="7172" max="7172" width="16.33203125" style="20" hidden="1" customWidth="1"/>
    <col min="7173" max="7173" width="14.5546875" style="20" hidden="1" customWidth="1"/>
    <col min="7174" max="7174" width="14.44140625" style="20" hidden="1" customWidth="1"/>
    <col min="7175" max="7175" width="13.33203125" style="20" hidden="1" customWidth="1"/>
    <col min="7176" max="7176" width="6.6640625" style="20" hidden="1" customWidth="1"/>
    <col min="7177" max="7177" width="6.5546875" style="20" hidden="1" customWidth="1"/>
    <col min="7178" max="7178" width="6.33203125" style="20" hidden="1" customWidth="1"/>
    <col min="7179" max="7179" width="9.44140625" style="20" hidden="1" customWidth="1"/>
    <col min="7180" max="7419" width="0" style="20" hidden="1"/>
    <col min="7420" max="7421" width="0" style="20" hidden="1" customWidth="1"/>
    <col min="7422" max="7422" width="19.109375" style="20" hidden="1" customWidth="1"/>
    <col min="7423" max="7423" width="9.5546875" style="20" hidden="1" customWidth="1"/>
    <col min="7424" max="7424" width="16" style="20" hidden="1" customWidth="1"/>
    <col min="7425" max="7425" width="16.6640625" style="20" hidden="1" customWidth="1"/>
    <col min="7426" max="7426" width="8.6640625" style="20" hidden="1" customWidth="1"/>
    <col min="7427" max="7427" width="9.33203125" style="20" hidden="1" customWidth="1"/>
    <col min="7428" max="7428" width="16.33203125" style="20" hidden="1" customWidth="1"/>
    <col min="7429" max="7429" width="14.5546875" style="20" hidden="1" customWidth="1"/>
    <col min="7430" max="7430" width="14.44140625" style="20" hidden="1" customWidth="1"/>
    <col min="7431" max="7431" width="13.33203125" style="20" hidden="1" customWidth="1"/>
    <col min="7432" max="7432" width="6.6640625" style="20" hidden="1" customWidth="1"/>
    <col min="7433" max="7433" width="6.5546875" style="20" hidden="1" customWidth="1"/>
    <col min="7434" max="7434" width="6.33203125" style="20" hidden="1" customWidth="1"/>
    <col min="7435" max="7435" width="9.44140625" style="20" hidden="1" customWidth="1"/>
    <col min="7436" max="7675" width="0" style="20" hidden="1"/>
    <col min="7676" max="7677" width="0" style="20" hidden="1" customWidth="1"/>
    <col min="7678" max="7678" width="19.109375" style="20" hidden="1" customWidth="1"/>
    <col min="7679" max="7679" width="9.5546875" style="20" hidden="1" customWidth="1"/>
    <col min="7680" max="7680" width="16" style="20" hidden="1" customWidth="1"/>
    <col min="7681" max="7681" width="16.6640625" style="20" hidden="1" customWidth="1"/>
    <col min="7682" max="7682" width="8.6640625" style="20" hidden="1" customWidth="1"/>
    <col min="7683" max="7683" width="9.33203125" style="20" hidden="1" customWidth="1"/>
    <col min="7684" max="7684" width="16.33203125" style="20" hidden="1" customWidth="1"/>
    <col min="7685" max="7685" width="14.5546875" style="20" hidden="1" customWidth="1"/>
    <col min="7686" max="7686" width="14.44140625" style="20" hidden="1" customWidth="1"/>
    <col min="7687" max="7687" width="13.33203125" style="20" hidden="1" customWidth="1"/>
    <col min="7688" max="7688" width="6.6640625" style="20" hidden="1" customWidth="1"/>
    <col min="7689" max="7689" width="6.5546875" style="20" hidden="1" customWidth="1"/>
    <col min="7690" max="7690" width="6.33203125" style="20" hidden="1" customWidth="1"/>
    <col min="7691" max="7691" width="9.44140625" style="20" hidden="1" customWidth="1"/>
    <col min="7692" max="7931" width="0" style="20" hidden="1"/>
    <col min="7932" max="7933" width="0" style="20" hidden="1" customWidth="1"/>
    <col min="7934" max="7934" width="19.109375" style="20" hidden="1" customWidth="1"/>
    <col min="7935" max="7935" width="9.5546875" style="20" hidden="1" customWidth="1"/>
    <col min="7936" max="7936" width="16" style="20" hidden="1" customWidth="1"/>
    <col min="7937" max="7937" width="16.6640625" style="20" hidden="1" customWidth="1"/>
    <col min="7938" max="7938" width="8.6640625" style="20" hidden="1" customWidth="1"/>
    <col min="7939" max="7939" width="9.33203125" style="20" hidden="1" customWidth="1"/>
    <col min="7940" max="7940" width="16.33203125" style="20" hidden="1" customWidth="1"/>
    <col min="7941" max="7941" width="14.5546875" style="20" hidden="1" customWidth="1"/>
    <col min="7942" max="7942" width="14.44140625" style="20" hidden="1" customWidth="1"/>
    <col min="7943" max="7943" width="13.33203125" style="20" hidden="1" customWidth="1"/>
    <col min="7944" max="7944" width="6.6640625" style="20" hidden="1" customWidth="1"/>
    <col min="7945" max="7945" width="6.5546875" style="20" hidden="1" customWidth="1"/>
    <col min="7946" max="7946" width="6.33203125" style="20" hidden="1" customWidth="1"/>
    <col min="7947" max="7947" width="9.44140625" style="20" hidden="1" customWidth="1"/>
    <col min="7948" max="8187" width="0" style="20" hidden="1"/>
    <col min="8188" max="8189" width="0" style="20" hidden="1" customWidth="1"/>
    <col min="8190" max="8190" width="19.109375" style="20" hidden="1" customWidth="1"/>
    <col min="8191" max="8191" width="9.5546875" style="20" hidden="1" customWidth="1"/>
    <col min="8192" max="8192" width="16" style="20" hidden="1" customWidth="1"/>
    <col min="8193" max="8193" width="16.6640625" style="20" hidden="1" customWidth="1"/>
    <col min="8194" max="8194" width="8.6640625" style="20" hidden="1" customWidth="1"/>
    <col min="8195" max="8195" width="9.33203125" style="20" hidden="1" customWidth="1"/>
    <col min="8196" max="8196" width="16.33203125" style="20" hidden="1" customWidth="1"/>
    <col min="8197" max="8197" width="14.5546875" style="20" hidden="1" customWidth="1"/>
    <col min="8198" max="8198" width="14.44140625" style="20" hidden="1" customWidth="1"/>
    <col min="8199" max="8199" width="13.33203125" style="20" hidden="1" customWidth="1"/>
    <col min="8200" max="8200" width="6.6640625" style="20" hidden="1" customWidth="1"/>
    <col min="8201" max="8201" width="6.5546875" style="20" hidden="1" customWidth="1"/>
    <col min="8202" max="8202" width="6.33203125" style="20" hidden="1" customWidth="1"/>
    <col min="8203" max="8203" width="9.44140625" style="20" hidden="1" customWidth="1"/>
    <col min="8204" max="8443" width="0" style="20" hidden="1"/>
    <col min="8444" max="8445" width="0" style="20" hidden="1" customWidth="1"/>
    <col min="8446" max="8446" width="19.109375" style="20" hidden="1" customWidth="1"/>
    <col min="8447" max="8447" width="9.5546875" style="20" hidden="1" customWidth="1"/>
    <col min="8448" max="8448" width="16" style="20" hidden="1" customWidth="1"/>
    <col min="8449" max="8449" width="16.6640625" style="20" hidden="1" customWidth="1"/>
    <col min="8450" max="8450" width="8.6640625" style="20" hidden="1" customWidth="1"/>
    <col min="8451" max="8451" width="9.33203125" style="20" hidden="1" customWidth="1"/>
    <col min="8452" max="8452" width="16.33203125" style="20" hidden="1" customWidth="1"/>
    <col min="8453" max="8453" width="14.5546875" style="20" hidden="1" customWidth="1"/>
    <col min="8454" max="8454" width="14.44140625" style="20" hidden="1" customWidth="1"/>
    <col min="8455" max="8455" width="13.33203125" style="20" hidden="1" customWidth="1"/>
    <col min="8456" max="8456" width="6.6640625" style="20" hidden="1" customWidth="1"/>
    <col min="8457" max="8457" width="6.5546875" style="20" hidden="1" customWidth="1"/>
    <col min="8458" max="8458" width="6.33203125" style="20" hidden="1" customWidth="1"/>
    <col min="8459" max="8459" width="9.44140625" style="20" hidden="1" customWidth="1"/>
    <col min="8460" max="8699" width="0" style="20" hidden="1"/>
    <col min="8700" max="8701" width="0" style="20" hidden="1" customWidth="1"/>
    <col min="8702" max="8702" width="19.109375" style="20" hidden="1" customWidth="1"/>
    <col min="8703" max="8703" width="9.5546875" style="20" hidden="1" customWidth="1"/>
    <col min="8704" max="8704" width="16" style="20" hidden="1" customWidth="1"/>
    <col min="8705" max="8705" width="16.6640625" style="20" hidden="1" customWidth="1"/>
    <col min="8706" max="8706" width="8.6640625" style="20" hidden="1" customWidth="1"/>
    <col min="8707" max="8707" width="9.33203125" style="20" hidden="1" customWidth="1"/>
    <col min="8708" max="8708" width="16.33203125" style="20" hidden="1" customWidth="1"/>
    <col min="8709" max="8709" width="14.5546875" style="20" hidden="1" customWidth="1"/>
    <col min="8710" max="8710" width="14.44140625" style="20" hidden="1" customWidth="1"/>
    <col min="8711" max="8711" width="13.33203125" style="20" hidden="1" customWidth="1"/>
    <col min="8712" max="8712" width="6.6640625" style="20" hidden="1" customWidth="1"/>
    <col min="8713" max="8713" width="6.5546875" style="20" hidden="1" customWidth="1"/>
    <col min="8714" max="8714" width="6.33203125" style="20" hidden="1" customWidth="1"/>
    <col min="8715" max="8715" width="9.44140625" style="20" hidden="1" customWidth="1"/>
    <col min="8716" max="8955" width="0" style="20" hidden="1"/>
    <col min="8956" max="8957" width="0" style="20" hidden="1" customWidth="1"/>
    <col min="8958" max="8958" width="19.109375" style="20" hidden="1" customWidth="1"/>
    <col min="8959" max="8959" width="9.5546875" style="20" hidden="1" customWidth="1"/>
    <col min="8960" max="8960" width="16" style="20" hidden="1" customWidth="1"/>
    <col min="8961" max="8961" width="16.6640625" style="20" hidden="1" customWidth="1"/>
    <col min="8962" max="8962" width="8.6640625" style="20" hidden="1" customWidth="1"/>
    <col min="8963" max="8963" width="9.33203125" style="20" hidden="1" customWidth="1"/>
    <col min="8964" max="8964" width="16.33203125" style="20" hidden="1" customWidth="1"/>
    <col min="8965" max="8965" width="14.5546875" style="20" hidden="1" customWidth="1"/>
    <col min="8966" max="8966" width="14.44140625" style="20" hidden="1" customWidth="1"/>
    <col min="8967" max="8967" width="13.33203125" style="20" hidden="1" customWidth="1"/>
    <col min="8968" max="8968" width="6.6640625" style="20" hidden="1" customWidth="1"/>
    <col min="8969" max="8969" width="6.5546875" style="20" hidden="1" customWidth="1"/>
    <col min="8970" max="8970" width="6.33203125" style="20" hidden="1" customWidth="1"/>
    <col min="8971" max="8971" width="9.44140625" style="20" hidden="1" customWidth="1"/>
    <col min="8972" max="9211" width="0" style="20" hidden="1"/>
    <col min="9212" max="9213" width="0" style="20" hidden="1" customWidth="1"/>
    <col min="9214" max="9214" width="19.109375" style="20" hidden="1" customWidth="1"/>
    <col min="9215" max="9215" width="9.5546875" style="20" hidden="1" customWidth="1"/>
    <col min="9216" max="9216" width="16" style="20" hidden="1" customWidth="1"/>
    <col min="9217" max="9217" width="16.6640625" style="20" hidden="1" customWidth="1"/>
    <col min="9218" max="9218" width="8.6640625" style="20" hidden="1" customWidth="1"/>
    <col min="9219" max="9219" width="9.33203125" style="20" hidden="1" customWidth="1"/>
    <col min="9220" max="9220" width="16.33203125" style="20" hidden="1" customWidth="1"/>
    <col min="9221" max="9221" width="14.5546875" style="20" hidden="1" customWidth="1"/>
    <col min="9222" max="9222" width="14.44140625" style="20" hidden="1" customWidth="1"/>
    <col min="9223" max="9223" width="13.33203125" style="20" hidden="1" customWidth="1"/>
    <col min="9224" max="9224" width="6.6640625" style="20" hidden="1" customWidth="1"/>
    <col min="9225" max="9225" width="6.5546875" style="20" hidden="1" customWidth="1"/>
    <col min="9226" max="9226" width="6.33203125" style="20" hidden="1" customWidth="1"/>
    <col min="9227" max="9227" width="9.44140625" style="20" hidden="1" customWidth="1"/>
    <col min="9228" max="9467" width="0" style="20" hidden="1"/>
    <col min="9468" max="9469" width="0" style="20" hidden="1" customWidth="1"/>
    <col min="9470" max="9470" width="19.109375" style="20" hidden="1" customWidth="1"/>
    <col min="9471" max="9471" width="9.5546875" style="20" hidden="1" customWidth="1"/>
    <col min="9472" max="9472" width="16" style="20" hidden="1" customWidth="1"/>
    <col min="9473" max="9473" width="16.6640625" style="20" hidden="1" customWidth="1"/>
    <col min="9474" max="9474" width="8.6640625" style="20" hidden="1" customWidth="1"/>
    <col min="9475" max="9475" width="9.33203125" style="20" hidden="1" customWidth="1"/>
    <col min="9476" max="9476" width="16.33203125" style="20" hidden="1" customWidth="1"/>
    <col min="9477" max="9477" width="14.5546875" style="20" hidden="1" customWidth="1"/>
    <col min="9478" max="9478" width="14.44140625" style="20" hidden="1" customWidth="1"/>
    <col min="9479" max="9479" width="13.33203125" style="20" hidden="1" customWidth="1"/>
    <col min="9480" max="9480" width="6.6640625" style="20" hidden="1" customWidth="1"/>
    <col min="9481" max="9481" width="6.5546875" style="20" hidden="1" customWidth="1"/>
    <col min="9482" max="9482" width="6.33203125" style="20" hidden="1" customWidth="1"/>
    <col min="9483" max="9483" width="9.44140625" style="20" hidden="1" customWidth="1"/>
    <col min="9484" max="9723" width="0" style="20" hidden="1"/>
    <col min="9724" max="9725" width="0" style="20" hidden="1" customWidth="1"/>
    <col min="9726" max="9726" width="19.109375" style="20" hidden="1" customWidth="1"/>
    <col min="9727" max="9727" width="9.5546875" style="20" hidden="1" customWidth="1"/>
    <col min="9728" max="9728" width="16" style="20" hidden="1" customWidth="1"/>
    <col min="9729" max="9729" width="16.6640625" style="20" hidden="1" customWidth="1"/>
    <col min="9730" max="9730" width="8.6640625" style="20" hidden="1" customWidth="1"/>
    <col min="9731" max="9731" width="9.33203125" style="20" hidden="1" customWidth="1"/>
    <col min="9732" max="9732" width="16.33203125" style="20" hidden="1" customWidth="1"/>
    <col min="9733" max="9733" width="14.5546875" style="20" hidden="1" customWidth="1"/>
    <col min="9734" max="9734" width="14.44140625" style="20" hidden="1" customWidth="1"/>
    <col min="9735" max="9735" width="13.33203125" style="20" hidden="1" customWidth="1"/>
    <col min="9736" max="9736" width="6.6640625" style="20" hidden="1" customWidth="1"/>
    <col min="9737" max="9737" width="6.5546875" style="20" hidden="1" customWidth="1"/>
    <col min="9738" max="9738" width="6.33203125" style="20" hidden="1" customWidth="1"/>
    <col min="9739" max="9739" width="9.44140625" style="20" hidden="1" customWidth="1"/>
    <col min="9740" max="9979" width="0" style="20" hidden="1"/>
    <col min="9980" max="9981" width="0" style="20" hidden="1" customWidth="1"/>
    <col min="9982" max="9982" width="19.109375" style="20" hidden="1" customWidth="1"/>
    <col min="9983" max="9983" width="9.5546875" style="20" hidden="1" customWidth="1"/>
    <col min="9984" max="9984" width="16" style="20" hidden="1" customWidth="1"/>
    <col min="9985" max="9985" width="16.6640625" style="20" hidden="1" customWidth="1"/>
    <col min="9986" max="9986" width="8.6640625" style="20" hidden="1" customWidth="1"/>
    <col min="9987" max="9987" width="9.33203125" style="20" hidden="1" customWidth="1"/>
    <col min="9988" max="9988" width="16.33203125" style="20" hidden="1" customWidth="1"/>
    <col min="9989" max="9989" width="14.5546875" style="20" hidden="1" customWidth="1"/>
    <col min="9990" max="9990" width="14.44140625" style="20" hidden="1" customWidth="1"/>
    <col min="9991" max="9991" width="13.33203125" style="20" hidden="1" customWidth="1"/>
    <col min="9992" max="9992" width="6.6640625" style="20" hidden="1" customWidth="1"/>
    <col min="9993" max="9993" width="6.5546875" style="20" hidden="1" customWidth="1"/>
    <col min="9994" max="9994" width="6.33203125" style="20" hidden="1" customWidth="1"/>
    <col min="9995" max="9995" width="9.44140625" style="20" hidden="1" customWidth="1"/>
    <col min="9996" max="10235" width="0" style="20" hidden="1"/>
    <col min="10236" max="10237" width="0" style="20" hidden="1" customWidth="1"/>
    <col min="10238" max="10238" width="19.109375" style="20" hidden="1" customWidth="1"/>
    <col min="10239" max="10239" width="9.5546875" style="20" hidden="1" customWidth="1"/>
    <col min="10240" max="10240" width="16" style="20" hidden="1" customWidth="1"/>
    <col min="10241" max="10241" width="16.6640625" style="20" hidden="1" customWidth="1"/>
    <col min="10242" max="10242" width="8.6640625" style="20" hidden="1" customWidth="1"/>
    <col min="10243" max="10243" width="9.33203125" style="20" hidden="1" customWidth="1"/>
    <col min="10244" max="10244" width="16.33203125" style="20" hidden="1" customWidth="1"/>
    <col min="10245" max="10245" width="14.5546875" style="20" hidden="1" customWidth="1"/>
    <col min="10246" max="10246" width="14.44140625" style="20" hidden="1" customWidth="1"/>
    <col min="10247" max="10247" width="13.33203125" style="20" hidden="1" customWidth="1"/>
    <col min="10248" max="10248" width="6.6640625" style="20" hidden="1" customWidth="1"/>
    <col min="10249" max="10249" width="6.5546875" style="20" hidden="1" customWidth="1"/>
    <col min="10250" max="10250" width="6.33203125" style="20" hidden="1" customWidth="1"/>
    <col min="10251" max="10251" width="9.44140625" style="20" hidden="1" customWidth="1"/>
    <col min="10252" max="10491" width="0" style="20" hidden="1"/>
    <col min="10492" max="10493" width="0" style="20" hidden="1" customWidth="1"/>
    <col min="10494" max="10494" width="19.109375" style="20" hidden="1" customWidth="1"/>
    <col min="10495" max="10495" width="9.5546875" style="20" hidden="1" customWidth="1"/>
    <col min="10496" max="10496" width="16" style="20" hidden="1" customWidth="1"/>
    <col min="10497" max="10497" width="16.6640625" style="20" hidden="1" customWidth="1"/>
    <col min="10498" max="10498" width="8.6640625" style="20" hidden="1" customWidth="1"/>
    <col min="10499" max="10499" width="9.33203125" style="20" hidden="1" customWidth="1"/>
    <col min="10500" max="10500" width="16.33203125" style="20" hidden="1" customWidth="1"/>
    <col min="10501" max="10501" width="14.5546875" style="20" hidden="1" customWidth="1"/>
    <col min="10502" max="10502" width="14.44140625" style="20" hidden="1" customWidth="1"/>
    <col min="10503" max="10503" width="13.33203125" style="20" hidden="1" customWidth="1"/>
    <col min="10504" max="10504" width="6.6640625" style="20" hidden="1" customWidth="1"/>
    <col min="10505" max="10505" width="6.5546875" style="20" hidden="1" customWidth="1"/>
    <col min="10506" max="10506" width="6.33203125" style="20" hidden="1" customWidth="1"/>
    <col min="10507" max="10507" width="9.44140625" style="20" hidden="1" customWidth="1"/>
    <col min="10508" max="10747" width="0" style="20" hidden="1"/>
    <col min="10748" max="10749" width="0" style="20" hidden="1" customWidth="1"/>
    <col min="10750" max="10750" width="19.109375" style="20" hidden="1" customWidth="1"/>
    <col min="10751" max="10751" width="9.5546875" style="20" hidden="1" customWidth="1"/>
    <col min="10752" max="10752" width="16" style="20" hidden="1" customWidth="1"/>
    <col min="10753" max="10753" width="16.6640625" style="20" hidden="1" customWidth="1"/>
    <col min="10754" max="10754" width="8.6640625" style="20" hidden="1" customWidth="1"/>
    <col min="10755" max="10755" width="9.33203125" style="20" hidden="1" customWidth="1"/>
    <col min="10756" max="10756" width="16.33203125" style="20" hidden="1" customWidth="1"/>
    <col min="10757" max="10757" width="14.5546875" style="20" hidden="1" customWidth="1"/>
    <col min="10758" max="10758" width="14.44140625" style="20" hidden="1" customWidth="1"/>
    <col min="10759" max="10759" width="13.33203125" style="20" hidden="1" customWidth="1"/>
    <col min="10760" max="10760" width="6.6640625" style="20" hidden="1" customWidth="1"/>
    <col min="10761" max="10761" width="6.5546875" style="20" hidden="1" customWidth="1"/>
    <col min="10762" max="10762" width="6.33203125" style="20" hidden="1" customWidth="1"/>
    <col min="10763" max="10763" width="9.44140625" style="20" hidden="1" customWidth="1"/>
    <col min="10764" max="11003" width="0" style="20" hidden="1"/>
    <col min="11004" max="11005" width="0" style="20" hidden="1" customWidth="1"/>
    <col min="11006" max="11006" width="19.109375" style="20" hidden="1" customWidth="1"/>
    <col min="11007" max="11007" width="9.5546875" style="20" hidden="1" customWidth="1"/>
    <col min="11008" max="11008" width="16" style="20" hidden="1" customWidth="1"/>
    <col min="11009" max="11009" width="16.6640625" style="20" hidden="1" customWidth="1"/>
    <col min="11010" max="11010" width="8.6640625" style="20" hidden="1" customWidth="1"/>
    <col min="11011" max="11011" width="9.33203125" style="20" hidden="1" customWidth="1"/>
    <col min="11012" max="11012" width="16.33203125" style="20" hidden="1" customWidth="1"/>
    <col min="11013" max="11013" width="14.5546875" style="20" hidden="1" customWidth="1"/>
    <col min="11014" max="11014" width="14.44140625" style="20" hidden="1" customWidth="1"/>
    <col min="11015" max="11015" width="13.33203125" style="20" hidden="1" customWidth="1"/>
    <col min="11016" max="11016" width="6.6640625" style="20" hidden="1" customWidth="1"/>
    <col min="11017" max="11017" width="6.5546875" style="20" hidden="1" customWidth="1"/>
    <col min="11018" max="11018" width="6.33203125" style="20" hidden="1" customWidth="1"/>
    <col min="11019" max="11019" width="9.44140625" style="20" hidden="1" customWidth="1"/>
    <col min="11020" max="11259" width="0" style="20" hidden="1"/>
    <col min="11260" max="11261" width="0" style="20" hidden="1" customWidth="1"/>
    <col min="11262" max="11262" width="19.109375" style="20" hidden="1" customWidth="1"/>
    <col min="11263" max="11263" width="9.5546875" style="20" hidden="1" customWidth="1"/>
    <col min="11264" max="11264" width="16" style="20" hidden="1" customWidth="1"/>
    <col min="11265" max="11265" width="16.6640625" style="20" hidden="1" customWidth="1"/>
    <col min="11266" max="11266" width="8.6640625" style="20" hidden="1" customWidth="1"/>
    <col min="11267" max="11267" width="9.33203125" style="20" hidden="1" customWidth="1"/>
    <col min="11268" max="11268" width="16.33203125" style="20" hidden="1" customWidth="1"/>
    <col min="11269" max="11269" width="14.5546875" style="20" hidden="1" customWidth="1"/>
    <col min="11270" max="11270" width="14.44140625" style="20" hidden="1" customWidth="1"/>
    <col min="11271" max="11271" width="13.33203125" style="20" hidden="1" customWidth="1"/>
    <col min="11272" max="11272" width="6.6640625" style="20" hidden="1" customWidth="1"/>
    <col min="11273" max="11273" width="6.5546875" style="20" hidden="1" customWidth="1"/>
    <col min="11274" max="11274" width="6.33203125" style="20" hidden="1" customWidth="1"/>
    <col min="11275" max="11275" width="9.44140625" style="20" hidden="1" customWidth="1"/>
    <col min="11276" max="11515" width="0" style="20" hidden="1"/>
    <col min="11516" max="11517" width="0" style="20" hidden="1" customWidth="1"/>
    <col min="11518" max="11518" width="19.109375" style="20" hidden="1" customWidth="1"/>
    <col min="11519" max="11519" width="9.5546875" style="20" hidden="1" customWidth="1"/>
    <col min="11520" max="11520" width="16" style="20" hidden="1" customWidth="1"/>
    <col min="11521" max="11521" width="16.6640625" style="20" hidden="1" customWidth="1"/>
    <col min="11522" max="11522" width="8.6640625" style="20" hidden="1" customWidth="1"/>
    <col min="11523" max="11523" width="9.33203125" style="20" hidden="1" customWidth="1"/>
    <col min="11524" max="11524" width="16.33203125" style="20" hidden="1" customWidth="1"/>
    <col min="11525" max="11525" width="14.5546875" style="20" hidden="1" customWidth="1"/>
    <col min="11526" max="11526" width="14.44140625" style="20" hidden="1" customWidth="1"/>
    <col min="11527" max="11527" width="13.33203125" style="20" hidden="1" customWidth="1"/>
    <col min="11528" max="11528" width="6.6640625" style="20" hidden="1" customWidth="1"/>
    <col min="11529" max="11529" width="6.5546875" style="20" hidden="1" customWidth="1"/>
    <col min="11530" max="11530" width="6.33203125" style="20" hidden="1" customWidth="1"/>
    <col min="11531" max="11531" width="9.44140625" style="20" hidden="1" customWidth="1"/>
    <col min="11532" max="11771" width="0" style="20" hidden="1"/>
    <col min="11772" max="11773" width="0" style="20" hidden="1" customWidth="1"/>
    <col min="11774" max="11774" width="19.109375" style="20" hidden="1" customWidth="1"/>
    <col min="11775" max="11775" width="9.5546875" style="20" hidden="1" customWidth="1"/>
    <col min="11776" max="11776" width="16" style="20" hidden="1" customWidth="1"/>
    <col min="11777" max="11777" width="16.6640625" style="20" hidden="1" customWidth="1"/>
    <col min="11778" max="11778" width="8.6640625" style="20" hidden="1" customWidth="1"/>
    <col min="11779" max="11779" width="9.33203125" style="20" hidden="1" customWidth="1"/>
    <col min="11780" max="11780" width="16.33203125" style="20" hidden="1" customWidth="1"/>
    <col min="11781" max="11781" width="14.5546875" style="20" hidden="1" customWidth="1"/>
    <col min="11782" max="11782" width="14.44140625" style="20" hidden="1" customWidth="1"/>
    <col min="11783" max="11783" width="13.33203125" style="20" hidden="1" customWidth="1"/>
    <col min="11784" max="11784" width="6.6640625" style="20" hidden="1" customWidth="1"/>
    <col min="11785" max="11785" width="6.5546875" style="20" hidden="1" customWidth="1"/>
    <col min="11786" max="11786" width="6.33203125" style="20" hidden="1" customWidth="1"/>
    <col min="11787" max="11787" width="9.44140625" style="20" hidden="1" customWidth="1"/>
    <col min="11788" max="12027" width="0" style="20" hidden="1"/>
    <col min="12028" max="12029" width="0" style="20" hidden="1" customWidth="1"/>
    <col min="12030" max="12030" width="19.109375" style="20" hidden="1" customWidth="1"/>
    <col min="12031" max="12031" width="9.5546875" style="20" hidden="1" customWidth="1"/>
    <col min="12032" max="12032" width="16" style="20" hidden="1" customWidth="1"/>
    <col min="12033" max="12033" width="16.6640625" style="20" hidden="1" customWidth="1"/>
    <col min="12034" max="12034" width="8.6640625" style="20" hidden="1" customWidth="1"/>
    <col min="12035" max="12035" width="9.33203125" style="20" hidden="1" customWidth="1"/>
    <col min="12036" max="12036" width="16.33203125" style="20" hidden="1" customWidth="1"/>
    <col min="12037" max="12037" width="14.5546875" style="20" hidden="1" customWidth="1"/>
    <col min="12038" max="12038" width="14.44140625" style="20" hidden="1" customWidth="1"/>
    <col min="12039" max="12039" width="13.33203125" style="20" hidden="1" customWidth="1"/>
    <col min="12040" max="12040" width="6.6640625" style="20" hidden="1" customWidth="1"/>
    <col min="12041" max="12041" width="6.5546875" style="20" hidden="1" customWidth="1"/>
    <col min="12042" max="12042" width="6.33203125" style="20" hidden="1" customWidth="1"/>
    <col min="12043" max="12043" width="9.44140625" style="20" hidden="1" customWidth="1"/>
    <col min="12044" max="12283" width="0" style="20" hidden="1"/>
    <col min="12284" max="12285" width="0" style="20" hidden="1" customWidth="1"/>
    <col min="12286" max="12286" width="19.109375" style="20" hidden="1" customWidth="1"/>
    <col min="12287" max="12287" width="9.5546875" style="20" hidden="1" customWidth="1"/>
    <col min="12288" max="12288" width="16" style="20" hidden="1" customWidth="1"/>
    <col min="12289" max="12289" width="16.6640625" style="20" hidden="1" customWidth="1"/>
    <col min="12290" max="12290" width="8.6640625" style="20" hidden="1" customWidth="1"/>
    <col min="12291" max="12291" width="9.33203125" style="20" hidden="1" customWidth="1"/>
    <col min="12292" max="12292" width="16.33203125" style="20" hidden="1" customWidth="1"/>
    <col min="12293" max="12293" width="14.5546875" style="20" hidden="1" customWidth="1"/>
    <col min="12294" max="12294" width="14.44140625" style="20" hidden="1" customWidth="1"/>
    <col min="12295" max="12295" width="13.33203125" style="20" hidden="1" customWidth="1"/>
    <col min="12296" max="12296" width="6.6640625" style="20" hidden="1" customWidth="1"/>
    <col min="12297" max="12297" width="6.5546875" style="20" hidden="1" customWidth="1"/>
    <col min="12298" max="12298" width="6.33203125" style="20" hidden="1" customWidth="1"/>
    <col min="12299" max="12299" width="9.44140625" style="20" hidden="1" customWidth="1"/>
    <col min="12300" max="12539" width="0" style="20" hidden="1"/>
    <col min="12540" max="12541" width="0" style="20" hidden="1" customWidth="1"/>
    <col min="12542" max="12542" width="19.109375" style="20" hidden="1" customWidth="1"/>
    <col min="12543" max="12543" width="9.5546875" style="20" hidden="1" customWidth="1"/>
    <col min="12544" max="12544" width="16" style="20" hidden="1" customWidth="1"/>
    <col min="12545" max="12545" width="16.6640625" style="20" hidden="1" customWidth="1"/>
    <col min="12546" max="12546" width="8.6640625" style="20" hidden="1" customWidth="1"/>
    <col min="12547" max="12547" width="9.33203125" style="20" hidden="1" customWidth="1"/>
    <col min="12548" max="12548" width="16.33203125" style="20" hidden="1" customWidth="1"/>
    <col min="12549" max="12549" width="14.5546875" style="20" hidden="1" customWidth="1"/>
    <col min="12550" max="12550" width="14.44140625" style="20" hidden="1" customWidth="1"/>
    <col min="12551" max="12551" width="13.33203125" style="20" hidden="1" customWidth="1"/>
    <col min="12552" max="12552" width="6.6640625" style="20" hidden="1" customWidth="1"/>
    <col min="12553" max="12553" width="6.5546875" style="20" hidden="1" customWidth="1"/>
    <col min="12554" max="12554" width="6.33203125" style="20" hidden="1" customWidth="1"/>
    <col min="12555" max="12555" width="9.44140625" style="20" hidden="1" customWidth="1"/>
    <col min="12556" max="12795" width="0" style="20" hidden="1"/>
    <col min="12796" max="12797" width="0" style="20" hidden="1" customWidth="1"/>
    <col min="12798" max="12798" width="19.109375" style="20" hidden="1" customWidth="1"/>
    <col min="12799" max="12799" width="9.5546875" style="20" hidden="1" customWidth="1"/>
    <col min="12800" max="12800" width="16" style="20" hidden="1" customWidth="1"/>
    <col min="12801" max="12801" width="16.6640625" style="20" hidden="1" customWidth="1"/>
    <col min="12802" max="12802" width="8.6640625" style="20" hidden="1" customWidth="1"/>
    <col min="12803" max="12803" width="9.33203125" style="20" hidden="1" customWidth="1"/>
    <col min="12804" max="12804" width="16.33203125" style="20" hidden="1" customWidth="1"/>
    <col min="12805" max="12805" width="14.5546875" style="20" hidden="1" customWidth="1"/>
    <col min="12806" max="12806" width="14.44140625" style="20" hidden="1" customWidth="1"/>
    <col min="12807" max="12807" width="13.33203125" style="20" hidden="1" customWidth="1"/>
    <col min="12808" max="12808" width="6.6640625" style="20" hidden="1" customWidth="1"/>
    <col min="12809" max="12809" width="6.5546875" style="20" hidden="1" customWidth="1"/>
    <col min="12810" max="12810" width="6.33203125" style="20" hidden="1" customWidth="1"/>
    <col min="12811" max="12811" width="9.44140625" style="20" hidden="1" customWidth="1"/>
    <col min="12812" max="13051" width="0" style="20" hidden="1"/>
    <col min="13052" max="13053" width="0" style="20" hidden="1" customWidth="1"/>
    <col min="13054" max="13054" width="19.109375" style="20" hidden="1" customWidth="1"/>
    <col min="13055" max="13055" width="9.5546875" style="20" hidden="1" customWidth="1"/>
    <col min="13056" max="13056" width="16" style="20" hidden="1" customWidth="1"/>
    <col min="13057" max="13057" width="16.6640625" style="20" hidden="1" customWidth="1"/>
    <col min="13058" max="13058" width="8.6640625" style="20" hidden="1" customWidth="1"/>
    <col min="13059" max="13059" width="9.33203125" style="20" hidden="1" customWidth="1"/>
    <col min="13060" max="13060" width="16.33203125" style="20" hidden="1" customWidth="1"/>
    <col min="13061" max="13061" width="14.5546875" style="20" hidden="1" customWidth="1"/>
    <col min="13062" max="13062" width="14.44140625" style="20" hidden="1" customWidth="1"/>
    <col min="13063" max="13063" width="13.33203125" style="20" hidden="1" customWidth="1"/>
    <col min="13064" max="13064" width="6.6640625" style="20" hidden="1" customWidth="1"/>
    <col min="13065" max="13065" width="6.5546875" style="20" hidden="1" customWidth="1"/>
    <col min="13066" max="13066" width="6.33203125" style="20" hidden="1" customWidth="1"/>
    <col min="13067" max="13067" width="9.44140625" style="20" hidden="1" customWidth="1"/>
    <col min="13068" max="13307" width="0" style="20" hidden="1"/>
    <col min="13308" max="13309" width="0" style="20" hidden="1" customWidth="1"/>
    <col min="13310" max="13310" width="19.109375" style="20" hidden="1" customWidth="1"/>
    <col min="13311" max="13311" width="9.5546875" style="20" hidden="1" customWidth="1"/>
    <col min="13312" max="13312" width="16" style="20" hidden="1" customWidth="1"/>
    <col min="13313" max="13313" width="16.6640625" style="20" hidden="1" customWidth="1"/>
    <col min="13314" max="13314" width="8.6640625" style="20" hidden="1" customWidth="1"/>
    <col min="13315" max="13315" width="9.33203125" style="20" hidden="1" customWidth="1"/>
    <col min="13316" max="13316" width="16.33203125" style="20" hidden="1" customWidth="1"/>
    <col min="13317" max="13317" width="14.5546875" style="20" hidden="1" customWidth="1"/>
    <col min="13318" max="13318" width="14.44140625" style="20" hidden="1" customWidth="1"/>
    <col min="13319" max="13319" width="13.33203125" style="20" hidden="1" customWidth="1"/>
    <col min="13320" max="13320" width="6.6640625" style="20" hidden="1" customWidth="1"/>
    <col min="13321" max="13321" width="6.5546875" style="20" hidden="1" customWidth="1"/>
    <col min="13322" max="13322" width="6.33203125" style="20" hidden="1" customWidth="1"/>
    <col min="13323" max="13323" width="9.44140625" style="20" hidden="1" customWidth="1"/>
    <col min="13324" max="13563" width="0" style="20" hidden="1"/>
    <col min="13564" max="13565" width="0" style="20" hidden="1" customWidth="1"/>
    <col min="13566" max="13566" width="19.109375" style="20" hidden="1" customWidth="1"/>
    <col min="13567" max="13567" width="9.5546875" style="20" hidden="1" customWidth="1"/>
    <col min="13568" max="13568" width="16" style="20" hidden="1" customWidth="1"/>
    <col min="13569" max="13569" width="16.6640625" style="20" hidden="1" customWidth="1"/>
    <col min="13570" max="13570" width="8.6640625" style="20" hidden="1" customWidth="1"/>
    <col min="13571" max="13571" width="9.33203125" style="20" hidden="1" customWidth="1"/>
    <col min="13572" max="13572" width="16.33203125" style="20" hidden="1" customWidth="1"/>
    <col min="13573" max="13573" width="14.5546875" style="20" hidden="1" customWidth="1"/>
    <col min="13574" max="13574" width="14.44140625" style="20" hidden="1" customWidth="1"/>
    <col min="13575" max="13575" width="13.33203125" style="20" hidden="1" customWidth="1"/>
    <col min="13576" max="13576" width="6.6640625" style="20" hidden="1" customWidth="1"/>
    <col min="13577" max="13577" width="6.5546875" style="20" hidden="1" customWidth="1"/>
    <col min="13578" max="13578" width="6.33203125" style="20" hidden="1" customWidth="1"/>
    <col min="13579" max="13579" width="9.44140625" style="20" hidden="1" customWidth="1"/>
    <col min="13580" max="13819" width="0" style="20" hidden="1"/>
    <col min="13820" max="13821" width="0" style="20" hidden="1" customWidth="1"/>
    <col min="13822" max="13822" width="19.109375" style="20" hidden="1" customWidth="1"/>
    <col min="13823" max="13823" width="9.5546875" style="20" hidden="1" customWidth="1"/>
    <col min="13824" max="13824" width="16" style="20" hidden="1" customWidth="1"/>
    <col min="13825" max="13825" width="16.6640625" style="20" hidden="1" customWidth="1"/>
    <col min="13826" max="13826" width="8.6640625" style="20" hidden="1" customWidth="1"/>
    <col min="13827" max="13827" width="9.33203125" style="20" hidden="1" customWidth="1"/>
    <col min="13828" max="13828" width="16.33203125" style="20" hidden="1" customWidth="1"/>
    <col min="13829" max="13829" width="14.5546875" style="20" hidden="1" customWidth="1"/>
    <col min="13830" max="13830" width="14.44140625" style="20" hidden="1" customWidth="1"/>
    <col min="13831" max="13831" width="13.33203125" style="20" hidden="1" customWidth="1"/>
    <col min="13832" max="13832" width="6.6640625" style="20" hidden="1" customWidth="1"/>
    <col min="13833" max="13833" width="6.5546875" style="20" hidden="1" customWidth="1"/>
    <col min="13834" max="13834" width="6.33203125" style="20" hidden="1" customWidth="1"/>
    <col min="13835" max="13835" width="9.44140625" style="20" hidden="1" customWidth="1"/>
    <col min="13836" max="14075" width="0" style="20" hidden="1"/>
    <col min="14076" max="14077" width="0" style="20" hidden="1" customWidth="1"/>
    <col min="14078" max="14078" width="19.109375" style="20" hidden="1" customWidth="1"/>
    <col min="14079" max="14079" width="9.5546875" style="20" hidden="1" customWidth="1"/>
    <col min="14080" max="14080" width="16" style="20" hidden="1" customWidth="1"/>
    <col min="14081" max="14081" width="16.6640625" style="20" hidden="1" customWidth="1"/>
    <col min="14082" max="14082" width="8.6640625" style="20" hidden="1" customWidth="1"/>
    <col min="14083" max="14083" width="9.33203125" style="20" hidden="1" customWidth="1"/>
    <col min="14084" max="14084" width="16.33203125" style="20" hidden="1" customWidth="1"/>
    <col min="14085" max="14085" width="14.5546875" style="20" hidden="1" customWidth="1"/>
    <col min="14086" max="14086" width="14.44140625" style="20" hidden="1" customWidth="1"/>
    <col min="14087" max="14087" width="13.33203125" style="20" hidden="1" customWidth="1"/>
    <col min="14088" max="14088" width="6.6640625" style="20" hidden="1" customWidth="1"/>
    <col min="14089" max="14089" width="6.5546875" style="20" hidden="1" customWidth="1"/>
    <col min="14090" max="14090" width="6.33203125" style="20" hidden="1" customWidth="1"/>
    <col min="14091" max="14091" width="9.44140625" style="20" hidden="1" customWidth="1"/>
    <col min="14092" max="14331" width="0" style="20" hidden="1"/>
    <col min="14332" max="14333" width="0" style="20" hidden="1" customWidth="1"/>
    <col min="14334" max="14334" width="19.109375" style="20" hidden="1" customWidth="1"/>
    <col min="14335" max="14335" width="9.5546875" style="20" hidden="1" customWidth="1"/>
    <col min="14336" max="14336" width="16" style="20" hidden="1" customWidth="1"/>
    <col min="14337" max="14337" width="16.6640625" style="20" hidden="1" customWidth="1"/>
    <col min="14338" max="14338" width="8.6640625" style="20" hidden="1" customWidth="1"/>
    <col min="14339" max="14339" width="9.33203125" style="20" hidden="1" customWidth="1"/>
    <col min="14340" max="14340" width="16.33203125" style="20" hidden="1" customWidth="1"/>
    <col min="14341" max="14341" width="14.5546875" style="20" hidden="1" customWidth="1"/>
    <col min="14342" max="14342" width="14.44140625" style="20" hidden="1" customWidth="1"/>
    <col min="14343" max="14343" width="13.33203125" style="20" hidden="1" customWidth="1"/>
    <col min="14344" max="14344" width="6.6640625" style="20" hidden="1" customWidth="1"/>
    <col min="14345" max="14345" width="6.5546875" style="20" hidden="1" customWidth="1"/>
    <col min="14346" max="14346" width="6.33203125" style="20" hidden="1" customWidth="1"/>
    <col min="14347" max="14347" width="9.44140625" style="20" hidden="1" customWidth="1"/>
    <col min="14348" max="14587" width="0" style="20" hidden="1"/>
    <col min="14588" max="14589" width="0" style="20" hidden="1" customWidth="1"/>
    <col min="14590" max="14590" width="19.109375" style="20" hidden="1" customWidth="1"/>
    <col min="14591" max="14591" width="9.5546875" style="20" hidden="1" customWidth="1"/>
    <col min="14592" max="14592" width="16" style="20" hidden="1" customWidth="1"/>
    <col min="14593" max="14593" width="16.6640625" style="20" hidden="1" customWidth="1"/>
    <col min="14594" max="14594" width="8.6640625" style="20" hidden="1" customWidth="1"/>
    <col min="14595" max="14595" width="9.33203125" style="20" hidden="1" customWidth="1"/>
    <col min="14596" max="14596" width="16.33203125" style="20" hidden="1" customWidth="1"/>
    <col min="14597" max="14597" width="14.5546875" style="20" hidden="1" customWidth="1"/>
    <col min="14598" max="14598" width="14.44140625" style="20" hidden="1" customWidth="1"/>
    <col min="14599" max="14599" width="13.33203125" style="20" hidden="1" customWidth="1"/>
    <col min="14600" max="14600" width="6.6640625" style="20" hidden="1" customWidth="1"/>
    <col min="14601" max="14601" width="6.5546875" style="20" hidden="1" customWidth="1"/>
    <col min="14602" max="14602" width="6.33203125" style="20" hidden="1" customWidth="1"/>
    <col min="14603" max="14603" width="9.44140625" style="20" hidden="1" customWidth="1"/>
    <col min="14604" max="14843" width="0" style="20" hidden="1"/>
    <col min="14844" max="14845" width="0" style="20" hidden="1" customWidth="1"/>
    <col min="14846" max="14846" width="19.109375" style="20" hidden="1" customWidth="1"/>
    <col min="14847" max="14847" width="9.5546875" style="20" hidden="1" customWidth="1"/>
    <col min="14848" max="14848" width="16" style="20" hidden="1" customWidth="1"/>
    <col min="14849" max="14849" width="16.6640625" style="20" hidden="1" customWidth="1"/>
    <col min="14850" max="14850" width="8.6640625" style="20" hidden="1" customWidth="1"/>
    <col min="14851" max="14851" width="9.33203125" style="20" hidden="1" customWidth="1"/>
    <col min="14852" max="14852" width="16.33203125" style="20" hidden="1" customWidth="1"/>
    <col min="14853" max="14853" width="14.5546875" style="20" hidden="1" customWidth="1"/>
    <col min="14854" max="14854" width="14.44140625" style="20" hidden="1" customWidth="1"/>
    <col min="14855" max="14855" width="13.33203125" style="20" hidden="1" customWidth="1"/>
    <col min="14856" max="14856" width="6.6640625" style="20" hidden="1" customWidth="1"/>
    <col min="14857" max="14857" width="6.5546875" style="20" hidden="1" customWidth="1"/>
    <col min="14858" max="14858" width="6.33203125" style="20" hidden="1" customWidth="1"/>
    <col min="14859" max="14859" width="9.44140625" style="20" hidden="1" customWidth="1"/>
    <col min="14860" max="15099" width="0" style="20" hidden="1"/>
    <col min="15100" max="15101" width="0" style="20" hidden="1" customWidth="1"/>
    <col min="15102" max="15102" width="19.109375" style="20" hidden="1" customWidth="1"/>
    <col min="15103" max="15103" width="9.5546875" style="20" hidden="1" customWidth="1"/>
    <col min="15104" max="15104" width="16" style="20" hidden="1" customWidth="1"/>
    <col min="15105" max="15105" width="16.6640625" style="20" hidden="1" customWidth="1"/>
    <col min="15106" max="15106" width="8.6640625" style="20" hidden="1" customWidth="1"/>
    <col min="15107" max="15107" width="9.33203125" style="20" hidden="1" customWidth="1"/>
    <col min="15108" max="15108" width="16.33203125" style="20" hidden="1" customWidth="1"/>
    <col min="15109" max="15109" width="14.5546875" style="20" hidden="1" customWidth="1"/>
    <col min="15110" max="15110" width="14.44140625" style="20" hidden="1" customWidth="1"/>
    <col min="15111" max="15111" width="13.33203125" style="20" hidden="1" customWidth="1"/>
    <col min="15112" max="15112" width="6.6640625" style="20" hidden="1" customWidth="1"/>
    <col min="15113" max="15113" width="6.5546875" style="20" hidden="1" customWidth="1"/>
    <col min="15114" max="15114" width="6.33203125" style="20" hidden="1" customWidth="1"/>
    <col min="15115" max="15115" width="9.44140625" style="20" hidden="1" customWidth="1"/>
    <col min="15116" max="15355" width="0" style="20" hidden="1"/>
    <col min="15356" max="15357" width="0" style="20" hidden="1" customWidth="1"/>
    <col min="15358" max="15358" width="19.109375" style="20" hidden="1" customWidth="1"/>
    <col min="15359" max="15359" width="9.5546875" style="20" hidden="1" customWidth="1"/>
    <col min="15360" max="15360" width="16" style="20" hidden="1" customWidth="1"/>
    <col min="15361" max="15361" width="16.6640625" style="20" hidden="1" customWidth="1"/>
    <col min="15362" max="15362" width="8.6640625" style="20" hidden="1" customWidth="1"/>
    <col min="15363" max="15363" width="9.33203125" style="20" hidden="1" customWidth="1"/>
    <col min="15364" max="15364" width="16.33203125" style="20" hidden="1" customWidth="1"/>
    <col min="15365" max="15365" width="14.5546875" style="20" hidden="1" customWidth="1"/>
    <col min="15366" max="15366" width="14.44140625" style="20" hidden="1" customWidth="1"/>
    <col min="15367" max="15367" width="13.33203125" style="20" hidden="1" customWidth="1"/>
    <col min="15368" max="15368" width="6.6640625" style="20" hidden="1" customWidth="1"/>
    <col min="15369" max="15369" width="6.5546875" style="20" hidden="1" customWidth="1"/>
    <col min="15370" max="15370" width="6.33203125" style="20" hidden="1" customWidth="1"/>
    <col min="15371" max="15371" width="9.44140625" style="20" hidden="1" customWidth="1"/>
    <col min="15372" max="15611" width="0" style="20" hidden="1"/>
    <col min="15612" max="15613" width="0" style="20" hidden="1" customWidth="1"/>
    <col min="15614" max="15614" width="19.109375" style="20" hidden="1" customWidth="1"/>
    <col min="15615" max="15615" width="9.5546875" style="20" hidden="1" customWidth="1"/>
    <col min="15616" max="15616" width="16" style="20" hidden="1" customWidth="1"/>
    <col min="15617" max="15617" width="16.6640625" style="20" hidden="1" customWidth="1"/>
    <col min="15618" max="15618" width="8.6640625" style="20" hidden="1" customWidth="1"/>
    <col min="15619" max="15619" width="9.33203125" style="20" hidden="1" customWidth="1"/>
    <col min="15620" max="15620" width="16.33203125" style="20" hidden="1" customWidth="1"/>
    <col min="15621" max="15621" width="14.5546875" style="20" hidden="1" customWidth="1"/>
    <col min="15622" max="15622" width="14.44140625" style="20" hidden="1" customWidth="1"/>
    <col min="15623" max="15623" width="13.33203125" style="20" hidden="1" customWidth="1"/>
    <col min="15624" max="15624" width="6.6640625" style="20" hidden="1" customWidth="1"/>
    <col min="15625" max="15625" width="6.5546875" style="20" hidden="1" customWidth="1"/>
    <col min="15626" max="15626" width="6.33203125" style="20" hidden="1" customWidth="1"/>
    <col min="15627" max="15627" width="9.44140625" style="20" hidden="1" customWidth="1"/>
    <col min="15628" max="15867" width="0" style="20" hidden="1"/>
    <col min="15868" max="15869" width="0" style="20" hidden="1" customWidth="1"/>
    <col min="15870" max="15870" width="19.109375" style="20" hidden="1" customWidth="1"/>
    <col min="15871" max="15871" width="9.5546875" style="20" hidden="1" customWidth="1"/>
    <col min="15872" max="15872" width="16" style="20" hidden="1" customWidth="1"/>
    <col min="15873" max="15873" width="16.6640625" style="20" hidden="1" customWidth="1"/>
    <col min="15874" max="15874" width="8.6640625" style="20" hidden="1" customWidth="1"/>
    <col min="15875" max="15875" width="9.33203125" style="20" hidden="1" customWidth="1"/>
    <col min="15876" max="15876" width="16.33203125" style="20" hidden="1" customWidth="1"/>
    <col min="15877" max="15877" width="14.5546875" style="20" hidden="1" customWidth="1"/>
    <col min="15878" max="15878" width="14.44140625" style="20" hidden="1" customWidth="1"/>
    <col min="15879" max="15879" width="13.33203125" style="20" hidden="1" customWidth="1"/>
    <col min="15880" max="15880" width="6.6640625" style="20" hidden="1" customWidth="1"/>
    <col min="15881" max="15881" width="6.5546875" style="20" hidden="1" customWidth="1"/>
    <col min="15882" max="15882" width="6.33203125" style="20" hidden="1" customWidth="1"/>
    <col min="15883" max="15883" width="9.44140625" style="20" hidden="1" customWidth="1"/>
    <col min="15884" max="16123" width="0" style="20" hidden="1"/>
    <col min="16124" max="16125" width="0" style="20" hidden="1" customWidth="1"/>
    <col min="16126" max="16126" width="19.109375" style="20" hidden="1" customWidth="1"/>
    <col min="16127" max="16127" width="9.5546875" style="20" hidden="1" customWidth="1"/>
    <col min="16128" max="16128" width="16" style="20" hidden="1" customWidth="1"/>
    <col min="16129" max="16129" width="16.6640625" style="20" hidden="1" customWidth="1"/>
    <col min="16130" max="16130" width="8.6640625" style="20" hidden="1" customWidth="1"/>
    <col min="16131" max="16131" width="9.33203125" style="20" hidden="1" customWidth="1"/>
    <col min="16132" max="16132" width="16.33203125" style="20" hidden="1" customWidth="1"/>
    <col min="16133" max="16133" width="14.5546875" style="20" hidden="1" customWidth="1"/>
    <col min="16134" max="16134" width="14.44140625" style="20" hidden="1" customWidth="1"/>
    <col min="16135" max="16135" width="13.33203125" style="20" hidden="1" customWidth="1"/>
    <col min="16136" max="16136" width="6.6640625" style="20" hidden="1" customWidth="1"/>
    <col min="16137" max="16137" width="6.5546875" style="20" hidden="1" customWidth="1"/>
    <col min="16138" max="16138" width="6.33203125" style="20" hidden="1" customWidth="1"/>
    <col min="16139" max="16139" width="9.44140625" style="20" hidden="1" customWidth="1"/>
    <col min="16140" max="16140" width="6.33203125" style="20" hidden="1"/>
    <col min="16141" max="16144" width="9.44140625" style="20" hidden="1"/>
    <col min="16145" max="16384" width="0" style="20" hidden="1"/>
  </cols>
  <sheetData>
    <row r="1" spans="1:11" ht="9.75" customHeight="1" x14ac:dyDescent="0.25"/>
    <row r="2" spans="1:11" ht="16.2" thickBot="1" x14ac:dyDescent="0.35">
      <c r="A2" s="11" t="str">
        <f>"Tabell 2   Inkomstutjämning, utjämningsåret "&amp;Innehåll!C34</f>
        <v>Tabell 2   Inkomstutjämning, utjämningsåret 2021</v>
      </c>
      <c r="D2" s="23"/>
    </row>
    <row r="3" spans="1:11" x14ac:dyDescent="0.25">
      <c r="A3" s="12" t="s">
        <v>19</v>
      </c>
      <c r="B3" s="13" t="s">
        <v>39</v>
      </c>
      <c r="C3" s="13" t="s">
        <v>49</v>
      </c>
      <c r="D3" s="324" t="s">
        <v>50</v>
      </c>
      <c r="E3" s="325"/>
      <c r="F3" s="325"/>
      <c r="G3" s="24" t="s">
        <v>51</v>
      </c>
      <c r="H3" s="24" t="s">
        <v>52</v>
      </c>
      <c r="I3" s="326" t="s">
        <v>53</v>
      </c>
      <c r="J3" s="326"/>
      <c r="K3" s="25" t="s">
        <v>40</v>
      </c>
    </row>
    <row r="4" spans="1:11" x14ac:dyDescent="0.25">
      <c r="A4" s="26"/>
      <c r="B4" s="62" t="str">
        <f>IF(Innehåll!C35="prel","den 30 juni","den 1 nov.")</f>
        <v>den 1 nov.</v>
      </c>
      <c r="C4" s="10" t="str">
        <f>"enligt "&amp;Innehåll!C34-1&amp;" års"</f>
        <v>enligt 2020 års</v>
      </c>
      <c r="D4" s="27" t="s">
        <v>44</v>
      </c>
      <c r="E4" s="28" t="s">
        <v>43</v>
      </c>
      <c r="F4" s="29" t="s">
        <v>54</v>
      </c>
      <c r="G4" s="30" t="s">
        <v>55</v>
      </c>
      <c r="H4" s="30" t="s">
        <v>56</v>
      </c>
      <c r="I4" s="327" t="s">
        <v>57</v>
      </c>
      <c r="J4" s="327"/>
      <c r="K4" s="31" t="s">
        <v>41</v>
      </c>
    </row>
    <row r="5" spans="1:11" x14ac:dyDescent="0.25">
      <c r="A5" s="26" t="s">
        <v>45</v>
      </c>
      <c r="B5" s="15">
        <f>Innehåll!C34-1</f>
        <v>2020</v>
      </c>
      <c r="C5" s="10" t="s">
        <v>58</v>
      </c>
      <c r="D5" s="33"/>
      <c r="E5" s="34"/>
      <c r="F5" s="35" t="s">
        <v>59</v>
      </c>
      <c r="G5" s="36" t="str">
        <f>"("&amp;Innehåll!C45&amp;"%)"</f>
        <v>(115%)</v>
      </c>
      <c r="H5" s="30" t="s">
        <v>41</v>
      </c>
      <c r="I5" s="328" t="s">
        <v>60</v>
      </c>
      <c r="J5" s="328"/>
      <c r="K5" s="32" t="s">
        <v>42</v>
      </c>
    </row>
    <row r="6" spans="1:11" ht="15" x14ac:dyDescent="0.25">
      <c r="A6" s="26"/>
      <c r="B6" s="37"/>
      <c r="C6" s="38" t="s">
        <v>61</v>
      </c>
      <c r="D6" s="39"/>
      <c r="E6" s="34"/>
      <c r="F6" s="35" t="s">
        <v>62</v>
      </c>
      <c r="G6" s="40"/>
      <c r="H6" s="30" t="s">
        <v>63</v>
      </c>
      <c r="I6" s="41" t="s">
        <v>64</v>
      </c>
      <c r="J6" s="41" t="s">
        <v>65</v>
      </c>
      <c r="K6" s="32" t="s">
        <v>47</v>
      </c>
    </row>
    <row r="7" spans="1:11" x14ac:dyDescent="0.25">
      <c r="A7" s="26"/>
      <c r="B7" s="37"/>
      <c r="C7" s="42">
        <f>Innehåll!C34-1</f>
        <v>2020</v>
      </c>
      <c r="D7" s="43" t="str">
        <f>Innehåll!C49</f>
        <v>1,020</v>
      </c>
      <c r="E7" s="34"/>
      <c r="F7" s="35" t="s">
        <v>66</v>
      </c>
      <c r="G7" s="44"/>
      <c r="H7" s="30" t="s">
        <v>67</v>
      </c>
      <c r="I7" s="7" t="str">
        <f>"("&amp;Innehåll!C39&amp;"%)"</f>
        <v>(95%)</v>
      </c>
      <c r="J7" s="7" t="str">
        <f>"("&amp;Innehåll!C40&amp;"%)"</f>
        <v>(85%)</v>
      </c>
      <c r="K7" s="45" t="s">
        <v>46</v>
      </c>
    </row>
    <row r="8" spans="1:11" x14ac:dyDescent="0.25">
      <c r="A8" s="16"/>
      <c r="B8" s="16"/>
      <c r="C8" s="46" t="str">
        <f>Innehåll!C34</f>
        <v>2021</v>
      </c>
      <c r="D8" s="47" t="str">
        <f>Innehåll!C50</f>
        <v>1,022</v>
      </c>
      <c r="E8" s="48"/>
      <c r="F8" s="49" t="s">
        <v>68</v>
      </c>
      <c r="G8" s="50"/>
      <c r="H8" s="51" t="s">
        <v>69</v>
      </c>
      <c r="I8" s="52"/>
      <c r="J8" s="52"/>
      <c r="K8" s="53"/>
    </row>
    <row r="9" spans="1:11" ht="21" customHeight="1" x14ac:dyDescent="0.25">
      <c r="A9" s="17" t="s">
        <v>323</v>
      </c>
      <c r="B9" s="18">
        <v>10378483</v>
      </c>
      <c r="C9" s="18">
        <v>2325707376100</v>
      </c>
      <c r="D9" s="18">
        <v>2424410397138</v>
      </c>
      <c r="E9" s="18">
        <v>233600</v>
      </c>
      <c r="F9" s="66">
        <v>100</v>
      </c>
      <c r="G9" s="18">
        <v>2788075673120</v>
      </c>
      <c r="H9" s="18">
        <v>363665275982</v>
      </c>
      <c r="I9" s="18"/>
      <c r="J9" s="18"/>
      <c r="K9" s="18"/>
    </row>
    <row r="10" spans="1:11" x14ac:dyDescent="0.25">
      <c r="A10" s="17" t="s">
        <v>324</v>
      </c>
      <c r="B10" s="18"/>
      <c r="C10" s="18"/>
      <c r="D10" s="18"/>
      <c r="E10" s="18"/>
      <c r="F10" s="66"/>
      <c r="G10" s="18"/>
      <c r="H10" s="18"/>
      <c r="I10" s="18"/>
      <c r="J10" s="18"/>
      <c r="K10" s="18"/>
    </row>
    <row r="11" spans="1:11" x14ac:dyDescent="0.25">
      <c r="A11" s="111" t="s">
        <v>325</v>
      </c>
      <c r="B11" s="129">
        <v>94843</v>
      </c>
      <c r="C11" s="129">
        <v>18429239800</v>
      </c>
      <c r="D11" s="54">
        <v>19211376737</v>
      </c>
      <c r="E11" s="54">
        <v>202560</v>
      </c>
      <c r="F11" s="130">
        <v>86.7</v>
      </c>
      <c r="G11" s="55">
        <v>25478623520</v>
      </c>
      <c r="H11" s="55">
        <v>6267246783</v>
      </c>
      <c r="I11" s="321">
        <v>19.05</v>
      </c>
      <c r="J11" s="322">
        <v>16.98</v>
      </c>
      <c r="K11" s="55">
        <v>12588</v>
      </c>
    </row>
    <row r="12" spans="1:11" x14ac:dyDescent="0.25">
      <c r="A12" s="111" t="s">
        <v>326</v>
      </c>
      <c r="B12" s="129">
        <v>32677</v>
      </c>
      <c r="C12" s="129">
        <v>13570821200</v>
      </c>
      <c r="D12" s="54">
        <v>14146766852</v>
      </c>
      <c r="E12" s="54">
        <v>432927</v>
      </c>
      <c r="F12" s="130">
        <v>185.3</v>
      </c>
      <c r="G12" s="55">
        <v>8778349280</v>
      </c>
      <c r="H12" s="55">
        <v>-5368417572</v>
      </c>
      <c r="I12" s="322">
        <v>19.05</v>
      </c>
      <c r="J12" s="321">
        <v>16.98</v>
      </c>
      <c r="K12" s="55">
        <v>-27896</v>
      </c>
    </row>
    <row r="13" spans="1:11" x14ac:dyDescent="0.25">
      <c r="A13" s="111" t="s">
        <v>327</v>
      </c>
      <c r="B13" s="129">
        <v>28861</v>
      </c>
      <c r="C13" s="129">
        <v>8008045200</v>
      </c>
      <c r="D13" s="54">
        <v>8347906638</v>
      </c>
      <c r="E13" s="54">
        <v>289245</v>
      </c>
      <c r="F13" s="130">
        <v>123.8</v>
      </c>
      <c r="G13" s="55">
        <v>7753219040</v>
      </c>
      <c r="H13" s="55">
        <v>-594687598</v>
      </c>
      <c r="I13" s="322">
        <v>19.05</v>
      </c>
      <c r="J13" s="321">
        <v>16.98</v>
      </c>
      <c r="K13" s="55">
        <v>-3499</v>
      </c>
    </row>
    <row r="14" spans="1:11" x14ac:dyDescent="0.25">
      <c r="A14" s="111" t="s">
        <v>328</v>
      </c>
      <c r="B14" s="129">
        <v>93370</v>
      </c>
      <c r="C14" s="129">
        <v>19956217800</v>
      </c>
      <c r="D14" s="54">
        <v>20803159683</v>
      </c>
      <c r="E14" s="54">
        <v>222803</v>
      </c>
      <c r="F14" s="130">
        <v>95.4</v>
      </c>
      <c r="G14" s="55">
        <v>25082916800</v>
      </c>
      <c r="H14" s="55">
        <v>4279757117</v>
      </c>
      <c r="I14" s="321">
        <v>19.05</v>
      </c>
      <c r="J14" s="322">
        <v>16.98</v>
      </c>
      <c r="K14" s="55">
        <v>8732</v>
      </c>
    </row>
    <row r="15" spans="1:11" x14ac:dyDescent="0.25">
      <c r="A15" s="111" t="s">
        <v>329</v>
      </c>
      <c r="B15" s="129">
        <v>113055</v>
      </c>
      <c r="C15" s="129">
        <v>26452960500</v>
      </c>
      <c r="D15" s="54">
        <v>27575624144</v>
      </c>
      <c r="E15" s="54">
        <v>243913</v>
      </c>
      <c r="F15" s="130">
        <v>104.4</v>
      </c>
      <c r="G15" s="55">
        <v>30371095200</v>
      </c>
      <c r="H15" s="55">
        <v>2795471056</v>
      </c>
      <c r="I15" s="321">
        <v>19.05</v>
      </c>
      <c r="J15" s="322">
        <v>16.98</v>
      </c>
      <c r="K15" s="55">
        <v>4710</v>
      </c>
    </row>
    <row r="16" spans="1:11" x14ac:dyDescent="0.25">
      <c r="A16" s="111" t="s">
        <v>330</v>
      </c>
      <c r="B16" s="129">
        <v>81034</v>
      </c>
      <c r="C16" s="129">
        <v>18641883000</v>
      </c>
      <c r="D16" s="54">
        <v>19433044515</v>
      </c>
      <c r="E16" s="54">
        <v>239813</v>
      </c>
      <c r="F16" s="130">
        <v>102.7</v>
      </c>
      <c r="G16" s="55">
        <v>21768973760</v>
      </c>
      <c r="H16" s="55">
        <v>2335929245</v>
      </c>
      <c r="I16" s="321">
        <v>19.05</v>
      </c>
      <c r="J16" s="322">
        <v>16.98</v>
      </c>
      <c r="K16" s="55">
        <v>5491</v>
      </c>
    </row>
    <row r="17" spans="1:11" x14ac:dyDescent="0.25">
      <c r="A17" s="111" t="s">
        <v>331</v>
      </c>
      <c r="B17" s="129">
        <v>48021</v>
      </c>
      <c r="C17" s="129">
        <v>16542029400</v>
      </c>
      <c r="D17" s="54">
        <v>17244073128</v>
      </c>
      <c r="E17" s="54">
        <v>359094</v>
      </c>
      <c r="F17" s="130">
        <v>153.69999999999999</v>
      </c>
      <c r="G17" s="55">
        <v>12900361440</v>
      </c>
      <c r="H17" s="55">
        <v>-4343711688</v>
      </c>
      <c r="I17" s="322">
        <v>19.05</v>
      </c>
      <c r="J17" s="321">
        <v>16.98</v>
      </c>
      <c r="K17" s="55">
        <v>-15359</v>
      </c>
    </row>
    <row r="18" spans="1:11" x14ac:dyDescent="0.25">
      <c r="A18" s="111" t="s">
        <v>332</v>
      </c>
      <c r="B18" s="129">
        <v>106169</v>
      </c>
      <c r="C18" s="129">
        <v>30951858300</v>
      </c>
      <c r="D18" s="54">
        <v>32265455166</v>
      </c>
      <c r="E18" s="54">
        <v>303907</v>
      </c>
      <c r="F18" s="130">
        <v>130.1</v>
      </c>
      <c r="G18" s="55">
        <v>28521240160</v>
      </c>
      <c r="H18" s="55">
        <v>-3744215006</v>
      </c>
      <c r="I18" s="322">
        <v>19.05</v>
      </c>
      <c r="J18" s="321">
        <v>16.98</v>
      </c>
      <c r="K18" s="55">
        <v>-5988</v>
      </c>
    </row>
    <row r="19" spans="1:11" x14ac:dyDescent="0.25">
      <c r="A19" s="111" t="s">
        <v>333</v>
      </c>
      <c r="B19" s="129">
        <v>63536</v>
      </c>
      <c r="C19" s="129">
        <v>13221010900</v>
      </c>
      <c r="D19" s="54">
        <v>13782110603</v>
      </c>
      <c r="E19" s="54">
        <v>216918</v>
      </c>
      <c r="F19" s="130">
        <v>92.9</v>
      </c>
      <c r="G19" s="55">
        <v>17068311040</v>
      </c>
      <c r="H19" s="55">
        <v>3286200437</v>
      </c>
      <c r="I19" s="321">
        <v>19.05</v>
      </c>
      <c r="J19" s="322">
        <v>16.98</v>
      </c>
      <c r="K19" s="55">
        <v>9853</v>
      </c>
    </row>
    <row r="20" spans="1:11" x14ac:dyDescent="0.25">
      <c r="A20" s="111" t="s">
        <v>334</v>
      </c>
      <c r="B20" s="129">
        <v>11217</v>
      </c>
      <c r="C20" s="129">
        <v>2778718600</v>
      </c>
      <c r="D20" s="54">
        <v>2896647417</v>
      </c>
      <c r="E20" s="54">
        <v>258237</v>
      </c>
      <c r="F20" s="130">
        <v>110.5</v>
      </c>
      <c r="G20" s="55">
        <v>3013334880</v>
      </c>
      <c r="H20" s="55">
        <v>116687463</v>
      </c>
      <c r="I20" s="321">
        <v>19.05</v>
      </c>
      <c r="J20" s="322">
        <v>16.98</v>
      </c>
      <c r="K20" s="55">
        <v>1982</v>
      </c>
    </row>
    <row r="21" spans="1:11" x14ac:dyDescent="0.25">
      <c r="A21" s="111" t="s">
        <v>335</v>
      </c>
      <c r="B21" s="129">
        <v>28784</v>
      </c>
      <c r="C21" s="129">
        <v>6274945400</v>
      </c>
      <c r="D21" s="54">
        <v>6541254083</v>
      </c>
      <c r="E21" s="54">
        <v>227253</v>
      </c>
      <c r="F21" s="130">
        <v>97.3</v>
      </c>
      <c r="G21" s="55">
        <v>7732533760</v>
      </c>
      <c r="H21" s="55">
        <v>1191279677</v>
      </c>
      <c r="I21" s="321">
        <v>19.05</v>
      </c>
      <c r="J21" s="322">
        <v>16.98</v>
      </c>
      <c r="K21" s="55">
        <v>7884</v>
      </c>
    </row>
    <row r="22" spans="1:11" x14ac:dyDescent="0.25">
      <c r="A22" s="111" t="s">
        <v>336</v>
      </c>
      <c r="B22" s="129">
        <v>16879</v>
      </c>
      <c r="C22" s="129">
        <v>4081202000</v>
      </c>
      <c r="D22" s="54">
        <v>4254408213</v>
      </c>
      <c r="E22" s="54">
        <v>252053</v>
      </c>
      <c r="F22" s="130">
        <v>107.9</v>
      </c>
      <c r="G22" s="55">
        <v>4534374560</v>
      </c>
      <c r="H22" s="55">
        <v>279966347</v>
      </c>
      <c r="I22" s="321">
        <v>19.05</v>
      </c>
      <c r="J22" s="322">
        <v>16.98</v>
      </c>
      <c r="K22" s="55">
        <v>3160</v>
      </c>
    </row>
    <row r="23" spans="1:11" x14ac:dyDescent="0.25">
      <c r="A23" s="111" t="s">
        <v>337</v>
      </c>
      <c r="B23" s="129">
        <v>49373</v>
      </c>
      <c r="C23" s="129">
        <v>10659972200</v>
      </c>
      <c r="D23" s="54">
        <v>11112381420</v>
      </c>
      <c r="E23" s="54">
        <v>225070</v>
      </c>
      <c r="F23" s="130">
        <v>96.3</v>
      </c>
      <c r="G23" s="55">
        <v>13263562720</v>
      </c>
      <c r="H23" s="55">
        <v>2151181300</v>
      </c>
      <c r="I23" s="321">
        <v>19.05</v>
      </c>
      <c r="J23" s="322">
        <v>16.98</v>
      </c>
      <c r="K23" s="55">
        <v>8300</v>
      </c>
    </row>
    <row r="24" spans="1:11" x14ac:dyDescent="0.25">
      <c r="A24" s="111" t="s">
        <v>338</v>
      </c>
      <c r="B24" s="129">
        <v>73948</v>
      </c>
      <c r="C24" s="129">
        <v>21069077400</v>
      </c>
      <c r="D24" s="54">
        <v>21963249045</v>
      </c>
      <c r="E24" s="54">
        <v>297009</v>
      </c>
      <c r="F24" s="130">
        <v>127.1</v>
      </c>
      <c r="G24" s="55">
        <v>19865390720</v>
      </c>
      <c r="H24" s="55">
        <v>-2097858325</v>
      </c>
      <c r="I24" s="322">
        <v>19.05</v>
      </c>
      <c r="J24" s="321">
        <v>16.98</v>
      </c>
      <c r="K24" s="55">
        <v>-4817</v>
      </c>
    </row>
    <row r="25" spans="1:11" x14ac:dyDescent="0.25">
      <c r="A25" s="111" t="s">
        <v>339</v>
      </c>
      <c r="B25" s="129">
        <v>83293</v>
      </c>
      <c r="C25" s="129">
        <v>23753591900</v>
      </c>
      <c r="D25" s="54">
        <v>24761694340</v>
      </c>
      <c r="E25" s="54">
        <v>297284</v>
      </c>
      <c r="F25" s="130">
        <v>127.3</v>
      </c>
      <c r="G25" s="55">
        <v>22375831520</v>
      </c>
      <c r="H25" s="55">
        <v>-2385862820</v>
      </c>
      <c r="I25" s="322">
        <v>19.05</v>
      </c>
      <c r="J25" s="321">
        <v>16.98</v>
      </c>
      <c r="K25" s="55">
        <v>-4864</v>
      </c>
    </row>
    <row r="26" spans="1:11" x14ac:dyDescent="0.25">
      <c r="A26" s="111" t="s">
        <v>324</v>
      </c>
      <c r="B26" s="129">
        <v>977619</v>
      </c>
      <c r="C26" s="129">
        <v>280064000000</v>
      </c>
      <c r="D26" s="54">
        <v>291949916160</v>
      </c>
      <c r="E26" s="54">
        <v>298634</v>
      </c>
      <c r="F26" s="130">
        <v>127.8</v>
      </c>
      <c r="G26" s="55">
        <v>262627568160</v>
      </c>
      <c r="H26" s="55">
        <v>-29322348000</v>
      </c>
      <c r="I26" s="322">
        <v>19.05</v>
      </c>
      <c r="J26" s="321">
        <v>16.98</v>
      </c>
      <c r="K26" s="55">
        <v>-5093</v>
      </c>
    </row>
    <row r="27" spans="1:11" x14ac:dyDescent="0.25">
      <c r="A27" s="111" t="s">
        <v>340</v>
      </c>
      <c r="B27" s="129">
        <v>52667</v>
      </c>
      <c r="C27" s="129">
        <v>13666791300</v>
      </c>
      <c r="D27" s="54">
        <v>14246809923</v>
      </c>
      <c r="E27" s="54">
        <v>270507</v>
      </c>
      <c r="F27" s="130">
        <v>115.8</v>
      </c>
      <c r="G27" s="55">
        <v>14148462880</v>
      </c>
      <c r="H27" s="55">
        <v>-98347043</v>
      </c>
      <c r="I27" s="322">
        <v>19.05</v>
      </c>
      <c r="J27" s="321">
        <v>16.98</v>
      </c>
      <c r="K27" s="55">
        <v>-317</v>
      </c>
    </row>
    <row r="28" spans="1:11" x14ac:dyDescent="0.25">
      <c r="A28" s="111" t="s">
        <v>341</v>
      </c>
      <c r="B28" s="129">
        <v>100004</v>
      </c>
      <c r="C28" s="129">
        <v>19967339400</v>
      </c>
      <c r="D28" s="54">
        <v>20814753284</v>
      </c>
      <c r="E28" s="54">
        <v>208139</v>
      </c>
      <c r="F28" s="130">
        <v>89.1</v>
      </c>
      <c r="G28" s="55">
        <v>26865074560</v>
      </c>
      <c r="H28" s="55">
        <v>6050321276</v>
      </c>
      <c r="I28" s="321">
        <v>19.05</v>
      </c>
      <c r="J28" s="322">
        <v>16.98</v>
      </c>
      <c r="K28" s="55">
        <v>11525</v>
      </c>
    </row>
    <row r="29" spans="1:11" x14ac:dyDescent="0.25">
      <c r="A29" s="111" t="s">
        <v>342</v>
      </c>
      <c r="B29" s="129">
        <v>48588</v>
      </c>
      <c r="C29" s="129">
        <v>12494589600</v>
      </c>
      <c r="D29" s="54">
        <v>13024859983</v>
      </c>
      <c r="E29" s="54">
        <v>268067</v>
      </c>
      <c r="F29" s="130">
        <v>114.8</v>
      </c>
      <c r="G29" s="55">
        <v>13052680320</v>
      </c>
      <c r="H29" s="55">
        <v>27820337</v>
      </c>
      <c r="I29" s="321">
        <v>19.05</v>
      </c>
      <c r="J29" s="322">
        <v>16.98</v>
      </c>
      <c r="K29" s="55">
        <v>109</v>
      </c>
    </row>
    <row r="30" spans="1:11" x14ac:dyDescent="0.25">
      <c r="A30" s="111" t="s">
        <v>343</v>
      </c>
      <c r="B30" s="129">
        <v>72632</v>
      </c>
      <c r="C30" s="129">
        <v>22859978000</v>
      </c>
      <c r="D30" s="54">
        <v>23830155466</v>
      </c>
      <c r="E30" s="54">
        <v>328094</v>
      </c>
      <c r="F30" s="130">
        <v>140.5</v>
      </c>
      <c r="G30" s="55">
        <v>19511860480</v>
      </c>
      <c r="H30" s="55">
        <v>-4318294986</v>
      </c>
      <c r="I30" s="322">
        <v>19.05</v>
      </c>
      <c r="J30" s="321">
        <v>16.98</v>
      </c>
      <c r="K30" s="55">
        <v>-10095</v>
      </c>
    </row>
    <row r="31" spans="1:11" x14ac:dyDescent="0.25">
      <c r="A31" s="111" t="s">
        <v>344</v>
      </c>
      <c r="B31" s="129">
        <v>47194</v>
      </c>
      <c r="C31" s="129">
        <v>10736821300</v>
      </c>
      <c r="D31" s="110">
        <v>11192491996</v>
      </c>
      <c r="E31" s="110">
        <v>237159</v>
      </c>
      <c r="F31" s="130">
        <v>101.5</v>
      </c>
      <c r="G31" s="55">
        <v>12678196160</v>
      </c>
      <c r="H31" s="55">
        <v>1485704164</v>
      </c>
      <c r="I31" s="321">
        <v>19.05</v>
      </c>
      <c r="J31" s="322">
        <v>16.98</v>
      </c>
      <c r="K31" s="55">
        <v>5997</v>
      </c>
    </row>
    <row r="32" spans="1:11" x14ac:dyDescent="0.25">
      <c r="A32" s="111" t="s">
        <v>345</v>
      </c>
      <c r="B32" s="129">
        <v>30097</v>
      </c>
      <c r="C32" s="129">
        <v>6467036100</v>
      </c>
      <c r="D32" s="110">
        <v>6741497112</v>
      </c>
      <c r="E32" s="110">
        <v>223992</v>
      </c>
      <c r="F32" s="130">
        <v>95.9</v>
      </c>
      <c r="G32" s="55">
        <v>8085258080</v>
      </c>
      <c r="H32" s="55">
        <v>1343760968</v>
      </c>
      <c r="I32" s="321">
        <v>19.05</v>
      </c>
      <c r="J32" s="322">
        <v>16.98</v>
      </c>
      <c r="K32" s="55">
        <v>8505</v>
      </c>
    </row>
    <row r="33" spans="1:11" x14ac:dyDescent="0.25">
      <c r="A33" s="111" t="s">
        <v>346</v>
      </c>
      <c r="B33" s="129">
        <v>34127</v>
      </c>
      <c r="C33" s="129">
        <v>8620297200</v>
      </c>
      <c r="D33" s="110">
        <v>8986142613</v>
      </c>
      <c r="E33" s="110">
        <v>263315</v>
      </c>
      <c r="F33" s="130">
        <v>112.7</v>
      </c>
      <c r="G33" s="55">
        <v>9167877280</v>
      </c>
      <c r="H33" s="55">
        <v>181734667</v>
      </c>
      <c r="I33" s="321">
        <v>19.05</v>
      </c>
      <c r="J33" s="322">
        <v>16.98</v>
      </c>
      <c r="K33" s="55">
        <v>1014</v>
      </c>
    </row>
    <row r="34" spans="1:11" x14ac:dyDescent="0.25">
      <c r="A34" s="111" t="s">
        <v>347</v>
      </c>
      <c r="B34" s="129">
        <v>11875</v>
      </c>
      <c r="C34" s="129">
        <v>3543321500</v>
      </c>
      <c r="D34" s="110">
        <v>3693700064</v>
      </c>
      <c r="E34" s="110">
        <v>311048</v>
      </c>
      <c r="F34" s="130">
        <v>133.19999999999999</v>
      </c>
      <c r="G34" s="55">
        <v>3190100000</v>
      </c>
      <c r="H34" s="55">
        <v>-503600064</v>
      </c>
      <c r="I34" s="322">
        <v>19.05</v>
      </c>
      <c r="J34" s="321">
        <v>16.98</v>
      </c>
      <c r="K34" s="55">
        <v>-7201</v>
      </c>
    </row>
    <row r="35" spans="1:11" x14ac:dyDescent="0.25">
      <c r="A35" s="111" t="s">
        <v>348</v>
      </c>
      <c r="B35" s="129">
        <v>45393</v>
      </c>
      <c r="C35" s="129">
        <v>11618817300</v>
      </c>
      <c r="D35" s="110">
        <v>12111919906</v>
      </c>
      <c r="E35" s="110">
        <v>266824</v>
      </c>
      <c r="F35" s="130">
        <v>114.2</v>
      </c>
      <c r="G35" s="55">
        <v>12194375520</v>
      </c>
      <c r="H35" s="55">
        <v>82455614</v>
      </c>
      <c r="I35" s="321">
        <v>19.05</v>
      </c>
      <c r="J35" s="322">
        <v>16.98</v>
      </c>
      <c r="K35" s="55">
        <v>346</v>
      </c>
    </row>
    <row r="36" spans="1:11" x14ac:dyDescent="0.25">
      <c r="A36" s="111" t="s">
        <v>349</v>
      </c>
      <c r="B36" s="129">
        <v>46585</v>
      </c>
      <c r="C36" s="129">
        <v>11629904300</v>
      </c>
      <c r="D36" s="110">
        <v>12123477438</v>
      </c>
      <c r="E36" s="110">
        <v>260244</v>
      </c>
      <c r="F36" s="130">
        <v>111.4</v>
      </c>
      <c r="G36" s="55">
        <v>12514594400</v>
      </c>
      <c r="H36" s="55">
        <v>391116962</v>
      </c>
      <c r="I36" s="321">
        <v>19.05</v>
      </c>
      <c r="J36" s="322">
        <v>16.98</v>
      </c>
      <c r="K36" s="55">
        <v>1599</v>
      </c>
    </row>
    <row r="37" spans="1:11" x14ac:dyDescent="0.25">
      <c r="A37" s="17" t="s">
        <v>350</v>
      </c>
      <c r="B37" s="129"/>
      <c r="C37" s="129"/>
      <c r="D37" s="110"/>
      <c r="E37" s="110"/>
      <c r="F37" s="130"/>
      <c r="G37" s="55"/>
      <c r="H37" s="55"/>
      <c r="I37" s="321"/>
      <c r="J37" s="322"/>
      <c r="K37" s="55"/>
    </row>
    <row r="38" spans="1:11" x14ac:dyDescent="0.25">
      <c r="A38" s="111" t="s">
        <v>351</v>
      </c>
      <c r="B38" s="129">
        <v>46176</v>
      </c>
      <c r="C38" s="129">
        <v>9746719200</v>
      </c>
      <c r="D38" s="110">
        <v>10160369963</v>
      </c>
      <c r="E38" s="110">
        <v>220036</v>
      </c>
      <c r="F38" s="130">
        <v>94.2</v>
      </c>
      <c r="G38" s="55">
        <v>12404720640</v>
      </c>
      <c r="H38" s="55">
        <v>2244350677</v>
      </c>
      <c r="I38" s="321">
        <v>19.14</v>
      </c>
      <c r="J38" s="322">
        <v>17.07</v>
      </c>
      <c r="K38" s="55">
        <v>9303</v>
      </c>
    </row>
    <row r="39" spans="1:11" x14ac:dyDescent="0.25">
      <c r="A39" s="111" t="s">
        <v>352</v>
      </c>
      <c r="B39" s="129">
        <v>14048</v>
      </c>
      <c r="C39" s="129">
        <v>2707229200</v>
      </c>
      <c r="D39" s="110">
        <v>2822124007</v>
      </c>
      <c r="E39" s="110">
        <v>200892</v>
      </c>
      <c r="F39" s="130">
        <v>86</v>
      </c>
      <c r="G39" s="55">
        <v>3773854720</v>
      </c>
      <c r="H39" s="55">
        <v>951730713</v>
      </c>
      <c r="I39" s="321">
        <v>19.14</v>
      </c>
      <c r="J39" s="322">
        <v>17.07</v>
      </c>
      <c r="K39" s="55">
        <v>12967</v>
      </c>
    </row>
    <row r="40" spans="1:11" x14ac:dyDescent="0.25">
      <c r="A40" s="111" t="s">
        <v>353</v>
      </c>
      <c r="B40" s="129">
        <v>21962</v>
      </c>
      <c r="C40" s="129">
        <v>5141551600</v>
      </c>
      <c r="D40" s="110">
        <v>5359759050</v>
      </c>
      <c r="E40" s="110">
        <v>244047</v>
      </c>
      <c r="F40" s="130">
        <v>104.5</v>
      </c>
      <c r="G40" s="55">
        <v>5899871680</v>
      </c>
      <c r="H40" s="55">
        <v>540112630</v>
      </c>
      <c r="I40" s="321">
        <v>19.14</v>
      </c>
      <c r="J40" s="322">
        <v>17.07</v>
      </c>
      <c r="K40" s="55">
        <v>4707</v>
      </c>
    </row>
    <row r="41" spans="1:11" x14ac:dyDescent="0.25">
      <c r="A41" s="111" t="s">
        <v>354</v>
      </c>
      <c r="B41" s="129">
        <v>19070</v>
      </c>
      <c r="C41" s="129">
        <v>4755683600</v>
      </c>
      <c r="D41" s="110">
        <v>4957514812</v>
      </c>
      <c r="E41" s="110">
        <v>259964</v>
      </c>
      <c r="F41" s="130">
        <v>111.3</v>
      </c>
      <c r="G41" s="55">
        <v>5122964800</v>
      </c>
      <c r="H41" s="55">
        <v>165449988</v>
      </c>
      <c r="I41" s="321">
        <v>19.14</v>
      </c>
      <c r="J41" s="322">
        <v>17.07</v>
      </c>
      <c r="K41" s="55">
        <v>1661</v>
      </c>
    </row>
    <row r="42" spans="1:11" x14ac:dyDescent="0.25">
      <c r="A42" s="111" t="s">
        <v>355</v>
      </c>
      <c r="B42" s="129">
        <v>21345</v>
      </c>
      <c r="C42" s="129">
        <v>4063073000</v>
      </c>
      <c r="D42" s="110">
        <v>4235509818</v>
      </c>
      <c r="E42" s="110">
        <v>198431</v>
      </c>
      <c r="F42" s="130">
        <v>84.9</v>
      </c>
      <c r="G42" s="55">
        <v>5734120800</v>
      </c>
      <c r="H42" s="55">
        <v>1498610982</v>
      </c>
      <c r="I42" s="321">
        <v>19.14</v>
      </c>
      <c r="J42" s="322">
        <v>17.07</v>
      </c>
      <c r="K42" s="55">
        <v>13438</v>
      </c>
    </row>
    <row r="43" spans="1:11" x14ac:dyDescent="0.25">
      <c r="A43" s="111" t="s">
        <v>350</v>
      </c>
      <c r="B43" s="129">
        <v>233745</v>
      </c>
      <c r="C43" s="129">
        <v>52290461200</v>
      </c>
      <c r="D43" s="110">
        <v>54509668373</v>
      </c>
      <c r="E43" s="110">
        <v>233201</v>
      </c>
      <c r="F43" s="130">
        <v>99.8</v>
      </c>
      <c r="G43" s="55">
        <v>62793256800</v>
      </c>
      <c r="H43" s="55">
        <v>8283588427</v>
      </c>
      <c r="I43" s="321">
        <v>19.14</v>
      </c>
      <c r="J43" s="322">
        <v>17.07</v>
      </c>
      <c r="K43" s="55">
        <v>6783</v>
      </c>
    </row>
    <row r="44" spans="1:11" x14ac:dyDescent="0.25">
      <c r="A44" s="111" t="s">
        <v>356</v>
      </c>
      <c r="B44" s="129">
        <v>9518</v>
      </c>
      <c r="C44" s="129">
        <v>1862890700</v>
      </c>
      <c r="D44" s="110">
        <v>1941951781</v>
      </c>
      <c r="E44" s="110">
        <v>204029</v>
      </c>
      <c r="F44" s="130">
        <v>87.3</v>
      </c>
      <c r="G44" s="55">
        <v>2556915520</v>
      </c>
      <c r="H44" s="55">
        <v>614963739</v>
      </c>
      <c r="I44" s="321">
        <v>19.14</v>
      </c>
      <c r="J44" s="322">
        <v>17.07</v>
      </c>
      <c r="K44" s="55">
        <v>12366</v>
      </c>
    </row>
    <row r="45" spans="1:11" x14ac:dyDescent="0.25">
      <c r="A45" s="111" t="s">
        <v>357</v>
      </c>
      <c r="B45" s="129">
        <v>22212</v>
      </c>
      <c r="C45" s="129">
        <v>4814844600</v>
      </c>
      <c r="D45" s="110">
        <v>5019186605</v>
      </c>
      <c r="E45" s="110">
        <v>225967</v>
      </c>
      <c r="F45" s="130">
        <v>96.7</v>
      </c>
      <c r="G45" s="55">
        <v>5967031680</v>
      </c>
      <c r="H45" s="55">
        <v>947845075</v>
      </c>
      <c r="I45" s="321">
        <v>19.14</v>
      </c>
      <c r="J45" s="322">
        <v>17.07</v>
      </c>
      <c r="K45" s="55">
        <v>8168</v>
      </c>
    </row>
    <row r="46" spans="1:11" x14ac:dyDescent="0.25">
      <c r="A46" s="17" t="s">
        <v>358</v>
      </c>
      <c r="B46" s="129"/>
      <c r="C46" s="129"/>
      <c r="D46" s="110"/>
      <c r="E46" s="110"/>
      <c r="F46" s="130"/>
      <c r="G46" s="55"/>
      <c r="H46" s="55"/>
      <c r="I46" s="321"/>
      <c r="J46" s="322"/>
      <c r="K46" s="55"/>
    </row>
    <row r="47" spans="1:11" x14ac:dyDescent="0.25">
      <c r="A47" s="111" t="s">
        <v>359</v>
      </c>
      <c r="B47" s="129">
        <v>107061</v>
      </c>
      <c r="C47" s="129">
        <v>20706181900</v>
      </c>
      <c r="D47" s="110">
        <v>21584952260</v>
      </c>
      <c r="E47" s="110">
        <v>201614</v>
      </c>
      <c r="F47" s="130">
        <v>86.3</v>
      </c>
      <c r="G47" s="55">
        <v>28760867040</v>
      </c>
      <c r="H47" s="55">
        <v>7175914780</v>
      </c>
      <c r="I47" s="321">
        <v>19.87</v>
      </c>
      <c r="J47" s="322">
        <v>17.8</v>
      </c>
      <c r="K47" s="55">
        <v>13318</v>
      </c>
    </row>
    <row r="48" spans="1:11" x14ac:dyDescent="0.25">
      <c r="A48" s="111" t="s">
        <v>360</v>
      </c>
      <c r="B48" s="129">
        <v>16468</v>
      </c>
      <c r="C48" s="129">
        <v>2974871000</v>
      </c>
      <c r="D48" s="110">
        <v>3101124525</v>
      </c>
      <c r="E48" s="110">
        <v>188312</v>
      </c>
      <c r="F48" s="130">
        <v>80.599999999999994</v>
      </c>
      <c r="G48" s="55">
        <v>4423963520</v>
      </c>
      <c r="H48" s="55">
        <v>1322838995</v>
      </c>
      <c r="I48" s="321">
        <v>19.87</v>
      </c>
      <c r="J48" s="322">
        <v>17.8</v>
      </c>
      <c r="K48" s="55">
        <v>15961</v>
      </c>
    </row>
    <row r="49" spans="1:11" x14ac:dyDescent="0.25">
      <c r="A49" s="111" t="s">
        <v>361</v>
      </c>
      <c r="B49" s="129">
        <v>11378</v>
      </c>
      <c r="C49" s="129">
        <v>2357488300</v>
      </c>
      <c r="D49" s="110">
        <v>2457540103</v>
      </c>
      <c r="E49" s="110">
        <v>215991</v>
      </c>
      <c r="F49" s="130">
        <v>92.5</v>
      </c>
      <c r="G49" s="55">
        <v>3056585920</v>
      </c>
      <c r="H49" s="55">
        <v>599045817</v>
      </c>
      <c r="I49" s="321">
        <v>19.87</v>
      </c>
      <c r="J49" s="322">
        <v>17.8</v>
      </c>
      <c r="K49" s="55">
        <v>10461</v>
      </c>
    </row>
    <row r="50" spans="1:11" x14ac:dyDescent="0.25">
      <c r="A50" s="111" t="s">
        <v>362</v>
      </c>
      <c r="B50" s="129">
        <v>34796</v>
      </c>
      <c r="C50" s="129">
        <v>6610409200</v>
      </c>
      <c r="D50" s="110">
        <v>6890954966</v>
      </c>
      <c r="E50" s="110">
        <v>198039</v>
      </c>
      <c r="F50" s="130">
        <v>84.8</v>
      </c>
      <c r="G50" s="55">
        <v>9347597440</v>
      </c>
      <c r="H50" s="55">
        <v>2456642474</v>
      </c>
      <c r="I50" s="321">
        <v>19.87</v>
      </c>
      <c r="J50" s="322">
        <v>17.8</v>
      </c>
      <c r="K50" s="55">
        <v>14028</v>
      </c>
    </row>
    <row r="51" spans="1:11" x14ac:dyDescent="0.25">
      <c r="A51" s="111" t="s">
        <v>363</v>
      </c>
      <c r="B51" s="129">
        <v>57092</v>
      </c>
      <c r="C51" s="129">
        <v>12092049600</v>
      </c>
      <c r="D51" s="110">
        <v>12605236185</v>
      </c>
      <c r="E51" s="110">
        <v>220788</v>
      </c>
      <c r="F51" s="130">
        <v>94.5</v>
      </c>
      <c r="G51" s="55">
        <v>15337194880</v>
      </c>
      <c r="H51" s="55">
        <v>2731958695</v>
      </c>
      <c r="I51" s="321">
        <v>19.87</v>
      </c>
      <c r="J51" s="322">
        <v>17.8</v>
      </c>
      <c r="K51" s="55">
        <v>9508</v>
      </c>
    </row>
    <row r="52" spans="1:11" x14ac:dyDescent="0.25">
      <c r="A52" s="111" t="s">
        <v>364</v>
      </c>
      <c r="B52" s="129">
        <v>11986</v>
      </c>
      <c r="C52" s="129">
        <v>2455066700</v>
      </c>
      <c r="D52" s="110">
        <v>2559259731</v>
      </c>
      <c r="E52" s="110">
        <v>213521</v>
      </c>
      <c r="F52" s="130">
        <v>91.4</v>
      </c>
      <c r="G52" s="55">
        <v>3219919040</v>
      </c>
      <c r="H52" s="55">
        <v>660659309</v>
      </c>
      <c r="I52" s="321">
        <v>19.87</v>
      </c>
      <c r="J52" s="322">
        <v>17.8</v>
      </c>
      <c r="K52" s="55">
        <v>10952</v>
      </c>
    </row>
    <row r="53" spans="1:11" x14ac:dyDescent="0.25">
      <c r="A53" s="111" t="s">
        <v>365</v>
      </c>
      <c r="B53" s="129">
        <v>37158</v>
      </c>
      <c r="C53" s="129">
        <v>8183018700</v>
      </c>
      <c r="D53" s="110">
        <v>8530306014</v>
      </c>
      <c r="E53" s="110">
        <v>229568</v>
      </c>
      <c r="F53" s="130">
        <v>98.3</v>
      </c>
      <c r="G53" s="55">
        <v>9982125120</v>
      </c>
      <c r="H53" s="55">
        <v>1451819106</v>
      </c>
      <c r="I53" s="321">
        <v>19.87</v>
      </c>
      <c r="J53" s="322">
        <v>17.8</v>
      </c>
      <c r="K53" s="55">
        <v>7764</v>
      </c>
    </row>
    <row r="54" spans="1:11" x14ac:dyDescent="0.25">
      <c r="A54" s="111" t="s">
        <v>366</v>
      </c>
      <c r="B54" s="129">
        <v>14237</v>
      </c>
      <c r="C54" s="129">
        <v>3205291200</v>
      </c>
      <c r="D54" s="110">
        <v>3341323759</v>
      </c>
      <c r="E54" s="110">
        <v>234693</v>
      </c>
      <c r="F54" s="130">
        <v>100.5</v>
      </c>
      <c r="G54" s="55">
        <v>3824627680</v>
      </c>
      <c r="H54" s="55">
        <v>483303921</v>
      </c>
      <c r="I54" s="321">
        <v>19.87</v>
      </c>
      <c r="J54" s="322">
        <v>17.8</v>
      </c>
      <c r="K54" s="55">
        <v>6745</v>
      </c>
    </row>
    <row r="55" spans="1:11" x14ac:dyDescent="0.25">
      <c r="A55" s="111" t="s">
        <v>367</v>
      </c>
      <c r="B55" s="129">
        <v>9153</v>
      </c>
      <c r="C55" s="129">
        <v>1668158700</v>
      </c>
      <c r="D55" s="110">
        <v>1738955355</v>
      </c>
      <c r="E55" s="110">
        <v>189987</v>
      </c>
      <c r="F55" s="130">
        <v>81.3</v>
      </c>
      <c r="G55" s="55">
        <v>2458861920</v>
      </c>
      <c r="H55" s="55">
        <v>719906565</v>
      </c>
      <c r="I55" s="321">
        <v>19.87</v>
      </c>
      <c r="J55" s="322">
        <v>17.8</v>
      </c>
      <c r="K55" s="55">
        <v>15628</v>
      </c>
    </row>
    <row r="56" spans="1:11" x14ac:dyDescent="0.25">
      <c r="A56" s="17" t="s">
        <v>368</v>
      </c>
      <c r="B56" s="129"/>
      <c r="C56" s="129"/>
      <c r="D56" s="110"/>
      <c r="E56" s="110"/>
      <c r="F56" s="130"/>
      <c r="G56" s="55"/>
      <c r="H56" s="55"/>
      <c r="I56" s="321"/>
      <c r="J56" s="322"/>
      <c r="K56" s="55"/>
    </row>
    <row r="57" spans="1:11" x14ac:dyDescent="0.25">
      <c r="A57" s="111" t="s">
        <v>369</v>
      </c>
      <c r="B57" s="129">
        <v>5443</v>
      </c>
      <c r="C57" s="129">
        <v>1096614100</v>
      </c>
      <c r="D57" s="110">
        <v>1143154402</v>
      </c>
      <c r="E57" s="110">
        <v>210023</v>
      </c>
      <c r="F57" s="130">
        <v>89.9</v>
      </c>
      <c r="G57" s="55">
        <v>1462207520</v>
      </c>
      <c r="H57" s="55">
        <v>319053118</v>
      </c>
      <c r="I57" s="321">
        <v>18.93</v>
      </c>
      <c r="J57" s="322">
        <v>16.86</v>
      </c>
      <c r="K57" s="55">
        <v>11096</v>
      </c>
    </row>
    <row r="58" spans="1:11" x14ac:dyDescent="0.25">
      <c r="A58" s="111" t="s">
        <v>370</v>
      </c>
      <c r="B58" s="129">
        <v>21794</v>
      </c>
      <c r="C58" s="129">
        <v>4518021600</v>
      </c>
      <c r="D58" s="110">
        <v>4709766437</v>
      </c>
      <c r="E58" s="110">
        <v>216104</v>
      </c>
      <c r="F58" s="130">
        <v>92.5</v>
      </c>
      <c r="G58" s="55">
        <v>5854740160</v>
      </c>
      <c r="H58" s="55">
        <v>1144973723</v>
      </c>
      <c r="I58" s="321">
        <v>18.93</v>
      </c>
      <c r="J58" s="322">
        <v>16.86</v>
      </c>
      <c r="K58" s="55">
        <v>9945</v>
      </c>
    </row>
    <row r="59" spans="1:11" x14ac:dyDescent="0.25">
      <c r="A59" s="111" t="s">
        <v>371</v>
      </c>
      <c r="B59" s="129">
        <v>9999</v>
      </c>
      <c r="C59" s="129">
        <v>1988724700</v>
      </c>
      <c r="D59" s="110">
        <v>2073126176</v>
      </c>
      <c r="E59" s="110">
        <v>207333</v>
      </c>
      <c r="F59" s="130">
        <v>88.8</v>
      </c>
      <c r="G59" s="55">
        <v>2686131360</v>
      </c>
      <c r="H59" s="55">
        <v>613005184</v>
      </c>
      <c r="I59" s="321">
        <v>18.93</v>
      </c>
      <c r="J59" s="322">
        <v>16.86</v>
      </c>
      <c r="K59" s="55">
        <v>11605</v>
      </c>
    </row>
    <row r="60" spans="1:11" x14ac:dyDescent="0.25">
      <c r="A60" s="111" t="s">
        <v>372</v>
      </c>
      <c r="B60" s="129">
        <v>164750</v>
      </c>
      <c r="C60" s="129">
        <v>36431225200</v>
      </c>
      <c r="D60" s="110">
        <v>37977366397</v>
      </c>
      <c r="E60" s="110">
        <v>230515</v>
      </c>
      <c r="F60" s="130">
        <v>98.7</v>
      </c>
      <c r="G60" s="55">
        <v>44258440000</v>
      </c>
      <c r="H60" s="55">
        <v>6281073603</v>
      </c>
      <c r="I60" s="321">
        <v>18.93</v>
      </c>
      <c r="J60" s="322">
        <v>16.86</v>
      </c>
      <c r="K60" s="55">
        <v>7217</v>
      </c>
    </row>
    <row r="61" spans="1:11" x14ac:dyDescent="0.25">
      <c r="A61" s="111" t="s">
        <v>373</v>
      </c>
      <c r="B61" s="129">
        <v>27889</v>
      </c>
      <c r="C61" s="129">
        <v>5741419700</v>
      </c>
      <c r="D61" s="110">
        <v>5985085552</v>
      </c>
      <c r="E61" s="110">
        <v>214604</v>
      </c>
      <c r="F61" s="130">
        <v>91.9</v>
      </c>
      <c r="G61" s="55">
        <v>7492100960</v>
      </c>
      <c r="H61" s="55">
        <v>1507015408</v>
      </c>
      <c r="I61" s="321">
        <v>18.93</v>
      </c>
      <c r="J61" s="322">
        <v>16.86</v>
      </c>
      <c r="K61" s="55">
        <v>10229</v>
      </c>
    </row>
    <row r="62" spans="1:11" x14ac:dyDescent="0.25">
      <c r="A62" s="111" t="s">
        <v>374</v>
      </c>
      <c r="B62" s="129">
        <v>43636</v>
      </c>
      <c r="C62" s="129">
        <v>8731708700</v>
      </c>
      <c r="D62" s="110">
        <v>9102282417</v>
      </c>
      <c r="E62" s="110">
        <v>208596</v>
      </c>
      <c r="F62" s="130">
        <v>89.3</v>
      </c>
      <c r="G62" s="55">
        <v>11722375040</v>
      </c>
      <c r="H62" s="55">
        <v>2620092623</v>
      </c>
      <c r="I62" s="321">
        <v>18.93</v>
      </c>
      <c r="J62" s="322">
        <v>16.86</v>
      </c>
      <c r="K62" s="55">
        <v>11366</v>
      </c>
    </row>
    <row r="63" spans="1:11" x14ac:dyDescent="0.25">
      <c r="A63" s="111" t="s">
        <v>375</v>
      </c>
      <c r="B63" s="129">
        <v>143504</v>
      </c>
      <c r="C63" s="129">
        <v>29646352100</v>
      </c>
      <c r="D63" s="110">
        <v>30904543283</v>
      </c>
      <c r="E63" s="110">
        <v>215357</v>
      </c>
      <c r="F63" s="130">
        <v>92.2</v>
      </c>
      <c r="G63" s="55">
        <v>38550914560</v>
      </c>
      <c r="H63" s="55">
        <v>7646371277</v>
      </c>
      <c r="I63" s="321">
        <v>18.93</v>
      </c>
      <c r="J63" s="322">
        <v>16.86</v>
      </c>
      <c r="K63" s="55">
        <v>10087</v>
      </c>
    </row>
    <row r="64" spans="1:11" x14ac:dyDescent="0.25">
      <c r="A64" s="111" t="s">
        <v>376</v>
      </c>
      <c r="B64" s="129">
        <v>14614</v>
      </c>
      <c r="C64" s="129">
        <v>3128817000</v>
      </c>
      <c r="D64" s="110">
        <v>3261603993</v>
      </c>
      <c r="E64" s="110">
        <v>223184</v>
      </c>
      <c r="F64" s="130">
        <v>95.5</v>
      </c>
      <c r="G64" s="55">
        <v>3925904960</v>
      </c>
      <c r="H64" s="55">
        <v>664300967</v>
      </c>
      <c r="I64" s="321">
        <v>18.93</v>
      </c>
      <c r="J64" s="322">
        <v>16.86</v>
      </c>
      <c r="K64" s="55">
        <v>8605</v>
      </c>
    </row>
    <row r="65" spans="1:11" x14ac:dyDescent="0.25">
      <c r="A65" s="111" t="s">
        <v>377</v>
      </c>
      <c r="B65" s="129">
        <v>7440</v>
      </c>
      <c r="C65" s="129">
        <v>1572317300</v>
      </c>
      <c r="D65" s="110">
        <v>1639046446</v>
      </c>
      <c r="E65" s="110">
        <v>220302</v>
      </c>
      <c r="F65" s="130">
        <v>94.3</v>
      </c>
      <c r="G65" s="55">
        <v>1998681600</v>
      </c>
      <c r="H65" s="55">
        <v>359635154</v>
      </c>
      <c r="I65" s="321">
        <v>18.93</v>
      </c>
      <c r="J65" s="322">
        <v>16.86</v>
      </c>
      <c r="K65" s="55">
        <v>9150</v>
      </c>
    </row>
    <row r="66" spans="1:11" x14ac:dyDescent="0.25">
      <c r="A66" s="111" t="s">
        <v>378</v>
      </c>
      <c r="B66" s="129">
        <v>7737</v>
      </c>
      <c r="C66" s="129">
        <v>1450288000</v>
      </c>
      <c r="D66" s="110">
        <v>1511838223</v>
      </c>
      <c r="E66" s="110">
        <v>195404</v>
      </c>
      <c r="F66" s="130">
        <v>83.6</v>
      </c>
      <c r="G66" s="55">
        <v>2078467680</v>
      </c>
      <c r="H66" s="55">
        <v>566629457</v>
      </c>
      <c r="I66" s="321">
        <v>18.93</v>
      </c>
      <c r="J66" s="322">
        <v>16.86</v>
      </c>
      <c r="K66" s="55">
        <v>13864</v>
      </c>
    </row>
    <row r="67" spans="1:11" x14ac:dyDescent="0.25">
      <c r="A67" s="111" t="s">
        <v>379</v>
      </c>
      <c r="B67" s="129">
        <v>3732</v>
      </c>
      <c r="C67" s="129">
        <v>729375500</v>
      </c>
      <c r="D67" s="110">
        <v>760330196</v>
      </c>
      <c r="E67" s="110">
        <v>203733</v>
      </c>
      <c r="F67" s="130">
        <v>87.2</v>
      </c>
      <c r="G67" s="55">
        <v>1002564480</v>
      </c>
      <c r="H67" s="55">
        <v>242234284</v>
      </c>
      <c r="I67" s="321">
        <v>18.93</v>
      </c>
      <c r="J67" s="322">
        <v>16.86</v>
      </c>
      <c r="K67" s="55">
        <v>12287</v>
      </c>
    </row>
    <row r="68" spans="1:11" x14ac:dyDescent="0.25">
      <c r="A68" s="111" t="s">
        <v>380</v>
      </c>
      <c r="B68" s="129">
        <v>11414</v>
      </c>
      <c r="C68" s="129">
        <v>2323819200</v>
      </c>
      <c r="D68" s="110">
        <v>2422442087</v>
      </c>
      <c r="E68" s="110">
        <v>212234</v>
      </c>
      <c r="F68" s="130">
        <v>90.9</v>
      </c>
      <c r="G68" s="55">
        <v>3066256960</v>
      </c>
      <c r="H68" s="55">
        <v>643814873</v>
      </c>
      <c r="I68" s="321">
        <v>18.93</v>
      </c>
      <c r="J68" s="322">
        <v>16.86</v>
      </c>
      <c r="K68" s="55">
        <v>10678</v>
      </c>
    </row>
    <row r="69" spans="1:11" x14ac:dyDescent="0.25">
      <c r="A69" s="111" t="s">
        <v>381</v>
      </c>
      <c r="B69" s="129">
        <v>5324</v>
      </c>
      <c r="C69" s="129">
        <v>1003162300</v>
      </c>
      <c r="D69" s="110">
        <v>1045736508</v>
      </c>
      <c r="E69" s="110">
        <v>196419</v>
      </c>
      <c r="F69" s="130">
        <v>84.1</v>
      </c>
      <c r="G69" s="55">
        <v>1430239360</v>
      </c>
      <c r="H69" s="55">
        <v>384502852</v>
      </c>
      <c r="I69" s="321">
        <v>18.93</v>
      </c>
      <c r="J69" s="322">
        <v>16.86</v>
      </c>
      <c r="K69" s="55">
        <v>13671</v>
      </c>
    </row>
    <row r="70" spans="1:11" x14ac:dyDescent="0.25">
      <c r="A70" s="17" t="s">
        <v>382</v>
      </c>
      <c r="B70" s="129"/>
      <c r="C70" s="129"/>
      <c r="D70" s="110"/>
      <c r="E70" s="110"/>
      <c r="F70" s="130"/>
      <c r="G70" s="55"/>
      <c r="H70" s="55"/>
      <c r="I70" s="321"/>
      <c r="J70" s="322"/>
      <c r="K70" s="55"/>
    </row>
    <row r="71" spans="1:11" x14ac:dyDescent="0.25">
      <c r="A71" s="111" t="s">
        <v>383</v>
      </c>
      <c r="B71" s="129">
        <v>6796</v>
      </c>
      <c r="C71" s="129">
        <v>1372648500</v>
      </c>
      <c r="D71" s="110">
        <v>1430903702</v>
      </c>
      <c r="E71" s="110">
        <v>210551</v>
      </c>
      <c r="F71" s="130">
        <v>90.1</v>
      </c>
      <c r="G71" s="55">
        <v>1825677440</v>
      </c>
      <c r="H71" s="55">
        <v>394773738</v>
      </c>
      <c r="I71" s="321">
        <v>19.14</v>
      </c>
      <c r="J71" s="322">
        <v>17.07</v>
      </c>
      <c r="K71" s="55">
        <v>11118</v>
      </c>
    </row>
    <row r="72" spans="1:11" x14ac:dyDescent="0.25">
      <c r="A72" s="111" t="s">
        <v>384</v>
      </c>
      <c r="B72" s="129">
        <v>17794</v>
      </c>
      <c r="C72" s="129">
        <v>3631758300</v>
      </c>
      <c r="D72" s="110">
        <v>3785890122</v>
      </c>
      <c r="E72" s="110">
        <v>212762</v>
      </c>
      <c r="F72" s="130">
        <v>91.1</v>
      </c>
      <c r="G72" s="55">
        <v>4780180160</v>
      </c>
      <c r="H72" s="55">
        <v>994290038</v>
      </c>
      <c r="I72" s="321">
        <v>19.14</v>
      </c>
      <c r="J72" s="322">
        <v>17.07</v>
      </c>
      <c r="K72" s="55">
        <v>10695</v>
      </c>
    </row>
    <row r="73" spans="1:11" x14ac:dyDescent="0.25">
      <c r="A73" s="111" t="s">
        <v>385</v>
      </c>
      <c r="B73" s="129">
        <v>29644</v>
      </c>
      <c r="C73" s="129">
        <v>6144026100</v>
      </c>
      <c r="D73" s="110">
        <v>6404778568</v>
      </c>
      <c r="E73" s="110">
        <v>216056</v>
      </c>
      <c r="F73" s="130">
        <v>92.5</v>
      </c>
      <c r="G73" s="55">
        <v>7963564160</v>
      </c>
      <c r="H73" s="55">
        <v>1558785592</v>
      </c>
      <c r="I73" s="321">
        <v>19.14</v>
      </c>
      <c r="J73" s="322">
        <v>17.07</v>
      </c>
      <c r="K73" s="55">
        <v>10064</v>
      </c>
    </row>
    <row r="74" spans="1:11" x14ac:dyDescent="0.25">
      <c r="A74" s="111" t="s">
        <v>386</v>
      </c>
      <c r="B74" s="129">
        <v>9609</v>
      </c>
      <c r="C74" s="129">
        <v>2066052100</v>
      </c>
      <c r="D74" s="110">
        <v>2153735351</v>
      </c>
      <c r="E74" s="110">
        <v>224137</v>
      </c>
      <c r="F74" s="130">
        <v>95.9</v>
      </c>
      <c r="G74" s="55">
        <v>2581361760</v>
      </c>
      <c r="H74" s="55">
        <v>427626409</v>
      </c>
      <c r="I74" s="321">
        <v>19.14</v>
      </c>
      <c r="J74" s="322">
        <v>17.07</v>
      </c>
      <c r="K74" s="55">
        <v>8518</v>
      </c>
    </row>
    <row r="75" spans="1:11" x14ac:dyDescent="0.25">
      <c r="A75" s="111" t="s">
        <v>387</v>
      </c>
      <c r="B75" s="129">
        <v>12577</v>
      </c>
      <c r="C75" s="129">
        <v>2609658300</v>
      </c>
      <c r="D75" s="110">
        <v>2720412198</v>
      </c>
      <c r="E75" s="110">
        <v>216301</v>
      </c>
      <c r="F75" s="130">
        <v>92.6</v>
      </c>
      <c r="G75" s="55">
        <v>3378685280</v>
      </c>
      <c r="H75" s="55">
        <v>658273082</v>
      </c>
      <c r="I75" s="321">
        <v>19.14</v>
      </c>
      <c r="J75" s="322">
        <v>17.07</v>
      </c>
      <c r="K75" s="55">
        <v>10018</v>
      </c>
    </row>
    <row r="76" spans="1:11" x14ac:dyDescent="0.25">
      <c r="A76" s="111" t="s">
        <v>382</v>
      </c>
      <c r="B76" s="129">
        <v>142471</v>
      </c>
      <c r="C76" s="129">
        <v>30936021600</v>
      </c>
      <c r="D76" s="110">
        <v>32248946357</v>
      </c>
      <c r="E76" s="110">
        <v>226354</v>
      </c>
      <c r="F76" s="130">
        <v>96.9</v>
      </c>
      <c r="G76" s="55">
        <v>38273409440</v>
      </c>
      <c r="H76" s="55">
        <v>6024463083</v>
      </c>
      <c r="I76" s="321">
        <v>19.14</v>
      </c>
      <c r="J76" s="322">
        <v>17.07</v>
      </c>
      <c r="K76" s="55">
        <v>8093</v>
      </c>
    </row>
    <row r="77" spans="1:11" x14ac:dyDescent="0.25">
      <c r="A77" s="111" t="s">
        <v>388</v>
      </c>
      <c r="B77" s="129">
        <v>7355</v>
      </c>
      <c r="C77" s="129">
        <v>1460142800</v>
      </c>
      <c r="D77" s="110">
        <v>1522111260</v>
      </c>
      <c r="E77" s="110">
        <v>206949</v>
      </c>
      <c r="F77" s="130">
        <v>88.6</v>
      </c>
      <c r="G77" s="55">
        <v>1975847200</v>
      </c>
      <c r="H77" s="55">
        <v>453735940</v>
      </c>
      <c r="I77" s="321">
        <v>19.14</v>
      </c>
      <c r="J77" s="322">
        <v>17.07</v>
      </c>
      <c r="K77" s="55">
        <v>11808</v>
      </c>
    </row>
    <row r="78" spans="1:11" x14ac:dyDescent="0.25">
      <c r="A78" s="111" t="s">
        <v>389</v>
      </c>
      <c r="B78" s="129">
        <v>31554</v>
      </c>
      <c r="C78" s="129">
        <v>6176105400</v>
      </c>
      <c r="D78" s="110">
        <v>6438219313</v>
      </c>
      <c r="E78" s="110">
        <v>204038</v>
      </c>
      <c r="F78" s="130">
        <v>87.3</v>
      </c>
      <c r="G78" s="55">
        <v>8476666560</v>
      </c>
      <c r="H78" s="55">
        <v>2038447247</v>
      </c>
      <c r="I78" s="321">
        <v>19.14</v>
      </c>
      <c r="J78" s="322">
        <v>17.07</v>
      </c>
      <c r="K78" s="55">
        <v>12365</v>
      </c>
    </row>
    <row r="79" spans="1:11" x14ac:dyDescent="0.25">
      <c r="A79" s="111" t="s">
        <v>390</v>
      </c>
      <c r="B79" s="129">
        <v>11720</v>
      </c>
      <c r="C79" s="129">
        <v>2180126800</v>
      </c>
      <c r="D79" s="110">
        <v>2272651381</v>
      </c>
      <c r="E79" s="110">
        <v>193912</v>
      </c>
      <c r="F79" s="130">
        <v>83</v>
      </c>
      <c r="G79" s="55">
        <v>3148460800</v>
      </c>
      <c r="H79" s="55">
        <v>875809419</v>
      </c>
      <c r="I79" s="321">
        <v>19.14</v>
      </c>
      <c r="J79" s="322">
        <v>17.07</v>
      </c>
      <c r="K79" s="55">
        <v>14303</v>
      </c>
    </row>
    <row r="80" spans="1:11" x14ac:dyDescent="0.25">
      <c r="A80" s="111" t="s">
        <v>391</v>
      </c>
      <c r="B80" s="129">
        <v>18908</v>
      </c>
      <c r="C80" s="129">
        <v>3721246100</v>
      </c>
      <c r="D80" s="110">
        <v>3879175784</v>
      </c>
      <c r="E80" s="110">
        <v>205161</v>
      </c>
      <c r="F80" s="130">
        <v>87.8</v>
      </c>
      <c r="G80" s="55">
        <v>5079445120</v>
      </c>
      <c r="H80" s="55">
        <v>1200269336</v>
      </c>
      <c r="I80" s="321">
        <v>19.14</v>
      </c>
      <c r="J80" s="322">
        <v>17.07</v>
      </c>
      <c r="K80" s="55">
        <v>12150</v>
      </c>
    </row>
    <row r="81" spans="1:11" x14ac:dyDescent="0.25">
      <c r="A81" s="111" t="s">
        <v>392</v>
      </c>
      <c r="B81" s="129">
        <v>14483</v>
      </c>
      <c r="C81" s="129">
        <v>2930727300</v>
      </c>
      <c r="D81" s="110">
        <v>3055107367</v>
      </c>
      <c r="E81" s="110">
        <v>210944</v>
      </c>
      <c r="F81" s="130">
        <v>90.3</v>
      </c>
      <c r="G81" s="55">
        <v>3890713120</v>
      </c>
      <c r="H81" s="55">
        <v>835605753</v>
      </c>
      <c r="I81" s="321">
        <v>19.14</v>
      </c>
      <c r="J81" s="322">
        <v>17.07</v>
      </c>
      <c r="K81" s="55">
        <v>11043</v>
      </c>
    </row>
    <row r="82" spans="1:11" x14ac:dyDescent="0.25">
      <c r="A82" s="111" t="s">
        <v>393</v>
      </c>
      <c r="B82" s="129">
        <v>27502</v>
      </c>
      <c r="C82" s="129">
        <v>5522585400</v>
      </c>
      <c r="D82" s="110">
        <v>5756963924</v>
      </c>
      <c r="E82" s="110">
        <v>209329</v>
      </c>
      <c r="F82" s="130">
        <v>89.6</v>
      </c>
      <c r="G82" s="55">
        <v>7388137280</v>
      </c>
      <c r="H82" s="55">
        <v>1631173356</v>
      </c>
      <c r="I82" s="321">
        <v>19.14</v>
      </c>
      <c r="J82" s="322">
        <v>17.07</v>
      </c>
      <c r="K82" s="55">
        <v>11352</v>
      </c>
    </row>
    <row r="83" spans="1:11" x14ac:dyDescent="0.25">
      <c r="A83" s="111" t="s">
        <v>394</v>
      </c>
      <c r="B83" s="129">
        <v>34540</v>
      </c>
      <c r="C83" s="129">
        <v>7632314000</v>
      </c>
      <c r="D83" s="110">
        <v>7956229406</v>
      </c>
      <c r="E83" s="110">
        <v>230348</v>
      </c>
      <c r="F83" s="130">
        <v>98.6</v>
      </c>
      <c r="G83" s="55">
        <v>9278825600</v>
      </c>
      <c r="H83" s="55">
        <v>1322596194</v>
      </c>
      <c r="I83" s="321">
        <v>19.14</v>
      </c>
      <c r="J83" s="322">
        <v>17.07</v>
      </c>
      <c r="K83" s="55">
        <v>7329</v>
      </c>
    </row>
    <row r="84" spans="1:11" x14ac:dyDescent="0.25">
      <c r="A84" s="17" t="s">
        <v>395</v>
      </c>
      <c r="B84" s="129"/>
      <c r="C84" s="129"/>
      <c r="D84" s="110"/>
      <c r="E84" s="110"/>
      <c r="F84" s="130"/>
      <c r="G84" s="55"/>
      <c r="H84" s="55"/>
      <c r="I84" s="321"/>
      <c r="J84" s="322"/>
      <c r="K84" s="55"/>
    </row>
    <row r="85" spans="1:11" x14ac:dyDescent="0.25">
      <c r="A85" s="111" t="s">
        <v>396</v>
      </c>
      <c r="B85" s="129">
        <v>20217</v>
      </c>
      <c r="C85" s="129">
        <v>3882399100</v>
      </c>
      <c r="D85" s="110">
        <v>4047168118</v>
      </c>
      <c r="E85" s="110">
        <v>200186</v>
      </c>
      <c r="F85" s="130">
        <v>85.7</v>
      </c>
      <c r="G85" s="55">
        <v>5431094880</v>
      </c>
      <c r="H85" s="55">
        <v>1383926762</v>
      </c>
      <c r="I85" s="321">
        <v>19.77</v>
      </c>
      <c r="J85" s="322">
        <v>17.7</v>
      </c>
      <c r="K85" s="55">
        <v>13533</v>
      </c>
    </row>
    <row r="86" spans="1:11" x14ac:dyDescent="0.25">
      <c r="A86" s="111" t="s">
        <v>397</v>
      </c>
      <c r="B86" s="129">
        <v>8649</v>
      </c>
      <c r="C86" s="129">
        <v>1517363100</v>
      </c>
      <c r="D86" s="110">
        <v>1581759990</v>
      </c>
      <c r="E86" s="110">
        <v>182884</v>
      </c>
      <c r="F86" s="130">
        <v>78.3</v>
      </c>
      <c r="G86" s="55">
        <v>2323467360</v>
      </c>
      <c r="H86" s="55">
        <v>741707370</v>
      </c>
      <c r="I86" s="321">
        <v>19.77</v>
      </c>
      <c r="J86" s="322">
        <v>17.7</v>
      </c>
      <c r="K86" s="55">
        <v>16954</v>
      </c>
    </row>
    <row r="87" spans="1:11" x14ac:dyDescent="0.25">
      <c r="A87" s="111" t="s">
        <v>398</v>
      </c>
      <c r="B87" s="129">
        <v>28429</v>
      </c>
      <c r="C87" s="129">
        <v>5869406200</v>
      </c>
      <c r="D87" s="110">
        <v>6118503799</v>
      </c>
      <c r="E87" s="110">
        <v>215221</v>
      </c>
      <c r="F87" s="130">
        <v>92.1</v>
      </c>
      <c r="G87" s="55">
        <v>7637166560</v>
      </c>
      <c r="H87" s="55">
        <v>1518662761</v>
      </c>
      <c r="I87" s="321">
        <v>19.77</v>
      </c>
      <c r="J87" s="322">
        <v>17.7</v>
      </c>
      <c r="K87" s="55">
        <v>10561</v>
      </c>
    </row>
    <row r="88" spans="1:11" x14ac:dyDescent="0.25">
      <c r="A88" s="111" t="s">
        <v>399</v>
      </c>
      <c r="B88" s="129">
        <v>10365</v>
      </c>
      <c r="C88" s="129">
        <v>1864073500</v>
      </c>
      <c r="D88" s="110">
        <v>1943184779</v>
      </c>
      <c r="E88" s="110">
        <v>187476</v>
      </c>
      <c r="F88" s="130">
        <v>80.3</v>
      </c>
      <c r="G88" s="55">
        <v>2784453600</v>
      </c>
      <c r="H88" s="55">
        <v>841268821</v>
      </c>
      <c r="I88" s="321">
        <v>19.77</v>
      </c>
      <c r="J88" s="322">
        <v>17.7</v>
      </c>
      <c r="K88" s="55">
        <v>16046</v>
      </c>
    </row>
    <row r="89" spans="1:11" x14ac:dyDescent="0.25">
      <c r="A89" s="111" t="s">
        <v>400</v>
      </c>
      <c r="B89" s="129">
        <v>12387</v>
      </c>
      <c r="C89" s="129">
        <v>2320787500</v>
      </c>
      <c r="D89" s="110">
        <v>2419281722</v>
      </c>
      <c r="E89" s="110">
        <v>195308</v>
      </c>
      <c r="F89" s="130">
        <v>83.6</v>
      </c>
      <c r="G89" s="55">
        <v>3327643680</v>
      </c>
      <c r="H89" s="55">
        <v>908361958</v>
      </c>
      <c r="I89" s="321">
        <v>19.77</v>
      </c>
      <c r="J89" s="322">
        <v>17.7</v>
      </c>
      <c r="K89" s="55">
        <v>14498</v>
      </c>
    </row>
    <row r="90" spans="1:11" x14ac:dyDescent="0.25">
      <c r="A90" s="111" t="s">
        <v>401</v>
      </c>
      <c r="B90" s="129">
        <v>9503</v>
      </c>
      <c r="C90" s="129">
        <v>1830457200</v>
      </c>
      <c r="D90" s="110">
        <v>1908141804</v>
      </c>
      <c r="E90" s="110">
        <v>200794</v>
      </c>
      <c r="F90" s="130">
        <v>86</v>
      </c>
      <c r="G90" s="55">
        <v>2552885920</v>
      </c>
      <c r="H90" s="55">
        <v>644744116</v>
      </c>
      <c r="I90" s="321">
        <v>19.77</v>
      </c>
      <c r="J90" s="322">
        <v>17.7</v>
      </c>
      <c r="K90" s="55">
        <v>13413</v>
      </c>
    </row>
    <row r="91" spans="1:11" x14ac:dyDescent="0.25">
      <c r="A91" s="111" t="s">
        <v>402</v>
      </c>
      <c r="B91" s="129">
        <v>94796</v>
      </c>
      <c r="C91" s="129">
        <v>19932232700</v>
      </c>
      <c r="D91" s="110">
        <v>20778156656</v>
      </c>
      <c r="E91" s="110">
        <v>219188</v>
      </c>
      <c r="F91" s="130">
        <v>93.8</v>
      </c>
      <c r="G91" s="55">
        <v>25465997440</v>
      </c>
      <c r="H91" s="55">
        <v>4687840784</v>
      </c>
      <c r="I91" s="321">
        <v>19.77</v>
      </c>
      <c r="J91" s="322">
        <v>17.7</v>
      </c>
      <c r="K91" s="55">
        <v>9777</v>
      </c>
    </row>
    <row r="92" spans="1:11" x14ac:dyDescent="0.25">
      <c r="A92" s="111" t="s">
        <v>403</v>
      </c>
      <c r="B92" s="129">
        <v>17901</v>
      </c>
      <c r="C92" s="129">
        <v>4012673100</v>
      </c>
      <c r="D92" s="110">
        <v>4182970946</v>
      </c>
      <c r="E92" s="110">
        <v>233672</v>
      </c>
      <c r="F92" s="130">
        <v>100</v>
      </c>
      <c r="G92" s="55">
        <v>4808924640</v>
      </c>
      <c r="H92" s="55">
        <v>625953694</v>
      </c>
      <c r="I92" s="321">
        <v>19.77</v>
      </c>
      <c r="J92" s="322">
        <v>17.7</v>
      </c>
      <c r="K92" s="55">
        <v>6913</v>
      </c>
    </row>
    <row r="93" spans="1:11" x14ac:dyDescent="0.25">
      <c r="A93" s="17" t="s">
        <v>404</v>
      </c>
      <c r="B93" s="129"/>
      <c r="C93" s="129"/>
      <c r="D93" s="110"/>
      <c r="E93" s="110"/>
      <c r="F93" s="130"/>
      <c r="G93" s="55"/>
      <c r="H93" s="55"/>
      <c r="I93" s="321"/>
      <c r="J93" s="322"/>
      <c r="K93" s="55"/>
    </row>
    <row r="94" spans="1:11" x14ac:dyDescent="0.25">
      <c r="A94" s="111" t="s">
        <v>405</v>
      </c>
      <c r="B94" s="129">
        <v>10833</v>
      </c>
      <c r="C94" s="129">
        <v>2059052500</v>
      </c>
      <c r="D94" s="110">
        <v>2146438688</v>
      </c>
      <c r="E94" s="110">
        <v>198139</v>
      </c>
      <c r="F94" s="130">
        <v>84.8</v>
      </c>
      <c r="G94" s="55">
        <v>2910177120</v>
      </c>
      <c r="H94" s="55">
        <v>763738432</v>
      </c>
      <c r="I94" s="321">
        <v>20.36</v>
      </c>
      <c r="J94" s="322">
        <v>18.29</v>
      </c>
      <c r="K94" s="55">
        <v>14354</v>
      </c>
    </row>
    <row r="95" spans="1:11" x14ac:dyDescent="0.25">
      <c r="A95" s="111" t="s">
        <v>406</v>
      </c>
      <c r="B95" s="129">
        <v>9382</v>
      </c>
      <c r="C95" s="129">
        <v>1801640500</v>
      </c>
      <c r="D95" s="110">
        <v>1878102123</v>
      </c>
      <c r="E95" s="110">
        <v>200181</v>
      </c>
      <c r="F95" s="130">
        <v>85.7</v>
      </c>
      <c r="G95" s="55">
        <v>2520380480</v>
      </c>
      <c r="H95" s="55">
        <v>642278357</v>
      </c>
      <c r="I95" s="321">
        <v>20.36</v>
      </c>
      <c r="J95" s="322">
        <v>18.29</v>
      </c>
      <c r="K95" s="55">
        <v>13938</v>
      </c>
    </row>
    <row r="96" spans="1:11" x14ac:dyDescent="0.25">
      <c r="A96" s="111" t="s">
        <v>407</v>
      </c>
      <c r="B96" s="129">
        <v>14163</v>
      </c>
      <c r="C96" s="129">
        <v>2584282700</v>
      </c>
      <c r="D96" s="110">
        <v>2693959658</v>
      </c>
      <c r="E96" s="110">
        <v>190211</v>
      </c>
      <c r="F96" s="130">
        <v>81.400000000000006</v>
      </c>
      <c r="G96" s="55">
        <v>3804748320</v>
      </c>
      <c r="H96" s="55">
        <v>1110788662</v>
      </c>
      <c r="I96" s="321">
        <v>20.36</v>
      </c>
      <c r="J96" s="322">
        <v>18.29</v>
      </c>
      <c r="K96" s="55">
        <v>15968</v>
      </c>
    </row>
    <row r="97" spans="1:11" x14ac:dyDescent="0.25">
      <c r="A97" s="111" t="s">
        <v>408</v>
      </c>
      <c r="B97" s="129">
        <v>5766</v>
      </c>
      <c r="C97" s="129">
        <v>1007400700</v>
      </c>
      <c r="D97" s="110">
        <v>1050154786</v>
      </c>
      <c r="E97" s="110">
        <v>182129</v>
      </c>
      <c r="F97" s="130">
        <v>78</v>
      </c>
      <c r="G97" s="55">
        <v>1548978240</v>
      </c>
      <c r="H97" s="55">
        <v>498823454</v>
      </c>
      <c r="I97" s="321">
        <v>20.36</v>
      </c>
      <c r="J97" s="322">
        <v>18.29</v>
      </c>
      <c r="K97" s="55">
        <v>17614</v>
      </c>
    </row>
    <row r="98" spans="1:11" x14ac:dyDescent="0.25">
      <c r="A98" s="111" t="s">
        <v>404</v>
      </c>
      <c r="B98" s="129">
        <v>70367</v>
      </c>
      <c r="C98" s="129">
        <v>14885766900</v>
      </c>
      <c r="D98" s="110">
        <v>15517518847</v>
      </c>
      <c r="E98" s="110">
        <v>220523</v>
      </c>
      <c r="F98" s="130">
        <v>94.4</v>
      </c>
      <c r="G98" s="55">
        <v>18903390880</v>
      </c>
      <c r="H98" s="55">
        <v>3385872033</v>
      </c>
      <c r="I98" s="321">
        <v>20.36</v>
      </c>
      <c r="J98" s="322">
        <v>18.29</v>
      </c>
      <c r="K98" s="55">
        <v>9797</v>
      </c>
    </row>
    <row r="99" spans="1:11" x14ac:dyDescent="0.25">
      <c r="A99" s="111" t="s">
        <v>409</v>
      </c>
      <c r="B99" s="129">
        <v>13312</v>
      </c>
      <c r="C99" s="129">
        <v>2729400300</v>
      </c>
      <c r="D99" s="110">
        <v>2845236049</v>
      </c>
      <c r="E99" s="110">
        <v>213735</v>
      </c>
      <c r="F99" s="130">
        <v>91.5</v>
      </c>
      <c r="G99" s="55">
        <v>3576135680</v>
      </c>
      <c r="H99" s="55">
        <v>730899631</v>
      </c>
      <c r="I99" s="321">
        <v>20.36</v>
      </c>
      <c r="J99" s="322">
        <v>18.29</v>
      </c>
      <c r="K99" s="55">
        <v>11179</v>
      </c>
    </row>
    <row r="100" spans="1:11" x14ac:dyDescent="0.25">
      <c r="A100" s="111" t="s">
        <v>410</v>
      </c>
      <c r="B100" s="129">
        <v>15429</v>
      </c>
      <c r="C100" s="129">
        <v>3114965700</v>
      </c>
      <c r="D100" s="110">
        <v>3247164844</v>
      </c>
      <c r="E100" s="110">
        <v>210459</v>
      </c>
      <c r="F100" s="130">
        <v>90.1</v>
      </c>
      <c r="G100" s="55">
        <v>4144846560</v>
      </c>
      <c r="H100" s="55">
        <v>897681716</v>
      </c>
      <c r="I100" s="321">
        <v>20.36</v>
      </c>
      <c r="J100" s="322">
        <v>18.29</v>
      </c>
      <c r="K100" s="55">
        <v>11846</v>
      </c>
    </row>
    <row r="101" spans="1:11" x14ac:dyDescent="0.25">
      <c r="A101" s="111" t="s">
        <v>411</v>
      </c>
      <c r="B101" s="129">
        <v>20259</v>
      </c>
      <c r="C101" s="129">
        <v>3741136800</v>
      </c>
      <c r="D101" s="110">
        <v>3899910646</v>
      </c>
      <c r="E101" s="110">
        <v>192503</v>
      </c>
      <c r="F101" s="130">
        <v>82.4</v>
      </c>
      <c r="G101" s="55">
        <v>5442377760</v>
      </c>
      <c r="H101" s="55">
        <v>1542467114</v>
      </c>
      <c r="I101" s="321">
        <v>20.36</v>
      </c>
      <c r="J101" s="322">
        <v>18.29</v>
      </c>
      <c r="K101" s="55">
        <v>15502</v>
      </c>
    </row>
    <row r="102" spans="1:11" x14ac:dyDescent="0.25">
      <c r="A102" s="111" t="s">
        <v>412</v>
      </c>
      <c r="B102" s="129">
        <v>27123</v>
      </c>
      <c r="C102" s="129">
        <v>5875298400</v>
      </c>
      <c r="D102" s="110">
        <v>6124646064</v>
      </c>
      <c r="E102" s="110">
        <v>225810</v>
      </c>
      <c r="F102" s="130">
        <v>96.7</v>
      </c>
      <c r="G102" s="55">
        <v>7286322720</v>
      </c>
      <c r="H102" s="55">
        <v>1161676656</v>
      </c>
      <c r="I102" s="321">
        <v>20.36</v>
      </c>
      <c r="J102" s="322">
        <v>18.29</v>
      </c>
      <c r="K102" s="55">
        <v>8720</v>
      </c>
    </row>
    <row r="103" spans="1:11" x14ac:dyDescent="0.25">
      <c r="A103" s="111" t="s">
        <v>413</v>
      </c>
      <c r="B103" s="129">
        <v>7140</v>
      </c>
      <c r="C103" s="129">
        <v>1300771100</v>
      </c>
      <c r="D103" s="110">
        <v>1355975825</v>
      </c>
      <c r="E103" s="110">
        <v>189913</v>
      </c>
      <c r="F103" s="130">
        <v>81.3</v>
      </c>
      <c r="G103" s="55">
        <v>1918089600</v>
      </c>
      <c r="H103" s="55">
        <v>562113775</v>
      </c>
      <c r="I103" s="321">
        <v>20.36</v>
      </c>
      <c r="J103" s="322">
        <v>18.29</v>
      </c>
      <c r="K103" s="55">
        <v>16029</v>
      </c>
    </row>
    <row r="104" spans="1:11" x14ac:dyDescent="0.25">
      <c r="A104" s="111" t="s">
        <v>414</v>
      </c>
      <c r="B104" s="129">
        <v>15657</v>
      </c>
      <c r="C104" s="129">
        <v>3146931900</v>
      </c>
      <c r="D104" s="110">
        <v>3280487690</v>
      </c>
      <c r="E104" s="110">
        <v>209522</v>
      </c>
      <c r="F104" s="130">
        <v>89.7</v>
      </c>
      <c r="G104" s="55">
        <v>4206096480</v>
      </c>
      <c r="H104" s="55">
        <v>925608790</v>
      </c>
      <c r="I104" s="321">
        <v>20.36</v>
      </c>
      <c r="J104" s="322">
        <v>18.29</v>
      </c>
      <c r="K104" s="55">
        <v>12036</v>
      </c>
    </row>
    <row r="105" spans="1:11" x14ac:dyDescent="0.25">
      <c r="A105" s="111" t="s">
        <v>415</v>
      </c>
      <c r="B105" s="129">
        <v>36602</v>
      </c>
      <c r="C105" s="129">
        <v>7280861600</v>
      </c>
      <c r="D105" s="110">
        <v>7589861366</v>
      </c>
      <c r="E105" s="110">
        <v>207362</v>
      </c>
      <c r="F105" s="130">
        <v>88.8</v>
      </c>
      <c r="G105" s="55">
        <v>9832761280</v>
      </c>
      <c r="H105" s="55">
        <v>2242899914</v>
      </c>
      <c r="I105" s="321">
        <v>20.36</v>
      </c>
      <c r="J105" s="322">
        <v>18.29</v>
      </c>
      <c r="K105" s="55">
        <v>12476</v>
      </c>
    </row>
    <row r="106" spans="1:11" x14ac:dyDescent="0.25">
      <c r="A106" s="17" t="s">
        <v>416</v>
      </c>
      <c r="B106" s="129"/>
      <c r="C106" s="129"/>
      <c r="D106" s="110"/>
      <c r="E106" s="110"/>
      <c r="F106" s="130"/>
      <c r="G106" s="55"/>
      <c r="H106" s="55"/>
      <c r="I106" s="321"/>
      <c r="J106" s="322"/>
      <c r="K106" s="55"/>
    </row>
    <row r="107" spans="1:11" x14ac:dyDescent="0.25">
      <c r="A107" s="111" t="s">
        <v>416</v>
      </c>
      <c r="B107" s="129">
        <v>60050</v>
      </c>
      <c r="C107" s="129">
        <v>11609737700</v>
      </c>
      <c r="D107" s="110">
        <v>12102454968</v>
      </c>
      <c r="E107" s="110">
        <v>201540</v>
      </c>
      <c r="F107" s="130">
        <v>86.3</v>
      </c>
      <c r="G107" s="55">
        <v>16131832000</v>
      </c>
      <c r="H107" s="55">
        <v>4029377032</v>
      </c>
      <c r="I107" s="321">
        <v>19.600000000000001</v>
      </c>
      <c r="J107" s="322">
        <v>17.54</v>
      </c>
      <c r="K107" s="55">
        <v>13152</v>
      </c>
    </row>
    <row r="108" spans="1:11" x14ac:dyDescent="0.25">
      <c r="A108" s="17" t="s">
        <v>417</v>
      </c>
      <c r="B108" s="129"/>
      <c r="C108" s="129"/>
      <c r="D108" s="110"/>
      <c r="E108" s="110"/>
      <c r="F108" s="130"/>
      <c r="G108" s="55"/>
      <c r="H108" s="55"/>
      <c r="I108" s="321"/>
      <c r="J108" s="322"/>
      <c r="K108" s="55"/>
    </row>
    <row r="109" spans="1:11" x14ac:dyDescent="0.25">
      <c r="A109" s="111" t="s">
        <v>418</v>
      </c>
      <c r="B109" s="129">
        <v>32433</v>
      </c>
      <c r="C109" s="129">
        <v>6696034000</v>
      </c>
      <c r="D109" s="110">
        <v>6980213683</v>
      </c>
      <c r="E109" s="110">
        <v>215219</v>
      </c>
      <c r="F109" s="130">
        <v>92.1</v>
      </c>
      <c r="G109" s="55">
        <v>8712801120</v>
      </c>
      <c r="H109" s="55">
        <v>1732587437</v>
      </c>
      <c r="I109" s="321">
        <v>19.11</v>
      </c>
      <c r="J109" s="322">
        <v>17.04</v>
      </c>
      <c r="K109" s="55">
        <v>10209</v>
      </c>
    </row>
    <row r="110" spans="1:11" x14ac:dyDescent="0.25">
      <c r="A110" s="111" t="s">
        <v>419</v>
      </c>
      <c r="B110" s="129">
        <v>66605</v>
      </c>
      <c r="C110" s="129">
        <v>14142727800</v>
      </c>
      <c r="D110" s="110">
        <v>14742945168</v>
      </c>
      <c r="E110" s="110">
        <v>221349</v>
      </c>
      <c r="F110" s="130">
        <v>94.8</v>
      </c>
      <c r="G110" s="55">
        <v>17892767200</v>
      </c>
      <c r="H110" s="55">
        <v>3149822032</v>
      </c>
      <c r="I110" s="321">
        <v>19.11</v>
      </c>
      <c r="J110" s="322">
        <v>17.04</v>
      </c>
      <c r="K110" s="55">
        <v>9037</v>
      </c>
    </row>
    <row r="111" spans="1:11" x14ac:dyDescent="0.25">
      <c r="A111" s="111" t="s">
        <v>420</v>
      </c>
      <c r="B111" s="129">
        <v>13343</v>
      </c>
      <c r="C111" s="129">
        <v>2676464000</v>
      </c>
      <c r="D111" s="110">
        <v>2790053132</v>
      </c>
      <c r="E111" s="110">
        <v>209102</v>
      </c>
      <c r="F111" s="130">
        <v>89.5</v>
      </c>
      <c r="G111" s="55">
        <v>3584463520</v>
      </c>
      <c r="H111" s="55">
        <v>794410388</v>
      </c>
      <c r="I111" s="321">
        <v>19.11</v>
      </c>
      <c r="J111" s="322">
        <v>17.04</v>
      </c>
      <c r="K111" s="55">
        <v>11378</v>
      </c>
    </row>
    <row r="112" spans="1:11" x14ac:dyDescent="0.25">
      <c r="A112" s="111" t="s">
        <v>421</v>
      </c>
      <c r="B112" s="129">
        <v>29421</v>
      </c>
      <c r="C112" s="129">
        <v>5564082600</v>
      </c>
      <c r="D112" s="110">
        <v>5800222266</v>
      </c>
      <c r="E112" s="110">
        <v>197146</v>
      </c>
      <c r="F112" s="130">
        <v>84.4</v>
      </c>
      <c r="G112" s="55">
        <v>7903657440</v>
      </c>
      <c r="H112" s="55">
        <v>2103435174</v>
      </c>
      <c r="I112" s="321">
        <v>19.11</v>
      </c>
      <c r="J112" s="322">
        <v>17.04</v>
      </c>
      <c r="K112" s="55">
        <v>13663</v>
      </c>
    </row>
    <row r="113" spans="1:11" x14ac:dyDescent="0.25">
      <c r="A113" s="111" t="s">
        <v>422</v>
      </c>
      <c r="B113" s="129">
        <v>17425</v>
      </c>
      <c r="C113" s="129">
        <v>3570025600</v>
      </c>
      <c r="D113" s="110">
        <v>3721537486</v>
      </c>
      <c r="E113" s="110">
        <v>213575</v>
      </c>
      <c r="F113" s="130">
        <v>91.4</v>
      </c>
      <c r="G113" s="55">
        <v>4681052000</v>
      </c>
      <c r="H113" s="55">
        <v>959514514</v>
      </c>
      <c r="I113" s="321">
        <v>19.11</v>
      </c>
      <c r="J113" s="322">
        <v>17.04</v>
      </c>
      <c r="K113" s="55">
        <v>10523</v>
      </c>
    </row>
    <row r="114" spans="1:11" x14ac:dyDescent="0.25">
      <c r="A114" s="17" t="s">
        <v>423</v>
      </c>
      <c r="B114" s="129"/>
      <c r="C114" s="129"/>
      <c r="D114" s="110"/>
      <c r="E114" s="110"/>
      <c r="F114" s="130"/>
      <c r="G114" s="55"/>
      <c r="H114" s="55"/>
      <c r="I114" s="321"/>
      <c r="J114" s="322"/>
      <c r="K114" s="55"/>
    </row>
    <row r="115" spans="1:11" x14ac:dyDescent="0.25">
      <c r="A115" s="111" t="s">
        <v>424</v>
      </c>
      <c r="B115" s="129">
        <v>15681</v>
      </c>
      <c r="C115" s="129">
        <v>2845186800</v>
      </c>
      <c r="D115" s="110">
        <v>2965936528</v>
      </c>
      <c r="E115" s="110">
        <v>189142</v>
      </c>
      <c r="F115" s="130">
        <v>81</v>
      </c>
      <c r="G115" s="55">
        <v>4212543840</v>
      </c>
      <c r="H115" s="55">
        <v>1246607312</v>
      </c>
      <c r="I115" s="321">
        <v>19.7</v>
      </c>
      <c r="J115" s="322">
        <v>17.63</v>
      </c>
      <c r="K115" s="55">
        <v>15661</v>
      </c>
    </row>
    <row r="116" spans="1:11" x14ac:dyDescent="0.25">
      <c r="A116" s="111" t="s">
        <v>425</v>
      </c>
      <c r="B116" s="129">
        <v>12762</v>
      </c>
      <c r="C116" s="129">
        <v>2490112200</v>
      </c>
      <c r="D116" s="110">
        <v>2595792562</v>
      </c>
      <c r="E116" s="110">
        <v>203400</v>
      </c>
      <c r="F116" s="130">
        <v>87.1</v>
      </c>
      <c r="G116" s="55">
        <v>3428383680</v>
      </c>
      <c r="H116" s="55">
        <v>832591118</v>
      </c>
      <c r="I116" s="321">
        <v>19.7</v>
      </c>
      <c r="J116" s="322">
        <v>17.63</v>
      </c>
      <c r="K116" s="55">
        <v>12852</v>
      </c>
    </row>
    <row r="117" spans="1:11" x14ac:dyDescent="0.25">
      <c r="A117" s="111" t="s">
        <v>426</v>
      </c>
      <c r="B117" s="129">
        <v>19211</v>
      </c>
      <c r="C117" s="129">
        <v>3511966500</v>
      </c>
      <c r="D117" s="110">
        <v>3661014358</v>
      </c>
      <c r="E117" s="110">
        <v>190569</v>
      </c>
      <c r="F117" s="130">
        <v>81.599999999999994</v>
      </c>
      <c r="G117" s="55">
        <v>5160843040</v>
      </c>
      <c r="H117" s="55">
        <v>1499828682</v>
      </c>
      <c r="I117" s="321">
        <v>19.7</v>
      </c>
      <c r="J117" s="322">
        <v>17.63</v>
      </c>
      <c r="K117" s="55">
        <v>15380</v>
      </c>
    </row>
    <row r="118" spans="1:11" x14ac:dyDescent="0.25">
      <c r="A118" s="111" t="s">
        <v>427</v>
      </c>
      <c r="B118" s="129">
        <v>15377</v>
      </c>
      <c r="C118" s="129">
        <v>3398432100</v>
      </c>
      <c r="D118" s="110">
        <v>3542661558</v>
      </c>
      <c r="E118" s="110">
        <v>230387</v>
      </c>
      <c r="F118" s="130">
        <v>98.6</v>
      </c>
      <c r="G118" s="55">
        <v>4130877280</v>
      </c>
      <c r="H118" s="55">
        <v>588215722</v>
      </c>
      <c r="I118" s="321">
        <v>19.7</v>
      </c>
      <c r="J118" s="322">
        <v>17.63</v>
      </c>
      <c r="K118" s="55">
        <v>7536</v>
      </c>
    </row>
    <row r="119" spans="1:11" x14ac:dyDescent="0.25">
      <c r="A119" s="111" t="s">
        <v>428</v>
      </c>
      <c r="B119" s="129">
        <v>34088</v>
      </c>
      <c r="C119" s="129">
        <v>6854504600</v>
      </c>
      <c r="D119" s="110">
        <v>7145409775</v>
      </c>
      <c r="E119" s="110">
        <v>209617</v>
      </c>
      <c r="F119" s="130">
        <v>89.7</v>
      </c>
      <c r="G119" s="55">
        <v>9157400320</v>
      </c>
      <c r="H119" s="55">
        <v>2011990545</v>
      </c>
      <c r="I119" s="321">
        <v>19.7</v>
      </c>
      <c r="J119" s="322">
        <v>17.63</v>
      </c>
      <c r="K119" s="55">
        <v>11628</v>
      </c>
    </row>
    <row r="120" spans="1:11" x14ac:dyDescent="0.25">
      <c r="A120" s="111" t="s">
        <v>429</v>
      </c>
      <c r="B120" s="129">
        <v>149290</v>
      </c>
      <c r="C120" s="129">
        <v>31695522000</v>
      </c>
      <c r="D120" s="110">
        <v>33040679954</v>
      </c>
      <c r="E120" s="110">
        <v>221319</v>
      </c>
      <c r="F120" s="130">
        <v>94.7</v>
      </c>
      <c r="G120" s="55">
        <v>40105265600</v>
      </c>
      <c r="H120" s="55">
        <v>7064585646</v>
      </c>
      <c r="I120" s="321">
        <v>19.7</v>
      </c>
      <c r="J120" s="322">
        <v>17.63</v>
      </c>
      <c r="K120" s="55">
        <v>9322</v>
      </c>
    </row>
    <row r="121" spans="1:11" x14ac:dyDescent="0.25">
      <c r="A121" s="111" t="s">
        <v>430</v>
      </c>
      <c r="B121" s="129">
        <v>52086</v>
      </c>
      <c r="C121" s="129">
        <v>10159250900</v>
      </c>
      <c r="D121" s="110">
        <v>10590409508</v>
      </c>
      <c r="E121" s="110">
        <v>203325</v>
      </c>
      <c r="F121" s="130">
        <v>87</v>
      </c>
      <c r="G121" s="55">
        <v>13992383040</v>
      </c>
      <c r="H121" s="55">
        <v>3401973532</v>
      </c>
      <c r="I121" s="321">
        <v>19.7</v>
      </c>
      <c r="J121" s="322">
        <v>17.63</v>
      </c>
      <c r="K121" s="55">
        <v>12867</v>
      </c>
    </row>
    <row r="122" spans="1:11" x14ac:dyDescent="0.25">
      <c r="A122" s="111" t="s">
        <v>431</v>
      </c>
      <c r="B122" s="129">
        <v>27100</v>
      </c>
      <c r="C122" s="129">
        <v>6146638200</v>
      </c>
      <c r="D122" s="110">
        <v>6407501525</v>
      </c>
      <c r="E122" s="110">
        <v>236439</v>
      </c>
      <c r="F122" s="130">
        <v>101.2</v>
      </c>
      <c r="G122" s="55">
        <v>7280144000</v>
      </c>
      <c r="H122" s="55">
        <v>872642475</v>
      </c>
      <c r="I122" s="321">
        <v>19.7</v>
      </c>
      <c r="J122" s="322">
        <v>17.63</v>
      </c>
      <c r="K122" s="55">
        <v>6344</v>
      </c>
    </row>
    <row r="123" spans="1:11" x14ac:dyDescent="0.25">
      <c r="A123" s="111" t="s">
        <v>432</v>
      </c>
      <c r="B123" s="129">
        <v>15703</v>
      </c>
      <c r="C123" s="129">
        <v>3096936700</v>
      </c>
      <c r="D123" s="110">
        <v>3228370694</v>
      </c>
      <c r="E123" s="110">
        <v>205589</v>
      </c>
      <c r="F123" s="130">
        <v>88</v>
      </c>
      <c r="G123" s="55">
        <v>4218453920</v>
      </c>
      <c r="H123" s="55">
        <v>990083226</v>
      </c>
      <c r="I123" s="321">
        <v>19.7</v>
      </c>
      <c r="J123" s="322">
        <v>17.63</v>
      </c>
      <c r="K123" s="55">
        <v>12421</v>
      </c>
    </row>
    <row r="124" spans="1:11" x14ac:dyDescent="0.25">
      <c r="A124" s="111" t="s">
        <v>433</v>
      </c>
      <c r="B124" s="129">
        <v>16771</v>
      </c>
      <c r="C124" s="129">
        <v>3472233200</v>
      </c>
      <c r="D124" s="110">
        <v>3619594777</v>
      </c>
      <c r="E124" s="110">
        <v>215825</v>
      </c>
      <c r="F124" s="130">
        <v>92.4</v>
      </c>
      <c r="G124" s="55">
        <v>4505361440</v>
      </c>
      <c r="H124" s="55">
        <v>885766663</v>
      </c>
      <c r="I124" s="321">
        <v>19.7</v>
      </c>
      <c r="J124" s="322">
        <v>17.63</v>
      </c>
      <c r="K124" s="55">
        <v>10405</v>
      </c>
    </row>
    <row r="125" spans="1:11" x14ac:dyDescent="0.25">
      <c r="A125" s="111" t="s">
        <v>434</v>
      </c>
      <c r="B125" s="129">
        <v>17697</v>
      </c>
      <c r="C125" s="129">
        <v>3299897700</v>
      </c>
      <c r="D125" s="110">
        <v>3439945358</v>
      </c>
      <c r="E125" s="110">
        <v>194380</v>
      </c>
      <c r="F125" s="130">
        <v>83.2</v>
      </c>
      <c r="G125" s="55">
        <v>4754122080</v>
      </c>
      <c r="H125" s="55">
        <v>1314176722</v>
      </c>
      <c r="I125" s="321">
        <v>19.7</v>
      </c>
      <c r="J125" s="322">
        <v>17.63</v>
      </c>
      <c r="K125" s="55">
        <v>14629</v>
      </c>
    </row>
    <row r="126" spans="1:11" x14ac:dyDescent="0.25">
      <c r="A126" s="111" t="s">
        <v>435</v>
      </c>
      <c r="B126" s="129">
        <v>86235</v>
      </c>
      <c r="C126" s="129">
        <v>17321608800</v>
      </c>
      <c r="D126" s="110">
        <v>18056737877</v>
      </c>
      <c r="E126" s="110">
        <v>209390</v>
      </c>
      <c r="F126" s="130">
        <v>89.6</v>
      </c>
      <c r="G126" s="55">
        <v>23166170400</v>
      </c>
      <c r="H126" s="55">
        <v>5109432523</v>
      </c>
      <c r="I126" s="321">
        <v>19.7</v>
      </c>
      <c r="J126" s="322">
        <v>17.63</v>
      </c>
      <c r="K126" s="55">
        <v>11672</v>
      </c>
    </row>
    <row r="127" spans="1:11" x14ac:dyDescent="0.25">
      <c r="A127" s="111" t="s">
        <v>436</v>
      </c>
      <c r="B127" s="129">
        <v>32066</v>
      </c>
      <c r="C127" s="129">
        <v>7574233800</v>
      </c>
      <c r="D127" s="110">
        <v>7895684282</v>
      </c>
      <c r="E127" s="110">
        <v>246232</v>
      </c>
      <c r="F127" s="130">
        <v>105.4</v>
      </c>
      <c r="G127" s="55">
        <v>8614210240</v>
      </c>
      <c r="H127" s="55">
        <v>718525958</v>
      </c>
      <c r="I127" s="321">
        <v>19.7</v>
      </c>
      <c r="J127" s="322">
        <v>17.63</v>
      </c>
      <c r="K127" s="55">
        <v>4414</v>
      </c>
    </row>
    <row r="128" spans="1:11" x14ac:dyDescent="0.25">
      <c r="A128" s="111" t="s">
        <v>437</v>
      </c>
      <c r="B128" s="129">
        <v>46317</v>
      </c>
      <c r="C128" s="129">
        <v>8770815200</v>
      </c>
      <c r="D128" s="110">
        <v>9143048597</v>
      </c>
      <c r="E128" s="110">
        <v>197402</v>
      </c>
      <c r="F128" s="130">
        <v>84.5</v>
      </c>
      <c r="G128" s="55">
        <v>12442598880</v>
      </c>
      <c r="H128" s="55">
        <v>3299550283</v>
      </c>
      <c r="I128" s="321">
        <v>19.7</v>
      </c>
      <c r="J128" s="322">
        <v>17.63</v>
      </c>
      <c r="K128" s="55">
        <v>14034</v>
      </c>
    </row>
    <row r="129" spans="1:11" x14ac:dyDescent="0.25">
      <c r="A129" s="111" t="s">
        <v>438</v>
      </c>
      <c r="B129" s="129">
        <v>24911</v>
      </c>
      <c r="C129" s="129">
        <v>7063822500</v>
      </c>
      <c r="D129" s="110">
        <v>7363611127</v>
      </c>
      <c r="E129" s="110">
        <v>295597</v>
      </c>
      <c r="F129" s="130">
        <v>126.5</v>
      </c>
      <c r="G129" s="55">
        <v>6692091040</v>
      </c>
      <c r="H129" s="55">
        <v>-671520087</v>
      </c>
      <c r="I129" s="322">
        <v>19.7</v>
      </c>
      <c r="J129" s="321">
        <v>17.63</v>
      </c>
      <c r="K129" s="55">
        <v>-4752</v>
      </c>
    </row>
    <row r="130" spans="1:11" x14ac:dyDescent="0.25">
      <c r="A130" s="111" t="s">
        <v>439</v>
      </c>
      <c r="B130" s="129">
        <v>126042</v>
      </c>
      <c r="C130" s="129">
        <v>27998394700</v>
      </c>
      <c r="D130" s="110">
        <v>29186646571</v>
      </c>
      <c r="E130" s="110">
        <v>231563</v>
      </c>
      <c r="F130" s="130">
        <v>99.1</v>
      </c>
      <c r="G130" s="55">
        <v>33859922880</v>
      </c>
      <c r="H130" s="55">
        <v>4673276309</v>
      </c>
      <c r="I130" s="321">
        <v>19.7</v>
      </c>
      <c r="J130" s="322">
        <v>17.63</v>
      </c>
      <c r="K130" s="55">
        <v>7304</v>
      </c>
    </row>
    <row r="131" spans="1:11" x14ac:dyDescent="0.25">
      <c r="A131" s="111" t="s">
        <v>440</v>
      </c>
      <c r="B131" s="129">
        <v>347744</v>
      </c>
      <c r="C131" s="129">
        <v>66929233500</v>
      </c>
      <c r="D131" s="110">
        <v>69769710170</v>
      </c>
      <c r="E131" s="110">
        <v>200635</v>
      </c>
      <c r="F131" s="130">
        <v>85.9</v>
      </c>
      <c r="G131" s="55">
        <v>93417948160</v>
      </c>
      <c r="H131" s="55">
        <v>23648237990</v>
      </c>
      <c r="I131" s="321">
        <v>19.7</v>
      </c>
      <c r="J131" s="322">
        <v>17.63</v>
      </c>
      <c r="K131" s="55">
        <v>13397</v>
      </c>
    </row>
    <row r="132" spans="1:11" x14ac:dyDescent="0.25">
      <c r="A132" s="111" t="s">
        <v>441</v>
      </c>
      <c r="B132" s="129">
        <v>13201</v>
      </c>
      <c r="C132" s="129">
        <v>2570144400</v>
      </c>
      <c r="D132" s="110">
        <v>2679221328</v>
      </c>
      <c r="E132" s="110">
        <v>202956</v>
      </c>
      <c r="F132" s="130">
        <v>86.9</v>
      </c>
      <c r="G132" s="55">
        <v>3546316640</v>
      </c>
      <c r="H132" s="55">
        <v>867095312</v>
      </c>
      <c r="I132" s="321">
        <v>19.7</v>
      </c>
      <c r="J132" s="322">
        <v>17.63</v>
      </c>
      <c r="K132" s="55">
        <v>12940</v>
      </c>
    </row>
    <row r="133" spans="1:11" x14ac:dyDescent="0.25">
      <c r="A133" s="111" t="s">
        <v>442</v>
      </c>
      <c r="B133" s="129">
        <v>7485</v>
      </c>
      <c r="C133" s="129">
        <v>1289536300</v>
      </c>
      <c r="D133" s="110">
        <v>1344264221</v>
      </c>
      <c r="E133" s="110">
        <v>179594</v>
      </c>
      <c r="F133" s="130">
        <v>76.900000000000006</v>
      </c>
      <c r="G133" s="55">
        <v>2010770400</v>
      </c>
      <c r="H133" s="55">
        <v>666506179</v>
      </c>
      <c r="I133" s="321">
        <v>19.7</v>
      </c>
      <c r="J133" s="322">
        <v>17.63</v>
      </c>
      <c r="K133" s="55">
        <v>17542</v>
      </c>
    </row>
    <row r="134" spans="1:11" x14ac:dyDescent="0.25">
      <c r="A134" s="111" t="s">
        <v>443</v>
      </c>
      <c r="B134" s="129">
        <v>19228</v>
      </c>
      <c r="C134" s="129">
        <v>3770252500</v>
      </c>
      <c r="D134" s="110">
        <v>3930262016</v>
      </c>
      <c r="E134" s="110">
        <v>204403</v>
      </c>
      <c r="F134" s="130">
        <v>87.5</v>
      </c>
      <c r="G134" s="55">
        <v>5165409920</v>
      </c>
      <c r="H134" s="55">
        <v>1235147904</v>
      </c>
      <c r="I134" s="321">
        <v>19.7</v>
      </c>
      <c r="J134" s="322">
        <v>17.63</v>
      </c>
      <c r="K134" s="55">
        <v>12655</v>
      </c>
    </row>
    <row r="135" spans="1:11" x14ac:dyDescent="0.25">
      <c r="A135" s="111" t="s">
        <v>444</v>
      </c>
      <c r="B135" s="129">
        <v>19394</v>
      </c>
      <c r="C135" s="129">
        <v>3836049300</v>
      </c>
      <c r="D135" s="110">
        <v>3998851232</v>
      </c>
      <c r="E135" s="110">
        <v>206190</v>
      </c>
      <c r="F135" s="130">
        <v>88.3</v>
      </c>
      <c r="G135" s="55">
        <v>5210004160</v>
      </c>
      <c r="H135" s="55">
        <v>1211152928</v>
      </c>
      <c r="I135" s="321">
        <v>19.7</v>
      </c>
      <c r="J135" s="322">
        <v>17.63</v>
      </c>
      <c r="K135" s="55">
        <v>12303</v>
      </c>
    </row>
    <row r="136" spans="1:11" x14ac:dyDescent="0.25">
      <c r="A136" s="111" t="s">
        <v>445</v>
      </c>
      <c r="B136" s="129">
        <v>16030</v>
      </c>
      <c r="C136" s="129">
        <v>3187971500</v>
      </c>
      <c r="D136" s="110">
        <v>3323269010</v>
      </c>
      <c r="E136" s="110">
        <v>207316</v>
      </c>
      <c r="F136" s="130">
        <v>88.7</v>
      </c>
      <c r="G136" s="55">
        <v>4306299200</v>
      </c>
      <c r="H136" s="55">
        <v>983030190</v>
      </c>
      <c r="I136" s="321">
        <v>19.7</v>
      </c>
      <c r="J136" s="322">
        <v>17.63</v>
      </c>
      <c r="K136" s="55">
        <v>12081</v>
      </c>
    </row>
    <row r="137" spans="1:11" x14ac:dyDescent="0.25">
      <c r="A137" s="111" t="s">
        <v>446</v>
      </c>
      <c r="B137" s="129">
        <v>25863</v>
      </c>
      <c r="C137" s="129">
        <v>5832008600</v>
      </c>
      <c r="D137" s="110">
        <v>6079519045</v>
      </c>
      <c r="E137" s="110">
        <v>235066</v>
      </c>
      <c r="F137" s="130">
        <v>100.6</v>
      </c>
      <c r="G137" s="55">
        <v>6947836320</v>
      </c>
      <c r="H137" s="55">
        <v>868317275</v>
      </c>
      <c r="I137" s="321">
        <v>19.7</v>
      </c>
      <c r="J137" s="322">
        <v>17.63</v>
      </c>
      <c r="K137" s="55">
        <v>6614</v>
      </c>
    </row>
    <row r="138" spans="1:11" x14ac:dyDescent="0.25">
      <c r="A138" s="111" t="s">
        <v>447</v>
      </c>
      <c r="B138" s="129">
        <v>14277</v>
      </c>
      <c r="C138" s="129">
        <v>2784803300</v>
      </c>
      <c r="D138" s="110">
        <v>2902990352</v>
      </c>
      <c r="E138" s="110">
        <v>203333</v>
      </c>
      <c r="F138" s="130">
        <v>87</v>
      </c>
      <c r="G138" s="55">
        <v>3835373280</v>
      </c>
      <c r="H138" s="55">
        <v>932382928</v>
      </c>
      <c r="I138" s="321">
        <v>19.7</v>
      </c>
      <c r="J138" s="322">
        <v>17.63</v>
      </c>
      <c r="K138" s="55">
        <v>12865</v>
      </c>
    </row>
    <row r="139" spans="1:11" x14ac:dyDescent="0.25">
      <c r="A139" s="111" t="s">
        <v>448</v>
      </c>
      <c r="B139" s="129">
        <v>22690</v>
      </c>
      <c r="C139" s="129">
        <v>4807400000</v>
      </c>
      <c r="D139" s="110">
        <v>5011426056</v>
      </c>
      <c r="E139" s="110">
        <v>220865</v>
      </c>
      <c r="F139" s="130">
        <v>94.5</v>
      </c>
      <c r="G139" s="55">
        <v>6095441600</v>
      </c>
      <c r="H139" s="55">
        <v>1084015544</v>
      </c>
      <c r="I139" s="321">
        <v>19.7</v>
      </c>
      <c r="J139" s="322">
        <v>17.63</v>
      </c>
      <c r="K139" s="55">
        <v>9412</v>
      </c>
    </row>
    <row r="140" spans="1:11" x14ac:dyDescent="0.25">
      <c r="A140" s="111" t="s">
        <v>449</v>
      </c>
      <c r="B140" s="129">
        <v>13684</v>
      </c>
      <c r="C140" s="129">
        <v>2511922200</v>
      </c>
      <c r="D140" s="110">
        <v>2618528178</v>
      </c>
      <c r="E140" s="110">
        <v>191357</v>
      </c>
      <c r="F140" s="130">
        <v>81.900000000000006</v>
      </c>
      <c r="G140" s="55">
        <v>3676069760</v>
      </c>
      <c r="H140" s="55">
        <v>1057541582</v>
      </c>
      <c r="I140" s="321">
        <v>19.7</v>
      </c>
      <c r="J140" s="322">
        <v>17.63</v>
      </c>
      <c r="K140" s="55">
        <v>15225</v>
      </c>
    </row>
    <row r="141" spans="1:11" x14ac:dyDescent="0.25">
      <c r="A141" s="111" t="s">
        <v>450</v>
      </c>
      <c r="B141" s="129">
        <v>45855</v>
      </c>
      <c r="C141" s="129">
        <v>9242059900</v>
      </c>
      <c r="D141" s="110">
        <v>9634292922</v>
      </c>
      <c r="E141" s="110">
        <v>210103</v>
      </c>
      <c r="F141" s="130">
        <v>89.9</v>
      </c>
      <c r="G141" s="55">
        <v>12318487200</v>
      </c>
      <c r="H141" s="55">
        <v>2684194278</v>
      </c>
      <c r="I141" s="321">
        <v>19.7</v>
      </c>
      <c r="J141" s="322">
        <v>17.63</v>
      </c>
      <c r="K141" s="55">
        <v>11532</v>
      </c>
    </row>
    <row r="142" spans="1:11" x14ac:dyDescent="0.25">
      <c r="A142" s="111" t="s">
        <v>451</v>
      </c>
      <c r="B142" s="129">
        <v>36888</v>
      </c>
      <c r="C142" s="129">
        <v>9979533300</v>
      </c>
      <c r="D142" s="110">
        <v>10403064693</v>
      </c>
      <c r="E142" s="110">
        <v>282018</v>
      </c>
      <c r="F142" s="130">
        <v>120.7</v>
      </c>
      <c r="G142" s="55">
        <v>9909592320</v>
      </c>
      <c r="H142" s="55">
        <v>-493472373</v>
      </c>
      <c r="I142" s="322">
        <v>19.7</v>
      </c>
      <c r="J142" s="321">
        <v>17.63</v>
      </c>
      <c r="K142" s="55">
        <v>-2358</v>
      </c>
    </row>
    <row r="143" spans="1:11" x14ac:dyDescent="0.25">
      <c r="A143" s="111" t="s">
        <v>452</v>
      </c>
      <c r="B143" s="129">
        <v>30914</v>
      </c>
      <c r="C143" s="129">
        <v>6581840100</v>
      </c>
      <c r="D143" s="110">
        <v>6861173394</v>
      </c>
      <c r="E143" s="110">
        <v>221944</v>
      </c>
      <c r="F143" s="130">
        <v>95</v>
      </c>
      <c r="G143" s="55">
        <v>8304736960</v>
      </c>
      <c r="H143" s="55">
        <v>1443563566</v>
      </c>
      <c r="I143" s="321">
        <v>19.7</v>
      </c>
      <c r="J143" s="322">
        <v>17.63</v>
      </c>
      <c r="K143" s="55">
        <v>9199</v>
      </c>
    </row>
    <row r="144" spans="1:11" x14ac:dyDescent="0.25">
      <c r="A144" s="111" t="s">
        <v>453</v>
      </c>
      <c r="B144" s="129">
        <v>16028</v>
      </c>
      <c r="C144" s="129">
        <v>2911200000</v>
      </c>
      <c r="D144" s="110">
        <v>3034751328</v>
      </c>
      <c r="E144" s="110">
        <v>189341</v>
      </c>
      <c r="F144" s="130">
        <v>81.099999999999994</v>
      </c>
      <c r="G144" s="55">
        <v>4305761920</v>
      </c>
      <c r="H144" s="55">
        <v>1271010592</v>
      </c>
      <c r="I144" s="321">
        <v>19.7</v>
      </c>
      <c r="J144" s="322">
        <v>17.63</v>
      </c>
      <c r="K144" s="55">
        <v>15622</v>
      </c>
    </row>
    <row r="145" spans="1:11" x14ac:dyDescent="0.25">
      <c r="A145" s="111" t="s">
        <v>454</v>
      </c>
      <c r="B145" s="129">
        <v>42868</v>
      </c>
      <c r="C145" s="129">
        <v>9428535200</v>
      </c>
      <c r="D145" s="110">
        <v>9828682234</v>
      </c>
      <c r="E145" s="110">
        <v>229278</v>
      </c>
      <c r="F145" s="130">
        <v>98.1</v>
      </c>
      <c r="G145" s="55">
        <v>11516059520</v>
      </c>
      <c r="H145" s="55">
        <v>1687377286</v>
      </c>
      <c r="I145" s="321">
        <v>19.7</v>
      </c>
      <c r="J145" s="322">
        <v>17.63</v>
      </c>
      <c r="K145" s="55">
        <v>7754</v>
      </c>
    </row>
    <row r="146" spans="1:11" x14ac:dyDescent="0.25">
      <c r="A146" s="111" t="s">
        <v>455</v>
      </c>
      <c r="B146" s="129">
        <v>10428</v>
      </c>
      <c r="C146" s="129">
        <v>1877545100</v>
      </c>
      <c r="D146" s="110">
        <v>1957228114</v>
      </c>
      <c r="E146" s="110">
        <v>187690</v>
      </c>
      <c r="F146" s="130">
        <v>80.3</v>
      </c>
      <c r="G146" s="55">
        <v>2801377920</v>
      </c>
      <c r="H146" s="55">
        <v>844149806</v>
      </c>
      <c r="I146" s="321">
        <v>19.7</v>
      </c>
      <c r="J146" s="322">
        <v>17.63</v>
      </c>
      <c r="K146" s="55">
        <v>15947</v>
      </c>
    </row>
    <row r="147" spans="1:11" x14ac:dyDescent="0.25">
      <c r="A147" s="111" t="s">
        <v>456</v>
      </c>
      <c r="B147" s="129">
        <v>14996</v>
      </c>
      <c r="C147" s="129">
        <v>2645179300</v>
      </c>
      <c r="D147" s="110">
        <v>2757440709</v>
      </c>
      <c r="E147" s="110">
        <v>183878</v>
      </c>
      <c r="F147" s="130">
        <v>78.7</v>
      </c>
      <c r="G147" s="55">
        <v>4028525440</v>
      </c>
      <c r="H147" s="55">
        <v>1271084731</v>
      </c>
      <c r="I147" s="321">
        <v>19.7</v>
      </c>
      <c r="J147" s="322">
        <v>17.63</v>
      </c>
      <c r="K147" s="55">
        <v>16698</v>
      </c>
    </row>
    <row r="148" spans="1:11" x14ac:dyDescent="0.25">
      <c r="A148" s="17" t="s">
        <v>457</v>
      </c>
      <c r="B148" s="129"/>
      <c r="C148" s="129"/>
      <c r="D148" s="110"/>
      <c r="E148" s="110"/>
      <c r="F148" s="130"/>
      <c r="G148" s="55"/>
      <c r="H148" s="55"/>
      <c r="I148" s="321"/>
      <c r="J148" s="322"/>
      <c r="K148" s="55"/>
    </row>
    <row r="149" spans="1:11" x14ac:dyDescent="0.25">
      <c r="A149" s="111" t="s">
        <v>458</v>
      </c>
      <c r="B149" s="129">
        <v>46002</v>
      </c>
      <c r="C149" s="129">
        <v>9139840500</v>
      </c>
      <c r="D149" s="110">
        <v>9527735331</v>
      </c>
      <c r="E149" s="110">
        <v>207116</v>
      </c>
      <c r="F149" s="130">
        <v>88.7</v>
      </c>
      <c r="G149" s="55">
        <v>12357977280</v>
      </c>
      <c r="H149" s="55">
        <v>2830241949</v>
      </c>
      <c r="I149" s="321">
        <v>19.28</v>
      </c>
      <c r="J149" s="322">
        <v>17.21</v>
      </c>
      <c r="K149" s="55">
        <v>11862</v>
      </c>
    </row>
    <row r="150" spans="1:11" x14ac:dyDescent="0.25">
      <c r="A150" s="111" t="s">
        <v>459</v>
      </c>
      <c r="B150" s="129">
        <v>103672</v>
      </c>
      <c r="C150" s="129">
        <v>21597109500</v>
      </c>
      <c r="D150" s="110">
        <v>22513690827</v>
      </c>
      <c r="E150" s="110">
        <v>217163</v>
      </c>
      <c r="F150" s="130">
        <v>93</v>
      </c>
      <c r="G150" s="55">
        <v>27850446080</v>
      </c>
      <c r="H150" s="55">
        <v>5336755253</v>
      </c>
      <c r="I150" s="321">
        <v>19.28</v>
      </c>
      <c r="J150" s="322">
        <v>17.21</v>
      </c>
      <c r="K150" s="55">
        <v>9925</v>
      </c>
    </row>
    <row r="151" spans="1:11" x14ac:dyDescent="0.25">
      <c r="A151" s="111" t="s">
        <v>460</v>
      </c>
      <c r="B151" s="129">
        <v>10676</v>
      </c>
      <c r="C151" s="129">
        <v>1969839500</v>
      </c>
      <c r="D151" s="110">
        <v>2053439488</v>
      </c>
      <c r="E151" s="110">
        <v>192342</v>
      </c>
      <c r="F151" s="130">
        <v>82.3</v>
      </c>
      <c r="G151" s="55">
        <v>2868000640</v>
      </c>
      <c r="H151" s="55">
        <v>814561152</v>
      </c>
      <c r="I151" s="321">
        <v>19.28</v>
      </c>
      <c r="J151" s="322">
        <v>17.21</v>
      </c>
      <c r="K151" s="55">
        <v>14710</v>
      </c>
    </row>
    <row r="152" spans="1:11" x14ac:dyDescent="0.25">
      <c r="A152" s="111" t="s">
        <v>461</v>
      </c>
      <c r="B152" s="129">
        <v>84849</v>
      </c>
      <c r="C152" s="129">
        <v>22088581900</v>
      </c>
      <c r="D152" s="131">
        <v>23026021316</v>
      </c>
      <c r="E152" s="131">
        <v>271376</v>
      </c>
      <c r="F152" s="130">
        <v>116.2</v>
      </c>
      <c r="G152" s="55">
        <v>22793835360</v>
      </c>
      <c r="H152" s="55">
        <v>-232185956</v>
      </c>
      <c r="I152" s="322">
        <v>19.28</v>
      </c>
      <c r="J152" s="321">
        <v>17.21</v>
      </c>
      <c r="K152" s="55">
        <v>-471</v>
      </c>
    </row>
    <row r="153" spans="1:11" x14ac:dyDescent="0.25">
      <c r="A153" s="111" t="s">
        <v>462</v>
      </c>
      <c r="B153" s="129">
        <v>25962</v>
      </c>
      <c r="C153" s="129">
        <v>5033433600</v>
      </c>
      <c r="D153" s="131">
        <v>5247052522</v>
      </c>
      <c r="E153" s="131">
        <v>202105</v>
      </c>
      <c r="F153" s="130">
        <v>86.5</v>
      </c>
      <c r="G153" s="55">
        <v>6974431680</v>
      </c>
      <c r="H153" s="55">
        <v>1727379158</v>
      </c>
      <c r="I153" s="321">
        <v>19.28</v>
      </c>
      <c r="J153" s="322">
        <v>17.21</v>
      </c>
      <c r="K153" s="55">
        <v>12828</v>
      </c>
    </row>
    <row r="154" spans="1:11" x14ac:dyDescent="0.25">
      <c r="A154" s="111" t="s">
        <v>463</v>
      </c>
      <c r="B154" s="129">
        <v>65279</v>
      </c>
      <c r="C154" s="129">
        <v>14332135300</v>
      </c>
      <c r="D154" s="131">
        <v>14940391122</v>
      </c>
      <c r="E154" s="131">
        <v>228870</v>
      </c>
      <c r="F154" s="130">
        <v>98</v>
      </c>
      <c r="G154" s="55">
        <v>17536550560</v>
      </c>
      <c r="H154" s="55">
        <v>2596159438</v>
      </c>
      <c r="I154" s="321">
        <v>19.28</v>
      </c>
      <c r="J154" s="322">
        <v>17.21</v>
      </c>
      <c r="K154" s="55">
        <v>7668</v>
      </c>
    </row>
    <row r="155" spans="1:11" x14ac:dyDescent="0.25">
      <c r="A155" s="17" t="s">
        <v>464</v>
      </c>
      <c r="B155" s="129"/>
      <c r="C155" s="129"/>
      <c r="D155" s="131"/>
      <c r="E155" s="131"/>
      <c r="F155" s="130"/>
      <c r="G155" s="55"/>
      <c r="H155" s="55"/>
      <c r="I155" s="321"/>
      <c r="J155" s="322"/>
      <c r="K155" s="55"/>
    </row>
    <row r="156" spans="1:11" x14ac:dyDescent="0.25">
      <c r="A156" s="111" t="s">
        <v>465</v>
      </c>
      <c r="B156" s="129">
        <v>31760</v>
      </c>
      <c r="C156" s="129">
        <v>6987688100</v>
      </c>
      <c r="D156" s="131">
        <v>7284245583</v>
      </c>
      <c r="E156" s="131">
        <v>229353</v>
      </c>
      <c r="F156" s="130">
        <v>98.2</v>
      </c>
      <c r="G156" s="55">
        <v>8532006400</v>
      </c>
      <c r="H156" s="55">
        <v>1247760817</v>
      </c>
      <c r="I156" s="321">
        <v>19.41</v>
      </c>
      <c r="J156" s="322">
        <v>17.34</v>
      </c>
      <c r="K156" s="55">
        <v>7626</v>
      </c>
    </row>
    <row r="157" spans="1:11" x14ac:dyDescent="0.25">
      <c r="A157" s="111" t="s">
        <v>466</v>
      </c>
      <c r="B157" s="129">
        <v>41633</v>
      </c>
      <c r="C157" s="129">
        <v>9117609500</v>
      </c>
      <c r="D157" s="131">
        <v>9504560847</v>
      </c>
      <c r="E157" s="131">
        <v>228294</v>
      </c>
      <c r="F157" s="130">
        <v>97.7</v>
      </c>
      <c r="G157" s="55">
        <v>11184289120</v>
      </c>
      <c r="H157" s="55">
        <v>1679728273</v>
      </c>
      <c r="I157" s="321">
        <v>19.41</v>
      </c>
      <c r="J157" s="322">
        <v>17.34</v>
      </c>
      <c r="K157" s="55">
        <v>7831</v>
      </c>
    </row>
    <row r="158" spans="1:11" x14ac:dyDescent="0.25">
      <c r="A158" s="111" t="s">
        <v>467</v>
      </c>
      <c r="B158" s="129">
        <v>9605</v>
      </c>
      <c r="C158" s="129">
        <v>1763785700</v>
      </c>
      <c r="D158" s="131">
        <v>1838640765</v>
      </c>
      <c r="E158" s="131">
        <v>191425</v>
      </c>
      <c r="F158" s="130">
        <v>81.900000000000006</v>
      </c>
      <c r="G158" s="55">
        <v>2580287200</v>
      </c>
      <c r="H158" s="55">
        <v>741646435</v>
      </c>
      <c r="I158" s="321">
        <v>19.41</v>
      </c>
      <c r="J158" s="322">
        <v>17.34</v>
      </c>
      <c r="K158" s="55">
        <v>14987</v>
      </c>
    </row>
    <row r="159" spans="1:11" x14ac:dyDescent="0.25">
      <c r="A159" s="111" t="s">
        <v>468</v>
      </c>
      <c r="B159" s="129">
        <v>9503</v>
      </c>
      <c r="C159" s="129">
        <v>2147791100</v>
      </c>
      <c r="D159" s="131">
        <v>2238943354</v>
      </c>
      <c r="E159" s="131">
        <v>235604</v>
      </c>
      <c r="F159" s="130">
        <v>100.9</v>
      </c>
      <c r="G159" s="55">
        <v>2552885920</v>
      </c>
      <c r="H159" s="55">
        <v>313942566</v>
      </c>
      <c r="I159" s="321">
        <v>19.41</v>
      </c>
      <c r="J159" s="322">
        <v>17.34</v>
      </c>
      <c r="K159" s="55">
        <v>6412</v>
      </c>
    </row>
    <row r="160" spans="1:11" x14ac:dyDescent="0.25">
      <c r="A160" s="111" t="s">
        <v>469</v>
      </c>
      <c r="B160" s="129">
        <v>113700</v>
      </c>
      <c r="C160" s="129">
        <v>24048096800</v>
      </c>
      <c r="D160" s="131">
        <v>25068698028</v>
      </c>
      <c r="E160" s="131">
        <v>220481</v>
      </c>
      <c r="F160" s="130">
        <v>94.4</v>
      </c>
      <c r="G160" s="55">
        <v>30544368000</v>
      </c>
      <c r="H160" s="55">
        <v>5475669972</v>
      </c>
      <c r="I160" s="321">
        <v>19.41</v>
      </c>
      <c r="J160" s="322">
        <v>17.34</v>
      </c>
      <c r="K160" s="55">
        <v>9348</v>
      </c>
    </row>
    <row r="161" spans="1:11" x14ac:dyDescent="0.25">
      <c r="A161" s="111" t="s">
        <v>470</v>
      </c>
      <c r="B161" s="129">
        <v>4780</v>
      </c>
      <c r="C161" s="129">
        <v>853363900</v>
      </c>
      <c r="D161" s="131">
        <v>889580664</v>
      </c>
      <c r="E161" s="131">
        <v>186105</v>
      </c>
      <c r="F161" s="130">
        <v>79.7</v>
      </c>
      <c r="G161" s="55">
        <v>1284099200</v>
      </c>
      <c r="H161" s="55">
        <v>394518536</v>
      </c>
      <c r="I161" s="321">
        <v>19.41</v>
      </c>
      <c r="J161" s="322">
        <v>17.34</v>
      </c>
      <c r="K161" s="55">
        <v>16020</v>
      </c>
    </row>
    <row r="162" spans="1:11" x14ac:dyDescent="0.25">
      <c r="A162" s="111" t="s">
        <v>471</v>
      </c>
      <c r="B162" s="129">
        <v>5681</v>
      </c>
      <c r="C162" s="129">
        <v>1084036800</v>
      </c>
      <c r="D162" s="131">
        <v>1130043322</v>
      </c>
      <c r="E162" s="131">
        <v>198916</v>
      </c>
      <c r="F162" s="130">
        <v>85.2</v>
      </c>
      <c r="G162" s="55">
        <v>1526143840</v>
      </c>
      <c r="H162" s="55">
        <v>396100518</v>
      </c>
      <c r="I162" s="321">
        <v>19.41</v>
      </c>
      <c r="J162" s="322">
        <v>17.34</v>
      </c>
      <c r="K162" s="55">
        <v>13533</v>
      </c>
    </row>
    <row r="163" spans="1:11" x14ac:dyDescent="0.25">
      <c r="A163" s="111" t="s">
        <v>472</v>
      </c>
      <c r="B163" s="129">
        <v>33290</v>
      </c>
      <c r="C163" s="129">
        <v>6458582400</v>
      </c>
      <c r="D163" s="131">
        <v>6732684637</v>
      </c>
      <c r="E163" s="131">
        <v>202243</v>
      </c>
      <c r="F163" s="130">
        <v>86.6</v>
      </c>
      <c r="G163" s="55">
        <v>8943025600</v>
      </c>
      <c r="H163" s="55">
        <v>2210340963</v>
      </c>
      <c r="I163" s="321">
        <v>19.41</v>
      </c>
      <c r="J163" s="322">
        <v>17.34</v>
      </c>
      <c r="K163" s="55">
        <v>12888</v>
      </c>
    </row>
    <row r="164" spans="1:11" x14ac:dyDescent="0.25">
      <c r="A164" s="111" t="s">
        <v>473</v>
      </c>
      <c r="B164" s="129">
        <v>6672</v>
      </c>
      <c r="C164" s="129">
        <v>1229214200</v>
      </c>
      <c r="D164" s="131">
        <v>1281382051</v>
      </c>
      <c r="E164" s="131">
        <v>192054</v>
      </c>
      <c r="F164" s="130">
        <v>82.2</v>
      </c>
      <c r="G164" s="55">
        <v>1792366080</v>
      </c>
      <c r="H164" s="55">
        <v>510984029</v>
      </c>
      <c r="I164" s="321">
        <v>19.41</v>
      </c>
      <c r="J164" s="322">
        <v>17.34</v>
      </c>
      <c r="K164" s="55">
        <v>14865</v>
      </c>
    </row>
    <row r="165" spans="1:11" x14ac:dyDescent="0.25">
      <c r="A165" s="111" t="s">
        <v>474</v>
      </c>
      <c r="B165" s="129">
        <v>5708</v>
      </c>
      <c r="C165" s="129">
        <v>1184757700</v>
      </c>
      <c r="D165" s="131">
        <v>1235038817</v>
      </c>
      <c r="E165" s="131">
        <v>216370</v>
      </c>
      <c r="F165" s="130">
        <v>92.6</v>
      </c>
      <c r="G165" s="55">
        <v>1533397120</v>
      </c>
      <c r="H165" s="55">
        <v>298358303</v>
      </c>
      <c r="I165" s="321">
        <v>19.41</v>
      </c>
      <c r="J165" s="322">
        <v>17.34</v>
      </c>
      <c r="K165" s="55">
        <v>10146</v>
      </c>
    </row>
    <row r="166" spans="1:11" x14ac:dyDescent="0.25">
      <c r="A166" s="111" t="s">
        <v>475</v>
      </c>
      <c r="B166" s="129">
        <v>5204</v>
      </c>
      <c r="C166" s="129">
        <v>969270000</v>
      </c>
      <c r="D166" s="131">
        <v>1010405819</v>
      </c>
      <c r="E166" s="131">
        <v>194159</v>
      </c>
      <c r="F166" s="130">
        <v>83.1</v>
      </c>
      <c r="G166" s="55">
        <v>1398002560</v>
      </c>
      <c r="H166" s="55">
        <v>387596741</v>
      </c>
      <c r="I166" s="321">
        <v>19.41</v>
      </c>
      <c r="J166" s="322">
        <v>17.34</v>
      </c>
      <c r="K166" s="55">
        <v>14457</v>
      </c>
    </row>
    <row r="167" spans="1:11" x14ac:dyDescent="0.25">
      <c r="A167" s="111" t="s">
        <v>476</v>
      </c>
      <c r="B167" s="129">
        <v>583151</v>
      </c>
      <c r="C167" s="129">
        <v>137742000000</v>
      </c>
      <c r="D167" s="131">
        <v>143587770480</v>
      </c>
      <c r="E167" s="131">
        <v>246227</v>
      </c>
      <c r="F167" s="130">
        <v>105.4</v>
      </c>
      <c r="G167" s="55">
        <v>156657684640</v>
      </c>
      <c r="H167" s="55">
        <v>13069914160</v>
      </c>
      <c r="I167" s="321">
        <v>19.41</v>
      </c>
      <c r="J167" s="322">
        <v>17.34</v>
      </c>
      <c r="K167" s="55">
        <v>4350</v>
      </c>
    </row>
    <row r="168" spans="1:11" x14ac:dyDescent="0.25">
      <c r="A168" s="111" t="s">
        <v>477</v>
      </c>
      <c r="B168" s="129">
        <v>13189</v>
      </c>
      <c r="C168" s="129">
        <v>2724595100</v>
      </c>
      <c r="D168" s="131">
        <v>2840226916</v>
      </c>
      <c r="E168" s="131">
        <v>215348</v>
      </c>
      <c r="F168" s="130">
        <v>92.2</v>
      </c>
      <c r="G168" s="55">
        <v>3543092960</v>
      </c>
      <c r="H168" s="55">
        <v>702866044</v>
      </c>
      <c r="I168" s="321">
        <v>19.41</v>
      </c>
      <c r="J168" s="322">
        <v>17.34</v>
      </c>
      <c r="K168" s="55">
        <v>10344</v>
      </c>
    </row>
    <row r="169" spans="1:11" x14ac:dyDescent="0.25">
      <c r="A169" s="111" t="s">
        <v>478</v>
      </c>
      <c r="B169" s="129">
        <v>9453</v>
      </c>
      <c r="C169" s="129">
        <v>1904112200</v>
      </c>
      <c r="D169" s="131">
        <v>1984922722</v>
      </c>
      <c r="E169" s="131">
        <v>209978</v>
      </c>
      <c r="F169" s="130">
        <v>89.9</v>
      </c>
      <c r="G169" s="55">
        <v>2539453920</v>
      </c>
      <c r="H169" s="55">
        <v>554531198</v>
      </c>
      <c r="I169" s="321">
        <v>19.41</v>
      </c>
      <c r="J169" s="322">
        <v>17.34</v>
      </c>
      <c r="K169" s="55">
        <v>11386</v>
      </c>
    </row>
    <row r="170" spans="1:11" x14ac:dyDescent="0.25">
      <c r="A170" s="111" t="s">
        <v>479</v>
      </c>
      <c r="B170" s="129">
        <v>9245</v>
      </c>
      <c r="C170" s="129">
        <v>1845830500</v>
      </c>
      <c r="D170" s="131">
        <v>1924167546</v>
      </c>
      <c r="E170" s="131">
        <v>208131</v>
      </c>
      <c r="F170" s="130">
        <v>89.1</v>
      </c>
      <c r="G170" s="55">
        <v>2483576800</v>
      </c>
      <c r="H170" s="55">
        <v>559409254</v>
      </c>
      <c r="I170" s="321">
        <v>19.41</v>
      </c>
      <c r="J170" s="322">
        <v>17.34</v>
      </c>
      <c r="K170" s="55">
        <v>11745</v>
      </c>
    </row>
    <row r="171" spans="1:11" x14ac:dyDescent="0.25">
      <c r="A171" s="111" t="s">
        <v>480</v>
      </c>
      <c r="B171" s="129">
        <v>38170</v>
      </c>
      <c r="C171" s="129">
        <v>9773982500</v>
      </c>
      <c r="D171" s="131">
        <v>10188790317</v>
      </c>
      <c r="E171" s="131">
        <v>266932</v>
      </c>
      <c r="F171" s="130">
        <v>114.3</v>
      </c>
      <c r="G171" s="55">
        <v>10253988800</v>
      </c>
      <c r="H171" s="55">
        <v>65198483</v>
      </c>
      <c r="I171" s="321">
        <v>19.41</v>
      </c>
      <c r="J171" s="322">
        <v>17.34</v>
      </c>
      <c r="K171" s="55">
        <v>332</v>
      </c>
    </row>
    <row r="172" spans="1:11" x14ac:dyDescent="0.25">
      <c r="A172" s="111" t="s">
        <v>481</v>
      </c>
      <c r="B172" s="129">
        <v>6989</v>
      </c>
      <c r="C172" s="129">
        <v>1425794000</v>
      </c>
      <c r="D172" s="131">
        <v>1486304697</v>
      </c>
      <c r="E172" s="131">
        <v>212663</v>
      </c>
      <c r="F172" s="130">
        <v>91</v>
      </c>
      <c r="G172" s="55">
        <v>1877524960</v>
      </c>
      <c r="H172" s="55">
        <v>391220263</v>
      </c>
      <c r="I172" s="321">
        <v>19.41</v>
      </c>
      <c r="J172" s="322">
        <v>17.34</v>
      </c>
      <c r="K172" s="55">
        <v>10865</v>
      </c>
    </row>
    <row r="173" spans="1:11" x14ac:dyDescent="0.25">
      <c r="A173" s="111" t="s">
        <v>482</v>
      </c>
      <c r="B173" s="129">
        <v>46993</v>
      </c>
      <c r="C173" s="129">
        <v>11012276500</v>
      </c>
      <c r="D173" s="131">
        <v>11479637515</v>
      </c>
      <c r="E173" s="131">
        <v>244284</v>
      </c>
      <c r="F173" s="130">
        <v>104.6</v>
      </c>
      <c r="G173" s="55">
        <v>12624199520</v>
      </c>
      <c r="H173" s="55">
        <v>1144562005</v>
      </c>
      <c r="I173" s="321">
        <v>19.41</v>
      </c>
      <c r="J173" s="322">
        <v>17.34</v>
      </c>
      <c r="K173" s="55">
        <v>4728</v>
      </c>
    </row>
    <row r="174" spans="1:11" x14ac:dyDescent="0.25">
      <c r="A174" s="111" t="s">
        <v>483</v>
      </c>
      <c r="B174" s="129">
        <v>42920</v>
      </c>
      <c r="C174" s="129">
        <v>10426287300</v>
      </c>
      <c r="D174" s="131">
        <v>10868778933</v>
      </c>
      <c r="E174" s="131">
        <v>253233</v>
      </c>
      <c r="F174" s="130">
        <v>108.4</v>
      </c>
      <c r="G174" s="55">
        <v>11530028800</v>
      </c>
      <c r="H174" s="55">
        <v>661249867</v>
      </c>
      <c r="I174" s="321">
        <v>19.41</v>
      </c>
      <c r="J174" s="322">
        <v>17.34</v>
      </c>
      <c r="K174" s="55">
        <v>2990</v>
      </c>
    </row>
    <row r="175" spans="1:11" x14ac:dyDescent="0.25">
      <c r="A175" s="111" t="s">
        <v>484</v>
      </c>
      <c r="B175" s="129">
        <v>40344</v>
      </c>
      <c r="C175" s="129">
        <v>8713228900</v>
      </c>
      <c r="D175" s="131">
        <v>9083018335</v>
      </c>
      <c r="E175" s="131">
        <v>225139</v>
      </c>
      <c r="F175" s="130">
        <v>96.4</v>
      </c>
      <c r="G175" s="55">
        <v>10838012160</v>
      </c>
      <c r="H175" s="55">
        <v>1754993825</v>
      </c>
      <c r="I175" s="321">
        <v>19.41</v>
      </c>
      <c r="J175" s="322">
        <v>17.34</v>
      </c>
      <c r="K175" s="55">
        <v>8443</v>
      </c>
    </row>
    <row r="176" spans="1:11" x14ac:dyDescent="0.25">
      <c r="A176" s="111" t="s">
        <v>485</v>
      </c>
      <c r="B176" s="129">
        <v>14237</v>
      </c>
      <c r="C176" s="129">
        <v>2918287100</v>
      </c>
      <c r="D176" s="131">
        <v>3042139205</v>
      </c>
      <c r="E176" s="131">
        <v>213678</v>
      </c>
      <c r="F176" s="130">
        <v>91.5</v>
      </c>
      <c r="G176" s="55">
        <v>3824627680</v>
      </c>
      <c r="H176" s="55">
        <v>782488475</v>
      </c>
      <c r="I176" s="321">
        <v>19.41</v>
      </c>
      <c r="J176" s="322">
        <v>17.34</v>
      </c>
      <c r="K176" s="55">
        <v>10668</v>
      </c>
    </row>
    <row r="177" spans="1:11" x14ac:dyDescent="0.25">
      <c r="A177" s="111" t="s">
        <v>486</v>
      </c>
      <c r="B177" s="129">
        <v>14406</v>
      </c>
      <c r="C177" s="129">
        <v>3136499500</v>
      </c>
      <c r="D177" s="131">
        <v>3269612539</v>
      </c>
      <c r="E177" s="131">
        <v>226962</v>
      </c>
      <c r="F177" s="130">
        <v>97.2</v>
      </c>
      <c r="G177" s="55">
        <v>3870027840</v>
      </c>
      <c r="H177" s="55">
        <v>600415301</v>
      </c>
      <c r="I177" s="321">
        <v>19.41</v>
      </c>
      <c r="J177" s="322">
        <v>17.34</v>
      </c>
      <c r="K177" s="55">
        <v>8090</v>
      </c>
    </row>
    <row r="178" spans="1:11" x14ac:dyDescent="0.25">
      <c r="A178" s="111" t="s">
        <v>487</v>
      </c>
      <c r="B178" s="129">
        <v>24532</v>
      </c>
      <c r="C178" s="129">
        <v>5004090800</v>
      </c>
      <c r="D178" s="131">
        <v>5216464414</v>
      </c>
      <c r="E178" s="131">
        <v>212639</v>
      </c>
      <c r="F178" s="130">
        <v>91</v>
      </c>
      <c r="G178" s="55">
        <v>6590276480</v>
      </c>
      <c r="H178" s="55">
        <v>1373812066</v>
      </c>
      <c r="I178" s="321">
        <v>19.41</v>
      </c>
      <c r="J178" s="322">
        <v>17.34</v>
      </c>
      <c r="K178" s="55">
        <v>10870</v>
      </c>
    </row>
    <row r="179" spans="1:11" x14ac:dyDescent="0.25">
      <c r="A179" s="111" t="s">
        <v>488</v>
      </c>
      <c r="B179" s="129">
        <v>34920</v>
      </c>
      <c r="C179" s="129">
        <v>7131803400</v>
      </c>
      <c r="D179" s="131">
        <v>7434477136</v>
      </c>
      <c r="E179" s="131">
        <v>212900</v>
      </c>
      <c r="F179" s="130">
        <v>91.1</v>
      </c>
      <c r="G179" s="55">
        <v>9380908800</v>
      </c>
      <c r="H179" s="55">
        <v>1946431664</v>
      </c>
      <c r="I179" s="321">
        <v>19.41</v>
      </c>
      <c r="J179" s="322">
        <v>17.34</v>
      </c>
      <c r="K179" s="55">
        <v>10819</v>
      </c>
    </row>
    <row r="180" spans="1:11" x14ac:dyDescent="0.25">
      <c r="A180" s="111" t="s">
        <v>489</v>
      </c>
      <c r="B180" s="129">
        <v>9294</v>
      </c>
      <c r="C180" s="129">
        <v>1653231800</v>
      </c>
      <c r="D180" s="131">
        <v>1723394958</v>
      </c>
      <c r="E180" s="131">
        <v>185431</v>
      </c>
      <c r="F180" s="130">
        <v>79.400000000000006</v>
      </c>
      <c r="G180" s="55">
        <v>2496740160</v>
      </c>
      <c r="H180" s="55">
        <v>773345202</v>
      </c>
      <c r="I180" s="321">
        <v>19.41</v>
      </c>
      <c r="J180" s="322">
        <v>17.34</v>
      </c>
      <c r="K180" s="55">
        <v>16151</v>
      </c>
    </row>
    <row r="181" spans="1:11" x14ac:dyDescent="0.25">
      <c r="A181" s="111" t="s">
        <v>490</v>
      </c>
      <c r="B181" s="129">
        <v>10560</v>
      </c>
      <c r="C181" s="129">
        <v>2001224800</v>
      </c>
      <c r="D181" s="131">
        <v>2086156781</v>
      </c>
      <c r="E181" s="131">
        <v>197553</v>
      </c>
      <c r="F181" s="130">
        <v>84.6</v>
      </c>
      <c r="G181" s="55">
        <v>2836838400</v>
      </c>
      <c r="H181" s="55">
        <v>750681619</v>
      </c>
      <c r="I181" s="321">
        <v>19.41</v>
      </c>
      <c r="J181" s="322">
        <v>17.34</v>
      </c>
      <c r="K181" s="55">
        <v>13798</v>
      </c>
    </row>
    <row r="182" spans="1:11" x14ac:dyDescent="0.25">
      <c r="A182" s="111" t="s">
        <v>491</v>
      </c>
      <c r="B182" s="129">
        <v>69981</v>
      </c>
      <c r="C182" s="129">
        <v>17589907600</v>
      </c>
      <c r="D182" s="131">
        <v>18336423279</v>
      </c>
      <c r="E182" s="131">
        <v>262020</v>
      </c>
      <c r="F182" s="130">
        <v>112.2</v>
      </c>
      <c r="G182" s="55">
        <v>18799695840</v>
      </c>
      <c r="H182" s="55">
        <v>463272561</v>
      </c>
      <c r="I182" s="321">
        <v>19.41</v>
      </c>
      <c r="J182" s="322">
        <v>17.34</v>
      </c>
      <c r="K182" s="55">
        <v>1285</v>
      </c>
    </row>
    <row r="183" spans="1:11" x14ac:dyDescent="0.25">
      <c r="A183" s="111" t="s">
        <v>492</v>
      </c>
      <c r="B183" s="129">
        <v>15255</v>
      </c>
      <c r="C183" s="129">
        <v>3288799700</v>
      </c>
      <c r="D183" s="131">
        <v>3428376359</v>
      </c>
      <c r="E183" s="131">
        <v>224738</v>
      </c>
      <c r="F183" s="130">
        <v>96.2</v>
      </c>
      <c r="G183" s="55">
        <v>4098103200</v>
      </c>
      <c r="H183" s="55">
        <v>669726841</v>
      </c>
      <c r="I183" s="321">
        <v>19.41</v>
      </c>
      <c r="J183" s="322">
        <v>17.34</v>
      </c>
      <c r="K183" s="55">
        <v>8521</v>
      </c>
    </row>
    <row r="184" spans="1:11" x14ac:dyDescent="0.25">
      <c r="A184" s="111" t="s">
        <v>493</v>
      </c>
      <c r="B184" s="129">
        <v>39498</v>
      </c>
      <c r="C184" s="129">
        <v>9701516000</v>
      </c>
      <c r="D184" s="131">
        <v>10113248339</v>
      </c>
      <c r="E184" s="131">
        <v>256045</v>
      </c>
      <c r="F184" s="130">
        <v>109.6</v>
      </c>
      <c r="G184" s="55">
        <v>10610742720</v>
      </c>
      <c r="H184" s="55">
        <v>497494381</v>
      </c>
      <c r="I184" s="321">
        <v>19.41</v>
      </c>
      <c r="J184" s="322">
        <v>17.34</v>
      </c>
      <c r="K184" s="55">
        <v>2445</v>
      </c>
    </row>
    <row r="185" spans="1:11" x14ac:dyDescent="0.25">
      <c r="A185" s="111" t="s">
        <v>494</v>
      </c>
      <c r="B185" s="129">
        <v>18725</v>
      </c>
      <c r="C185" s="129">
        <v>3939835100</v>
      </c>
      <c r="D185" s="131">
        <v>4107041702</v>
      </c>
      <c r="E185" s="131">
        <v>219335</v>
      </c>
      <c r="F185" s="130">
        <v>93.9</v>
      </c>
      <c r="G185" s="55">
        <v>5030284000</v>
      </c>
      <c r="H185" s="55">
        <v>923242298</v>
      </c>
      <c r="I185" s="321">
        <v>19.41</v>
      </c>
      <c r="J185" s="322">
        <v>17.34</v>
      </c>
      <c r="K185" s="55">
        <v>9570</v>
      </c>
    </row>
    <row r="186" spans="1:11" x14ac:dyDescent="0.25">
      <c r="A186" s="111" t="s">
        <v>495</v>
      </c>
      <c r="B186" s="129">
        <v>56800</v>
      </c>
      <c r="C186" s="129">
        <v>12626245700</v>
      </c>
      <c r="D186" s="131">
        <v>13162103568</v>
      </c>
      <c r="E186" s="131">
        <v>231727</v>
      </c>
      <c r="F186" s="130">
        <v>99.2</v>
      </c>
      <c r="G186" s="55">
        <v>15258752000</v>
      </c>
      <c r="H186" s="55">
        <v>2096648432</v>
      </c>
      <c r="I186" s="321">
        <v>19.41</v>
      </c>
      <c r="J186" s="322">
        <v>17.34</v>
      </c>
      <c r="K186" s="55">
        <v>7165</v>
      </c>
    </row>
    <row r="187" spans="1:11" x14ac:dyDescent="0.25">
      <c r="A187" s="111" t="s">
        <v>496</v>
      </c>
      <c r="B187" s="129">
        <v>9133</v>
      </c>
      <c r="C187" s="129">
        <v>2078971400</v>
      </c>
      <c r="D187" s="131">
        <v>2167202946</v>
      </c>
      <c r="E187" s="131">
        <v>237294</v>
      </c>
      <c r="F187" s="130">
        <v>101.6</v>
      </c>
      <c r="G187" s="55">
        <v>2453489120</v>
      </c>
      <c r="H187" s="55">
        <v>286286174</v>
      </c>
      <c r="I187" s="321">
        <v>19.41</v>
      </c>
      <c r="J187" s="322">
        <v>17.34</v>
      </c>
      <c r="K187" s="55">
        <v>6084</v>
      </c>
    </row>
    <row r="188" spans="1:11" x14ac:dyDescent="0.25">
      <c r="A188" s="111" t="s">
        <v>497</v>
      </c>
      <c r="B188" s="129">
        <v>26977</v>
      </c>
      <c r="C188" s="129">
        <v>6593600300</v>
      </c>
      <c r="D188" s="131">
        <v>6873432697</v>
      </c>
      <c r="E188" s="131">
        <v>254789</v>
      </c>
      <c r="F188" s="130">
        <v>109.1</v>
      </c>
      <c r="G188" s="55">
        <v>7247101280</v>
      </c>
      <c r="H188" s="55">
        <v>373668583</v>
      </c>
      <c r="I188" s="321">
        <v>19.41</v>
      </c>
      <c r="J188" s="322">
        <v>17.34</v>
      </c>
      <c r="K188" s="55">
        <v>2689</v>
      </c>
    </row>
    <row r="189" spans="1:11" x14ac:dyDescent="0.25">
      <c r="A189" s="111" t="s">
        <v>498</v>
      </c>
      <c r="B189" s="129">
        <v>13270</v>
      </c>
      <c r="C189" s="129">
        <v>2496803500</v>
      </c>
      <c r="D189" s="131">
        <v>2602767841</v>
      </c>
      <c r="E189" s="131">
        <v>196139</v>
      </c>
      <c r="F189" s="130">
        <v>84</v>
      </c>
      <c r="G189" s="55">
        <v>3564852800</v>
      </c>
      <c r="H189" s="55">
        <v>962084959</v>
      </c>
      <c r="I189" s="321">
        <v>19.41</v>
      </c>
      <c r="J189" s="322">
        <v>17.34</v>
      </c>
      <c r="K189" s="55">
        <v>14072</v>
      </c>
    </row>
    <row r="190" spans="1:11" x14ac:dyDescent="0.25">
      <c r="A190" s="111" t="s">
        <v>499</v>
      </c>
      <c r="B190" s="129">
        <v>10745</v>
      </c>
      <c r="C190" s="129">
        <v>2067779900</v>
      </c>
      <c r="D190" s="131">
        <v>2155536479</v>
      </c>
      <c r="E190" s="131">
        <v>200608</v>
      </c>
      <c r="F190" s="130">
        <v>85.9</v>
      </c>
      <c r="G190" s="55">
        <v>2886536800</v>
      </c>
      <c r="H190" s="55">
        <v>731000321</v>
      </c>
      <c r="I190" s="321">
        <v>19.41</v>
      </c>
      <c r="J190" s="322">
        <v>17.34</v>
      </c>
      <c r="K190" s="55">
        <v>13205</v>
      </c>
    </row>
    <row r="191" spans="1:11" x14ac:dyDescent="0.25">
      <c r="A191" s="111" t="s">
        <v>500</v>
      </c>
      <c r="B191" s="129">
        <v>12904</v>
      </c>
      <c r="C191" s="129">
        <v>2540906300</v>
      </c>
      <c r="D191" s="131">
        <v>2648742363</v>
      </c>
      <c r="E191" s="131">
        <v>205265</v>
      </c>
      <c r="F191" s="130">
        <v>87.9</v>
      </c>
      <c r="G191" s="55">
        <v>3466530560</v>
      </c>
      <c r="H191" s="55">
        <v>817788197</v>
      </c>
      <c r="I191" s="321">
        <v>19.41</v>
      </c>
      <c r="J191" s="322">
        <v>17.34</v>
      </c>
      <c r="K191" s="55">
        <v>12301</v>
      </c>
    </row>
    <row r="192" spans="1:11" x14ac:dyDescent="0.25">
      <c r="A192" s="111" t="s">
        <v>501</v>
      </c>
      <c r="B192" s="129">
        <v>11256</v>
      </c>
      <c r="C192" s="129">
        <v>2140155000</v>
      </c>
      <c r="D192" s="131">
        <v>2230983178</v>
      </c>
      <c r="E192" s="131">
        <v>198204</v>
      </c>
      <c r="F192" s="130">
        <v>84.8</v>
      </c>
      <c r="G192" s="55">
        <v>3023811840</v>
      </c>
      <c r="H192" s="55">
        <v>792828662</v>
      </c>
      <c r="I192" s="321">
        <v>19.41</v>
      </c>
      <c r="J192" s="322">
        <v>17.34</v>
      </c>
      <c r="K192" s="55">
        <v>13672</v>
      </c>
    </row>
    <row r="193" spans="1:11" x14ac:dyDescent="0.25">
      <c r="A193" s="111" t="s">
        <v>502</v>
      </c>
      <c r="B193" s="129">
        <v>12833</v>
      </c>
      <c r="C193" s="129">
        <v>2527557000</v>
      </c>
      <c r="D193" s="131">
        <v>2634826519</v>
      </c>
      <c r="E193" s="131">
        <v>205316</v>
      </c>
      <c r="F193" s="130">
        <v>87.9</v>
      </c>
      <c r="G193" s="55">
        <v>3447457120</v>
      </c>
      <c r="H193" s="55">
        <v>812630601</v>
      </c>
      <c r="I193" s="321">
        <v>19.41</v>
      </c>
      <c r="J193" s="322">
        <v>17.34</v>
      </c>
      <c r="K193" s="55">
        <v>12291</v>
      </c>
    </row>
    <row r="194" spans="1:11" x14ac:dyDescent="0.25">
      <c r="A194" s="111" t="s">
        <v>503</v>
      </c>
      <c r="B194" s="129">
        <v>16145</v>
      </c>
      <c r="C194" s="129">
        <v>3941110200</v>
      </c>
      <c r="D194" s="131">
        <v>4108370917</v>
      </c>
      <c r="E194" s="131">
        <v>254467</v>
      </c>
      <c r="F194" s="130">
        <v>108.9</v>
      </c>
      <c r="G194" s="55">
        <v>4337192800</v>
      </c>
      <c r="H194" s="55">
        <v>228821883</v>
      </c>
      <c r="I194" s="321">
        <v>19.41</v>
      </c>
      <c r="J194" s="322">
        <v>17.34</v>
      </c>
      <c r="K194" s="55">
        <v>2751</v>
      </c>
    </row>
    <row r="195" spans="1:11" x14ac:dyDescent="0.25">
      <c r="A195" s="111" t="s">
        <v>504</v>
      </c>
      <c r="B195" s="129">
        <v>11868</v>
      </c>
      <c r="C195" s="129">
        <v>2428231700</v>
      </c>
      <c r="D195" s="131">
        <v>2531285853</v>
      </c>
      <c r="E195" s="131">
        <v>213287</v>
      </c>
      <c r="F195" s="130">
        <v>91.3</v>
      </c>
      <c r="G195" s="55">
        <v>3188219520</v>
      </c>
      <c r="H195" s="55">
        <v>656933667</v>
      </c>
      <c r="I195" s="321">
        <v>19.41</v>
      </c>
      <c r="J195" s="322">
        <v>17.34</v>
      </c>
      <c r="K195" s="55">
        <v>10744</v>
      </c>
    </row>
    <row r="196" spans="1:11" x14ac:dyDescent="0.25">
      <c r="A196" s="111" t="s">
        <v>505</v>
      </c>
      <c r="B196" s="129">
        <v>59282</v>
      </c>
      <c r="C196" s="129">
        <v>12302643600</v>
      </c>
      <c r="D196" s="131">
        <v>12824767794</v>
      </c>
      <c r="E196" s="131">
        <v>216335</v>
      </c>
      <c r="F196" s="130">
        <v>92.6</v>
      </c>
      <c r="G196" s="55">
        <v>15925516480</v>
      </c>
      <c r="H196" s="55">
        <v>3100748686</v>
      </c>
      <c r="I196" s="321">
        <v>19.41</v>
      </c>
      <c r="J196" s="322">
        <v>17.34</v>
      </c>
      <c r="K196" s="55">
        <v>10152</v>
      </c>
    </row>
    <row r="197" spans="1:11" x14ac:dyDescent="0.25">
      <c r="A197" s="111" t="s">
        <v>506</v>
      </c>
      <c r="B197" s="129">
        <v>9256</v>
      </c>
      <c r="C197" s="129">
        <v>1737182800</v>
      </c>
      <c r="D197" s="131">
        <v>1810908838</v>
      </c>
      <c r="E197" s="131">
        <v>195647</v>
      </c>
      <c r="F197" s="130">
        <v>83.8</v>
      </c>
      <c r="G197" s="55">
        <v>2486531840</v>
      </c>
      <c r="H197" s="55">
        <v>675623002</v>
      </c>
      <c r="I197" s="321">
        <v>19.41</v>
      </c>
      <c r="J197" s="322">
        <v>17.34</v>
      </c>
      <c r="K197" s="55">
        <v>14168</v>
      </c>
    </row>
    <row r="198" spans="1:11" x14ac:dyDescent="0.25">
      <c r="A198" s="111" t="s">
        <v>507</v>
      </c>
      <c r="B198" s="129">
        <v>56833</v>
      </c>
      <c r="C198" s="129">
        <v>11833361800</v>
      </c>
      <c r="D198" s="131">
        <v>12335569675</v>
      </c>
      <c r="E198" s="131">
        <v>217049</v>
      </c>
      <c r="F198" s="130">
        <v>92.9</v>
      </c>
      <c r="G198" s="55">
        <v>15267617120</v>
      </c>
      <c r="H198" s="55">
        <v>2932047445</v>
      </c>
      <c r="I198" s="321">
        <v>19.41</v>
      </c>
      <c r="J198" s="322">
        <v>17.34</v>
      </c>
      <c r="K198" s="55">
        <v>10014</v>
      </c>
    </row>
    <row r="199" spans="1:11" x14ac:dyDescent="0.25">
      <c r="A199" s="111" t="s">
        <v>508</v>
      </c>
      <c r="B199" s="129">
        <v>24694</v>
      </c>
      <c r="C199" s="129">
        <v>5128730000</v>
      </c>
      <c r="D199" s="131">
        <v>5346393301</v>
      </c>
      <c r="E199" s="131">
        <v>216506</v>
      </c>
      <c r="F199" s="130">
        <v>92.7</v>
      </c>
      <c r="G199" s="55">
        <v>6633796160</v>
      </c>
      <c r="H199" s="55">
        <v>1287402859</v>
      </c>
      <c r="I199" s="321">
        <v>19.41</v>
      </c>
      <c r="J199" s="322">
        <v>17.34</v>
      </c>
      <c r="K199" s="55">
        <v>10119</v>
      </c>
    </row>
    <row r="200" spans="1:11" x14ac:dyDescent="0.25">
      <c r="A200" s="111" t="s">
        <v>509</v>
      </c>
      <c r="B200" s="129">
        <v>16045</v>
      </c>
      <c r="C200" s="129">
        <v>3141894200</v>
      </c>
      <c r="D200" s="131">
        <v>3275236190</v>
      </c>
      <c r="E200" s="131">
        <v>204128</v>
      </c>
      <c r="F200" s="130">
        <v>87.4</v>
      </c>
      <c r="G200" s="55">
        <v>4310328800</v>
      </c>
      <c r="H200" s="55">
        <v>1035092610</v>
      </c>
      <c r="I200" s="321">
        <v>19.41</v>
      </c>
      <c r="J200" s="322">
        <v>17.34</v>
      </c>
      <c r="K200" s="55">
        <v>12522</v>
      </c>
    </row>
    <row r="201" spans="1:11" x14ac:dyDescent="0.25">
      <c r="A201" s="111" t="s">
        <v>510</v>
      </c>
      <c r="B201" s="129">
        <v>11906</v>
      </c>
      <c r="C201" s="129">
        <v>2354276100</v>
      </c>
      <c r="D201" s="131">
        <v>2454191578</v>
      </c>
      <c r="E201" s="131">
        <v>206131</v>
      </c>
      <c r="F201" s="130">
        <v>88.2</v>
      </c>
      <c r="G201" s="55">
        <v>3198427840</v>
      </c>
      <c r="H201" s="55">
        <v>744236262</v>
      </c>
      <c r="I201" s="321">
        <v>19.41</v>
      </c>
      <c r="J201" s="322">
        <v>17.34</v>
      </c>
      <c r="K201" s="55">
        <v>12133</v>
      </c>
    </row>
    <row r="202" spans="1:11" x14ac:dyDescent="0.25">
      <c r="A202" s="111" t="s">
        <v>511</v>
      </c>
      <c r="B202" s="129">
        <v>39611</v>
      </c>
      <c r="C202" s="129">
        <v>8027447300</v>
      </c>
      <c r="D202" s="131">
        <v>8368132163</v>
      </c>
      <c r="E202" s="131">
        <v>211258</v>
      </c>
      <c r="F202" s="130">
        <v>90.4</v>
      </c>
      <c r="G202" s="55">
        <v>10641099040</v>
      </c>
      <c r="H202" s="55">
        <v>2272966877</v>
      </c>
      <c r="I202" s="321">
        <v>19.41</v>
      </c>
      <c r="J202" s="322">
        <v>17.34</v>
      </c>
      <c r="K202" s="55">
        <v>11138</v>
      </c>
    </row>
    <row r="203" spans="1:11" x14ac:dyDescent="0.25">
      <c r="A203" s="111" t="s">
        <v>512</v>
      </c>
      <c r="B203" s="129">
        <v>12440</v>
      </c>
      <c r="C203" s="129">
        <v>2275126000</v>
      </c>
      <c r="D203" s="131">
        <v>2371682347</v>
      </c>
      <c r="E203" s="131">
        <v>190650</v>
      </c>
      <c r="F203" s="130">
        <v>81.599999999999994</v>
      </c>
      <c r="G203" s="55">
        <v>3341881600</v>
      </c>
      <c r="H203" s="55">
        <v>970199253</v>
      </c>
      <c r="I203" s="321">
        <v>19.41</v>
      </c>
      <c r="J203" s="322">
        <v>17.34</v>
      </c>
      <c r="K203" s="55">
        <v>15138</v>
      </c>
    </row>
    <row r="204" spans="1:11" x14ac:dyDescent="0.25">
      <c r="A204" s="111" t="s">
        <v>513</v>
      </c>
      <c r="B204" s="129">
        <v>12948</v>
      </c>
      <c r="C204" s="129">
        <v>3187543600</v>
      </c>
      <c r="D204" s="131">
        <v>3322822950</v>
      </c>
      <c r="E204" s="131">
        <v>256628</v>
      </c>
      <c r="F204" s="130">
        <v>109.9</v>
      </c>
      <c r="G204" s="55">
        <v>3478350720</v>
      </c>
      <c r="H204" s="55">
        <v>155527770</v>
      </c>
      <c r="I204" s="321">
        <v>19.41</v>
      </c>
      <c r="J204" s="322">
        <v>17.34</v>
      </c>
      <c r="K204" s="55">
        <v>2331</v>
      </c>
    </row>
    <row r="205" spans="1:11" x14ac:dyDescent="0.25">
      <c r="A205" s="17" t="s">
        <v>514</v>
      </c>
      <c r="B205" s="129"/>
      <c r="C205" s="129"/>
      <c r="D205" s="131"/>
      <c r="E205" s="131"/>
      <c r="F205" s="130"/>
      <c r="G205" s="55"/>
      <c r="H205" s="55"/>
      <c r="I205" s="321"/>
      <c r="J205" s="322"/>
      <c r="K205" s="55"/>
    </row>
    <row r="206" spans="1:11" x14ac:dyDescent="0.25">
      <c r="A206" s="111" t="s">
        <v>515</v>
      </c>
      <c r="B206" s="129">
        <v>25932</v>
      </c>
      <c r="C206" s="129">
        <v>5069078900</v>
      </c>
      <c r="D206" s="131">
        <v>5284210609</v>
      </c>
      <c r="E206" s="131">
        <v>203772</v>
      </c>
      <c r="F206" s="130">
        <v>87.2</v>
      </c>
      <c r="G206" s="55">
        <v>6966372480</v>
      </c>
      <c r="H206" s="55">
        <v>1682161871</v>
      </c>
      <c r="I206" s="321">
        <v>19.97</v>
      </c>
      <c r="J206" s="322">
        <v>17.899999999999999</v>
      </c>
      <c r="K206" s="55">
        <v>12954</v>
      </c>
    </row>
    <row r="207" spans="1:11" x14ac:dyDescent="0.25">
      <c r="A207" s="111" t="s">
        <v>516</v>
      </c>
      <c r="B207" s="129">
        <v>8547</v>
      </c>
      <c r="C207" s="129">
        <v>1451658000</v>
      </c>
      <c r="D207" s="131">
        <v>1513266366</v>
      </c>
      <c r="E207" s="131">
        <v>177052</v>
      </c>
      <c r="F207" s="130">
        <v>75.8</v>
      </c>
      <c r="G207" s="55">
        <v>2296066080</v>
      </c>
      <c r="H207" s="55">
        <v>782799714</v>
      </c>
      <c r="I207" s="321">
        <v>19.97</v>
      </c>
      <c r="J207" s="322">
        <v>17.899999999999999</v>
      </c>
      <c r="K207" s="55">
        <v>18290</v>
      </c>
    </row>
    <row r="208" spans="1:11" x14ac:dyDescent="0.25">
      <c r="A208" s="111" t="s">
        <v>517</v>
      </c>
      <c r="B208" s="129">
        <v>10536</v>
      </c>
      <c r="C208" s="129">
        <v>1841396000</v>
      </c>
      <c r="D208" s="131">
        <v>1919544846</v>
      </c>
      <c r="E208" s="131">
        <v>182189</v>
      </c>
      <c r="F208" s="130">
        <v>78</v>
      </c>
      <c r="G208" s="55">
        <v>2830391040</v>
      </c>
      <c r="H208" s="55">
        <v>910846194</v>
      </c>
      <c r="I208" s="321">
        <v>19.97</v>
      </c>
      <c r="J208" s="322">
        <v>17.899999999999999</v>
      </c>
      <c r="K208" s="55">
        <v>17264</v>
      </c>
    </row>
    <row r="209" spans="1:11" x14ac:dyDescent="0.25">
      <c r="A209" s="111" t="s">
        <v>518</v>
      </c>
      <c r="B209" s="129">
        <v>11492</v>
      </c>
      <c r="C209" s="129">
        <v>2215591000</v>
      </c>
      <c r="D209" s="131">
        <v>2309620682</v>
      </c>
      <c r="E209" s="131">
        <v>200976</v>
      </c>
      <c r="F209" s="130">
        <v>86</v>
      </c>
      <c r="G209" s="55">
        <v>3087210880</v>
      </c>
      <c r="H209" s="55">
        <v>777590198</v>
      </c>
      <c r="I209" s="321">
        <v>19.97</v>
      </c>
      <c r="J209" s="322">
        <v>17.899999999999999</v>
      </c>
      <c r="K209" s="55">
        <v>13512</v>
      </c>
    </row>
    <row r="210" spans="1:11" x14ac:dyDescent="0.25">
      <c r="A210" s="111" t="s">
        <v>519</v>
      </c>
      <c r="B210" s="129">
        <v>9029</v>
      </c>
      <c r="C210" s="129">
        <v>1785827100</v>
      </c>
      <c r="D210" s="131">
        <v>1861617602</v>
      </c>
      <c r="E210" s="131">
        <v>206182</v>
      </c>
      <c r="F210" s="130">
        <v>88.3</v>
      </c>
      <c r="G210" s="55">
        <v>2425550560</v>
      </c>
      <c r="H210" s="55">
        <v>563932958</v>
      </c>
      <c r="I210" s="321">
        <v>19.97</v>
      </c>
      <c r="J210" s="322">
        <v>17.899999999999999</v>
      </c>
      <c r="K210" s="55">
        <v>12473</v>
      </c>
    </row>
    <row r="211" spans="1:11" x14ac:dyDescent="0.25">
      <c r="A211" s="111" t="s">
        <v>520</v>
      </c>
      <c r="B211" s="129">
        <v>11518</v>
      </c>
      <c r="C211" s="129">
        <v>2249967300</v>
      </c>
      <c r="D211" s="131">
        <v>2345455912</v>
      </c>
      <c r="E211" s="131">
        <v>203634</v>
      </c>
      <c r="F211" s="130">
        <v>87.2</v>
      </c>
      <c r="G211" s="55">
        <v>3094195520</v>
      </c>
      <c r="H211" s="55">
        <v>748739608</v>
      </c>
      <c r="I211" s="321">
        <v>19.97</v>
      </c>
      <c r="J211" s="322">
        <v>17.899999999999999</v>
      </c>
      <c r="K211" s="55">
        <v>12982</v>
      </c>
    </row>
    <row r="212" spans="1:11" x14ac:dyDescent="0.25">
      <c r="A212" s="111" t="s">
        <v>521</v>
      </c>
      <c r="B212" s="129">
        <v>16667</v>
      </c>
      <c r="C212" s="129">
        <v>3919151800</v>
      </c>
      <c r="D212" s="131">
        <v>4085480602</v>
      </c>
      <c r="E212" s="131">
        <v>245124</v>
      </c>
      <c r="F212" s="130">
        <v>104.9</v>
      </c>
      <c r="G212" s="55">
        <v>4477422880</v>
      </c>
      <c r="H212" s="55">
        <v>391942278</v>
      </c>
      <c r="I212" s="321">
        <v>19.97</v>
      </c>
      <c r="J212" s="322">
        <v>17.899999999999999</v>
      </c>
      <c r="K212" s="55">
        <v>4696</v>
      </c>
    </row>
    <row r="213" spans="1:11" x14ac:dyDescent="0.25">
      <c r="A213" s="111" t="s">
        <v>522</v>
      </c>
      <c r="B213" s="129">
        <v>94824</v>
      </c>
      <c r="C213" s="129">
        <v>20329848800</v>
      </c>
      <c r="D213" s="131">
        <v>21192647583</v>
      </c>
      <c r="E213" s="131">
        <v>223495</v>
      </c>
      <c r="F213" s="130">
        <v>95.7</v>
      </c>
      <c r="G213" s="55">
        <v>25473519360</v>
      </c>
      <c r="H213" s="55">
        <v>4280871777</v>
      </c>
      <c r="I213" s="321">
        <v>19.97</v>
      </c>
      <c r="J213" s="322">
        <v>17.899999999999999</v>
      </c>
      <c r="K213" s="55">
        <v>9016</v>
      </c>
    </row>
    <row r="214" spans="1:11" x14ac:dyDescent="0.25">
      <c r="A214" s="111" t="s">
        <v>523</v>
      </c>
      <c r="B214" s="129">
        <v>12089</v>
      </c>
      <c r="C214" s="129">
        <v>2401987600</v>
      </c>
      <c r="D214" s="131">
        <v>2503927954</v>
      </c>
      <c r="E214" s="131">
        <v>207124</v>
      </c>
      <c r="F214" s="130">
        <v>88.7</v>
      </c>
      <c r="G214" s="55">
        <v>3247588960</v>
      </c>
      <c r="H214" s="55">
        <v>743661006</v>
      </c>
      <c r="I214" s="321">
        <v>19.97</v>
      </c>
      <c r="J214" s="322">
        <v>17.899999999999999</v>
      </c>
      <c r="K214" s="55">
        <v>12285</v>
      </c>
    </row>
    <row r="215" spans="1:11" x14ac:dyDescent="0.25">
      <c r="A215" s="111" t="s">
        <v>524</v>
      </c>
      <c r="B215" s="129">
        <v>24220</v>
      </c>
      <c r="C215" s="129">
        <v>4670629000</v>
      </c>
      <c r="D215" s="131">
        <v>4868850495</v>
      </c>
      <c r="E215" s="131">
        <v>201026</v>
      </c>
      <c r="F215" s="130">
        <v>86.1</v>
      </c>
      <c r="G215" s="55">
        <v>6506460800</v>
      </c>
      <c r="H215" s="55">
        <v>1637610305</v>
      </c>
      <c r="I215" s="321">
        <v>19.97</v>
      </c>
      <c r="J215" s="322">
        <v>17.899999999999999</v>
      </c>
      <c r="K215" s="55">
        <v>13503</v>
      </c>
    </row>
    <row r="216" spans="1:11" x14ac:dyDescent="0.25">
      <c r="A216" s="111" t="s">
        <v>525</v>
      </c>
      <c r="B216" s="129">
        <v>3721</v>
      </c>
      <c r="C216" s="129">
        <v>671696700</v>
      </c>
      <c r="D216" s="131">
        <v>700203508</v>
      </c>
      <c r="E216" s="131">
        <v>188176</v>
      </c>
      <c r="F216" s="130">
        <v>80.599999999999994</v>
      </c>
      <c r="G216" s="55">
        <v>999609440</v>
      </c>
      <c r="H216" s="55">
        <v>299405932</v>
      </c>
      <c r="I216" s="321">
        <v>19.97</v>
      </c>
      <c r="J216" s="322">
        <v>17.899999999999999</v>
      </c>
      <c r="K216" s="55">
        <v>16069</v>
      </c>
    </row>
    <row r="217" spans="1:11" x14ac:dyDescent="0.25">
      <c r="A217" s="111" t="s">
        <v>526</v>
      </c>
      <c r="B217" s="129">
        <v>4007</v>
      </c>
      <c r="C217" s="129">
        <v>793626900</v>
      </c>
      <c r="D217" s="131">
        <v>827308426</v>
      </c>
      <c r="E217" s="131">
        <v>206466</v>
      </c>
      <c r="F217" s="130">
        <v>88.4</v>
      </c>
      <c r="G217" s="55">
        <v>1076440480</v>
      </c>
      <c r="H217" s="55">
        <v>249132054</v>
      </c>
      <c r="I217" s="321">
        <v>19.97</v>
      </c>
      <c r="J217" s="322">
        <v>17.899999999999999</v>
      </c>
      <c r="K217" s="55">
        <v>12416</v>
      </c>
    </row>
    <row r="218" spans="1:11" x14ac:dyDescent="0.25">
      <c r="A218" s="111" t="s">
        <v>527</v>
      </c>
      <c r="B218" s="129">
        <v>13318</v>
      </c>
      <c r="C218" s="129">
        <v>2607869900</v>
      </c>
      <c r="D218" s="131">
        <v>2718547899</v>
      </c>
      <c r="E218" s="131">
        <v>204126</v>
      </c>
      <c r="F218" s="130">
        <v>87.4</v>
      </c>
      <c r="G218" s="55">
        <v>3577747520</v>
      </c>
      <c r="H218" s="55">
        <v>859199621</v>
      </c>
      <c r="I218" s="321">
        <v>19.97</v>
      </c>
      <c r="J218" s="322">
        <v>17.899999999999999</v>
      </c>
      <c r="K218" s="55">
        <v>12883</v>
      </c>
    </row>
    <row r="219" spans="1:11" x14ac:dyDescent="0.25">
      <c r="A219" s="111" t="s">
        <v>528</v>
      </c>
      <c r="B219" s="129">
        <v>15444</v>
      </c>
      <c r="C219" s="129">
        <v>2847076500</v>
      </c>
      <c r="D219" s="131">
        <v>2967906427</v>
      </c>
      <c r="E219" s="131">
        <v>192172</v>
      </c>
      <c r="F219" s="130">
        <v>82.3</v>
      </c>
      <c r="G219" s="55">
        <v>4148876160</v>
      </c>
      <c r="H219" s="55">
        <v>1180969733</v>
      </c>
      <c r="I219" s="321">
        <v>19.97</v>
      </c>
      <c r="J219" s="322">
        <v>17.899999999999999</v>
      </c>
      <c r="K219" s="55">
        <v>15271</v>
      </c>
    </row>
    <row r="220" spans="1:11" x14ac:dyDescent="0.25">
      <c r="A220" s="111" t="s">
        <v>529</v>
      </c>
      <c r="B220" s="129">
        <v>11545</v>
      </c>
      <c r="C220" s="129">
        <v>2220378800</v>
      </c>
      <c r="D220" s="131">
        <v>2314611676</v>
      </c>
      <c r="E220" s="131">
        <v>200486</v>
      </c>
      <c r="F220" s="130">
        <v>85.8</v>
      </c>
      <c r="G220" s="55">
        <v>3101448800</v>
      </c>
      <c r="H220" s="55">
        <v>786837124</v>
      </c>
      <c r="I220" s="321">
        <v>19.97</v>
      </c>
      <c r="J220" s="322">
        <v>17.899999999999999</v>
      </c>
      <c r="K220" s="55">
        <v>13610</v>
      </c>
    </row>
    <row r="221" spans="1:11" x14ac:dyDescent="0.25">
      <c r="A221" s="111" t="s">
        <v>530</v>
      </c>
      <c r="B221" s="129">
        <v>10017</v>
      </c>
      <c r="C221" s="129">
        <v>1679271500</v>
      </c>
      <c r="D221" s="131">
        <v>1750539782</v>
      </c>
      <c r="E221" s="131">
        <v>174757</v>
      </c>
      <c r="F221" s="130">
        <v>74.8</v>
      </c>
      <c r="G221" s="55">
        <v>2690966880</v>
      </c>
      <c r="H221" s="55">
        <v>940427098</v>
      </c>
      <c r="I221" s="321">
        <v>19.97</v>
      </c>
      <c r="J221" s="322">
        <v>17.899999999999999</v>
      </c>
      <c r="K221" s="55">
        <v>18748</v>
      </c>
    </row>
    <row r="222" spans="1:11" x14ac:dyDescent="0.25">
      <c r="A222" s="17" t="s">
        <v>531</v>
      </c>
      <c r="B222" s="129"/>
      <c r="C222" s="129"/>
      <c r="D222" s="131"/>
      <c r="E222" s="131"/>
      <c r="F222" s="130"/>
      <c r="G222" s="55"/>
      <c r="H222" s="55"/>
      <c r="I222" s="321"/>
      <c r="J222" s="322"/>
      <c r="K222" s="55"/>
    </row>
    <row r="223" spans="1:11" x14ac:dyDescent="0.25">
      <c r="A223" s="111" t="s">
        <v>532</v>
      </c>
      <c r="B223" s="129">
        <v>11431</v>
      </c>
      <c r="C223" s="129">
        <v>2383391000</v>
      </c>
      <c r="D223" s="131">
        <v>2484542114</v>
      </c>
      <c r="E223" s="131">
        <v>217351</v>
      </c>
      <c r="F223" s="130">
        <v>93</v>
      </c>
      <c r="G223" s="55">
        <v>3070823840</v>
      </c>
      <c r="H223" s="55">
        <v>586281726</v>
      </c>
      <c r="I223" s="321">
        <v>19</v>
      </c>
      <c r="J223" s="322">
        <v>16.93</v>
      </c>
      <c r="K223" s="55">
        <v>9745</v>
      </c>
    </row>
    <row r="224" spans="1:11" x14ac:dyDescent="0.25">
      <c r="A224" s="111" t="s">
        <v>533</v>
      </c>
      <c r="B224" s="129">
        <v>9633</v>
      </c>
      <c r="C224" s="129">
        <v>1859717000</v>
      </c>
      <c r="D224" s="131">
        <v>1938643389</v>
      </c>
      <c r="E224" s="131">
        <v>201250</v>
      </c>
      <c r="F224" s="130">
        <v>86.2</v>
      </c>
      <c r="G224" s="55">
        <v>2587809120</v>
      </c>
      <c r="H224" s="55">
        <v>649165731</v>
      </c>
      <c r="I224" s="321">
        <v>19</v>
      </c>
      <c r="J224" s="322">
        <v>16.93</v>
      </c>
      <c r="K224" s="55">
        <v>12804</v>
      </c>
    </row>
    <row r="225" spans="1:11" x14ac:dyDescent="0.25">
      <c r="A225" s="111" t="s">
        <v>534</v>
      </c>
      <c r="B225" s="129">
        <v>16001</v>
      </c>
      <c r="C225" s="129">
        <v>3131265900</v>
      </c>
      <c r="D225" s="131">
        <v>3264156825</v>
      </c>
      <c r="E225" s="131">
        <v>203997</v>
      </c>
      <c r="F225" s="130">
        <v>87.3</v>
      </c>
      <c r="G225" s="55">
        <v>4298508640</v>
      </c>
      <c r="H225" s="55">
        <v>1034351815</v>
      </c>
      <c r="I225" s="321">
        <v>19</v>
      </c>
      <c r="J225" s="322">
        <v>16.93</v>
      </c>
      <c r="K225" s="55">
        <v>12282</v>
      </c>
    </row>
    <row r="226" spans="1:11" x14ac:dyDescent="0.25">
      <c r="A226" s="111" t="s">
        <v>535</v>
      </c>
      <c r="B226" s="129">
        <v>6882</v>
      </c>
      <c r="C226" s="129">
        <v>1241265200</v>
      </c>
      <c r="D226" s="131">
        <v>1293944495</v>
      </c>
      <c r="E226" s="131">
        <v>188019</v>
      </c>
      <c r="F226" s="130">
        <v>80.5</v>
      </c>
      <c r="G226" s="55">
        <v>1848780480</v>
      </c>
      <c r="H226" s="55">
        <v>554835985</v>
      </c>
      <c r="I226" s="321">
        <v>19</v>
      </c>
      <c r="J226" s="322">
        <v>16.93</v>
      </c>
      <c r="K226" s="55">
        <v>15318</v>
      </c>
    </row>
    <row r="227" spans="1:11" x14ac:dyDescent="0.25">
      <c r="A227" s="111" t="s">
        <v>536</v>
      </c>
      <c r="B227" s="129">
        <v>30267</v>
      </c>
      <c r="C227" s="129">
        <v>6356141600</v>
      </c>
      <c r="D227" s="131">
        <v>6625896250</v>
      </c>
      <c r="E227" s="131">
        <v>218915</v>
      </c>
      <c r="F227" s="130">
        <v>93.7</v>
      </c>
      <c r="G227" s="55">
        <v>8130926880</v>
      </c>
      <c r="H227" s="55">
        <v>1505030630</v>
      </c>
      <c r="I227" s="321">
        <v>19</v>
      </c>
      <c r="J227" s="322">
        <v>16.93</v>
      </c>
      <c r="K227" s="55">
        <v>9448</v>
      </c>
    </row>
    <row r="228" spans="1:11" x14ac:dyDescent="0.25">
      <c r="A228" s="111" t="s">
        <v>537</v>
      </c>
      <c r="B228" s="129">
        <v>21842</v>
      </c>
      <c r="C228" s="129">
        <v>4453977200</v>
      </c>
      <c r="D228" s="131">
        <v>4643003992</v>
      </c>
      <c r="E228" s="131">
        <v>212572</v>
      </c>
      <c r="F228" s="130">
        <v>91</v>
      </c>
      <c r="G228" s="55">
        <v>5867634880</v>
      </c>
      <c r="H228" s="55">
        <v>1224630888</v>
      </c>
      <c r="I228" s="321">
        <v>19</v>
      </c>
      <c r="J228" s="322">
        <v>16.93</v>
      </c>
      <c r="K228" s="55">
        <v>10653</v>
      </c>
    </row>
    <row r="229" spans="1:11" x14ac:dyDescent="0.25">
      <c r="A229" s="111" t="s">
        <v>538</v>
      </c>
      <c r="B229" s="129">
        <v>5653</v>
      </c>
      <c r="C229" s="129">
        <v>1081216600</v>
      </c>
      <c r="D229" s="131">
        <v>1127103433</v>
      </c>
      <c r="E229" s="131">
        <v>199381</v>
      </c>
      <c r="F229" s="130">
        <v>85.4</v>
      </c>
      <c r="G229" s="55">
        <v>1518621920</v>
      </c>
      <c r="H229" s="55">
        <v>391518487</v>
      </c>
      <c r="I229" s="321">
        <v>19</v>
      </c>
      <c r="J229" s="322">
        <v>16.93</v>
      </c>
      <c r="K229" s="55">
        <v>13159</v>
      </c>
    </row>
    <row r="230" spans="1:11" x14ac:dyDescent="0.25">
      <c r="A230" s="111" t="s">
        <v>539</v>
      </c>
      <c r="B230" s="129">
        <v>8446</v>
      </c>
      <c r="C230" s="129">
        <v>1680084800</v>
      </c>
      <c r="D230" s="131">
        <v>1751387599</v>
      </c>
      <c r="E230" s="131">
        <v>207363</v>
      </c>
      <c r="F230" s="130">
        <v>88.8</v>
      </c>
      <c r="G230" s="55">
        <v>2268933440</v>
      </c>
      <c r="H230" s="55">
        <v>517545841</v>
      </c>
      <c r="I230" s="321">
        <v>19</v>
      </c>
      <c r="J230" s="322">
        <v>16.93</v>
      </c>
      <c r="K230" s="55">
        <v>11643</v>
      </c>
    </row>
    <row r="231" spans="1:11" x14ac:dyDescent="0.25">
      <c r="A231" s="111" t="s">
        <v>540</v>
      </c>
      <c r="B231" s="129">
        <v>23651</v>
      </c>
      <c r="C231" s="129">
        <v>4678506000</v>
      </c>
      <c r="D231" s="131">
        <v>4877061795</v>
      </c>
      <c r="E231" s="131">
        <v>206210</v>
      </c>
      <c r="F231" s="130">
        <v>88.3</v>
      </c>
      <c r="G231" s="55">
        <v>6353604640</v>
      </c>
      <c r="H231" s="55">
        <v>1476542845</v>
      </c>
      <c r="I231" s="321">
        <v>19</v>
      </c>
      <c r="J231" s="322">
        <v>16.93</v>
      </c>
      <c r="K231" s="55">
        <v>11862</v>
      </c>
    </row>
    <row r="232" spans="1:11" x14ac:dyDescent="0.25">
      <c r="A232" s="111" t="s">
        <v>541</v>
      </c>
      <c r="B232" s="129">
        <v>4689</v>
      </c>
      <c r="C232" s="129">
        <v>845632300</v>
      </c>
      <c r="D232" s="131">
        <v>881520935</v>
      </c>
      <c r="E232" s="131">
        <v>187998</v>
      </c>
      <c r="F232" s="130">
        <v>80.5</v>
      </c>
      <c r="G232" s="55">
        <v>1259652960</v>
      </c>
      <c r="H232" s="55">
        <v>378132025</v>
      </c>
      <c r="I232" s="321">
        <v>19</v>
      </c>
      <c r="J232" s="322">
        <v>16.93</v>
      </c>
      <c r="K232" s="55">
        <v>15322</v>
      </c>
    </row>
    <row r="233" spans="1:11" x14ac:dyDescent="0.25">
      <c r="A233" s="111" t="s">
        <v>542</v>
      </c>
      <c r="B233" s="129">
        <v>10703</v>
      </c>
      <c r="C233" s="129">
        <v>2165124100</v>
      </c>
      <c r="D233" s="131">
        <v>2257011967</v>
      </c>
      <c r="E233" s="131">
        <v>210877</v>
      </c>
      <c r="F233" s="130">
        <v>90.3</v>
      </c>
      <c r="G233" s="55">
        <v>2875253920</v>
      </c>
      <c r="H233" s="55">
        <v>618241953</v>
      </c>
      <c r="I233" s="321">
        <v>19</v>
      </c>
      <c r="J233" s="322">
        <v>16.93</v>
      </c>
      <c r="K233" s="55">
        <v>10975</v>
      </c>
    </row>
    <row r="234" spans="1:11" x14ac:dyDescent="0.25">
      <c r="A234" s="111" t="s">
        <v>531</v>
      </c>
      <c r="B234" s="129">
        <v>156517</v>
      </c>
      <c r="C234" s="129">
        <v>32706787400</v>
      </c>
      <c r="D234" s="131">
        <v>34094863457</v>
      </c>
      <c r="E234" s="131">
        <v>217835</v>
      </c>
      <c r="F234" s="130">
        <v>93.3</v>
      </c>
      <c r="G234" s="55">
        <v>42046726880</v>
      </c>
      <c r="H234" s="55">
        <v>7951863423</v>
      </c>
      <c r="I234" s="321">
        <v>19</v>
      </c>
      <c r="J234" s="322">
        <v>16.93</v>
      </c>
      <c r="K234" s="55">
        <v>9653</v>
      </c>
    </row>
    <row r="235" spans="1:11" x14ac:dyDescent="0.25">
      <c r="A235" s="17" t="s">
        <v>543</v>
      </c>
      <c r="B235" s="129"/>
      <c r="C235" s="129"/>
      <c r="D235" s="131"/>
      <c r="E235" s="131"/>
      <c r="F235" s="130"/>
      <c r="G235" s="55"/>
      <c r="H235" s="55"/>
      <c r="I235" s="321"/>
      <c r="J235" s="322"/>
      <c r="K235" s="55"/>
    </row>
    <row r="236" spans="1:11" x14ac:dyDescent="0.25">
      <c r="A236" s="111" t="s">
        <v>544</v>
      </c>
      <c r="B236" s="129">
        <v>14013</v>
      </c>
      <c r="C236" s="129">
        <v>2821137400</v>
      </c>
      <c r="D236" s="131">
        <v>2940866471</v>
      </c>
      <c r="E236" s="131">
        <v>209867</v>
      </c>
      <c r="F236" s="130">
        <v>89.8</v>
      </c>
      <c r="G236" s="55">
        <v>3764452320</v>
      </c>
      <c r="H236" s="55">
        <v>823585849</v>
      </c>
      <c r="I236" s="321">
        <v>20.190000000000001</v>
      </c>
      <c r="J236" s="322">
        <v>18.12</v>
      </c>
      <c r="K236" s="55">
        <v>11866</v>
      </c>
    </row>
    <row r="237" spans="1:11" x14ac:dyDescent="0.25">
      <c r="A237" s="111" t="s">
        <v>545</v>
      </c>
      <c r="B237" s="129">
        <v>13286</v>
      </c>
      <c r="C237" s="129">
        <v>2709723500</v>
      </c>
      <c r="D237" s="131">
        <v>2824724165</v>
      </c>
      <c r="E237" s="131">
        <v>212609</v>
      </c>
      <c r="F237" s="130">
        <v>91</v>
      </c>
      <c r="G237" s="55">
        <v>3569151040</v>
      </c>
      <c r="H237" s="55">
        <v>744426875</v>
      </c>
      <c r="I237" s="321">
        <v>20.190000000000001</v>
      </c>
      <c r="J237" s="322">
        <v>18.12</v>
      </c>
      <c r="K237" s="55">
        <v>11313</v>
      </c>
    </row>
    <row r="238" spans="1:11" x14ac:dyDescent="0.25">
      <c r="A238" s="111" t="s">
        <v>546</v>
      </c>
      <c r="B238" s="129">
        <v>16409</v>
      </c>
      <c r="C238" s="129">
        <v>3208955700</v>
      </c>
      <c r="D238" s="131">
        <v>3345143780</v>
      </c>
      <c r="E238" s="131">
        <v>203860</v>
      </c>
      <c r="F238" s="130">
        <v>87.3</v>
      </c>
      <c r="G238" s="55">
        <v>4408113760</v>
      </c>
      <c r="H238" s="55">
        <v>1062969980</v>
      </c>
      <c r="I238" s="321">
        <v>20.190000000000001</v>
      </c>
      <c r="J238" s="322">
        <v>18.12</v>
      </c>
      <c r="K238" s="55">
        <v>13079</v>
      </c>
    </row>
    <row r="239" spans="1:11" x14ac:dyDescent="0.25">
      <c r="A239" s="111" t="s">
        <v>547</v>
      </c>
      <c r="B239" s="129">
        <v>8729</v>
      </c>
      <c r="C239" s="129">
        <v>1670401500</v>
      </c>
      <c r="D239" s="131">
        <v>1741293340</v>
      </c>
      <c r="E239" s="131">
        <v>199484</v>
      </c>
      <c r="F239" s="130">
        <v>85.4</v>
      </c>
      <c r="G239" s="55">
        <v>2344958560</v>
      </c>
      <c r="H239" s="55">
        <v>603665220</v>
      </c>
      <c r="I239" s="321">
        <v>20.190000000000001</v>
      </c>
      <c r="J239" s="322">
        <v>18.12</v>
      </c>
      <c r="K239" s="55">
        <v>13963</v>
      </c>
    </row>
    <row r="240" spans="1:11" x14ac:dyDescent="0.25">
      <c r="A240" s="111" t="s">
        <v>548</v>
      </c>
      <c r="B240" s="129">
        <v>26160</v>
      </c>
      <c r="C240" s="129">
        <v>5255370800</v>
      </c>
      <c r="D240" s="131">
        <v>5478408737</v>
      </c>
      <c r="E240" s="131">
        <v>209419</v>
      </c>
      <c r="F240" s="130">
        <v>89.6</v>
      </c>
      <c r="G240" s="55">
        <v>7027622400</v>
      </c>
      <c r="H240" s="55">
        <v>1549213663</v>
      </c>
      <c r="I240" s="321">
        <v>20.190000000000001</v>
      </c>
      <c r="J240" s="322">
        <v>18.12</v>
      </c>
      <c r="K240" s="55">
        <v>11957</v>
      </c>
    </row>
    <row r="241" spans="1:11" x14ac:dyDescent="0.25">
      <c r="A241" s="111" t="s">
        <v>549</v>
      </c>
      <c r="B241" s="129">
        <v>5725</v>
      </c>
      <c r="C241" s="129">
        <v>1147901500</v>
      </c>
      <c r="D241" s="131">
        <v>1196618440</v>
      </c>
      <c r="E241" s="131">
        <v>209016</v>
      </c>
      <c r="F241" s="130">
        <v>89.5</v>
      </c>
      <c r="G241" s="55">
        <v>1537964000</v>
      </c>
      <c r="H241" s="55">
        <v>341345560</v>
      </c>
      <c r="I241" s="321">
        <v>20.190000000000001</v>
      </c>
      <c r="J241" s="322">
        <v>18.12</v>
      </c>
      <c r="K241" s="55">
        <v>12038</v>
      </c>
    </row>
    <row r="242" spans="1:11" x14ac:dyDescent="0.25">
      <c r="A242" s="111" t="s">
        <v>550</v>
      </c>
      <c r="B242" s="129">
        <v>22859</v>
      </c>
      <c r="C242" s="129">
        <v>4500884800</v>
      </c>
      <c r="D242" s="131">
        <v>4691902351</v>
      </c>
      <c r="E242" s="131">
        <v>205254</v>
      </c>
      <c r="F242" s="130">
        <v>87.9</v>
      </c>
      <c r="G242" s="55">
        <v>6140841760</v>
      </c>
      <c r="H242" s="55">
        <v>1448939409</v>
      </c>
      <c r="I242" s="321">
        <v>20.190000000000001</v>
      </c>
      <c r="J242" s="322">
        <v>18.12</v>
      </c>
      <c r="K242" s="55">
        <v>12798</v>
      </c>
    </row>
    <row r="243" spans="1:11" x14ac:dyDescent="0.25">
      <c r="A243" s="111" t="s">
        <v>551</v>
      </c>
      <c r="B243" s="129">
        <v>4373</v>
      </c>
      <c r="C243" s="129">
        <v>862020100</v>
      </c>
      <c r="D243" s="131">
        <v>898604233</v>
      </c>
      <c r="E243" s="131">
        <v>205489</v>
      </c>
      <c r="F243" s="130">
        <v>88</v>
      </c>
      <c r="G243" s="55">
        <v>1174762720</v>
      </c>
      <c r="H243" s="55">
        <v>276158487</v>
      </c>
      <c r="I243" s="321">
        <v>20.190000000000001</v>
      </c>
      <c r="J243" s="322">
        <v>18.12</v>
      </c>
      <c r="K243" s="55">
        <v>12750</v>
      </c>
    </row>
    <row r="244" spans="1:11" x14ac:dyDescent="0.25">
      <c r="A244" s="111" t="s">
        <v>552</v>
      </c>
      <c r="B244" s="129">
        <v>10100</v>
      </c>
      <c r="C244" s="129">
        <v>2002365100</v>
      </c>
      <c r="D244" s="131">
        <v>2087345475</v>
      </c>
      <c r="E244" s="131">
        <v>206668</v>
      </c>
      <c r="F244" s="130">
        <v>88.5</v>
      </c>
      <c r="G244" s="55">
        <v>2713264000</v>
      </c>
      <c r="H244" s="55">
        <v>625918525</v>
      </c>
      <c r="I244" s="321">
        <v>20.190000000000001</v>
      </c>
      <c r="J244" s="322">
        <v>18.12</v>
      </c>
      <c r="K244" s="55">
        <v>12512</v>
      </c>
    </row>
    <row r="245" spans="1:11" x14ac:dyDescent="0.25">
      <c r="A245" s="111" t="s">
        <v>553</v>
      </c>
      <c r="B245" s="129">
        <v>155574</v>
      </c>
      <c r="C245" s="129">
        <v>34663382700</v>
      </c>
      <c r="D245" s="131">
        <v>36134496662</v>
      </c>
      <c r="E245" s="131">
        <v>232266</v>
      </c>
      <c r="F245" s="130">
        <v>99.4</v>
      </c>
      <c r="G245" s="55">
        <v>41793399360</v>
      </c>
      <c r="H245" s="55">
        <v>5658902698</v>
      </c>
      <c r="I245" s="321">
        <v>20.190000000000001</v>
      </c>
      <c r="J245" s="322">
        <v>18.12</v>
      </c>
      <c r="K245" s="55">
        <v>7344</v>
      </c>
    </row>
    <row r="246" spans="1:11" x14ac:dyDescent="0.25">
      <c r="A246" s="17" t="s">
        <v>554</v>
      </c>
      <c r="B246" s="129"/>
      <c r="C246" s="129"/>
      <c r="D246" s="131"/>
      <c r="E246" s="131"/>
      <c r="F246" s="130"/>
      <c r="G246" s="55"/>
      <c r="H246" s="55"/>
      <c r="I246" s="321"/>
      <c r="J246" s="322"/>
      <c r="K246" s="55"/>
    </row>
    <row r="247" spans="1:11" x14ac:dyDescent="0.25">
      <c r="A247" s="111" t="s">
        <v>555</v>
      </c>
      <c r="B247" s="129">
        <v>23100</v>
      </c>
      <c r="C247" s="129">
        <v>4690217200</v>
      </c>
      <c r="D247" s="131">
        <v>4889270018</v>
      </c>
      <c r="E247" s="131">
        <v>211657</v>
      </c>
      <c r="F247" s="130">
        <v>90.6</v>
      </c>
      <c r="G247" s="55">
        <v>6205584000</v>
      </c>
      <c r="H247" s="55">
        <v>1316313982</v>
      </c>
      <c r="I247" s="321">
        <v>19.52</v>
      </c>
      <c r="J247" s="322">
        <v>17.45</v>
      </c>
      <c r="K247" s="55">
        <v>11123</v>
      </c>
    </row>
    <row r="248" spans="1:11" x14ac:dyDescent="0.25">
      <c r="A248" s="111" t="s">
        <v>556</v>
      </c>
      <c r="B248" s="129">
        <v>52439</v>
      </c>
      <c r="C248" s="129">
        <v>10436138400</v>
      </c>
      <c r="D248" s="131">
        <v>10879048114</v>
      </c>
      <c r="E248" s="131">
        <v>207461</v>
      </c>
      <c r="F248" s="130">
        <v>88.8</v>
      </c>
      <c r="G248" s="55">
        <v>14087212960</v>
      </c>
      <c r="H248" s="55">
        <v>3208164846</v>
      </c>
      <c r="I248" s="321">
        <v>19.52</v>
      </c>
      <c r="J248" s="322">
        <v>17.45</v>
      </c>
      <c r="K248" s="55">
        <v>11942</v>
      </c>
    </row>
    <row r="249" spans="1:11" x14ac:dyDescent="0.25">
      <c r="A249" s="111" t="s">
        <v>557</v>
      </c>
      <c r="B249" s="129">
        <v>59537</v>
      </c>
      <c r="C249" s="129">
        <v>13010690900</v>
      </c>
      <c r="D249" s="131">
        <v>13562864622</v>
      </c>
      <c r="E249" s="131">
        <v>227806</v>
      </c>
      <c r="F249" s="130">
        <v>97.5</v>
      </c>
      <c r="G249" s="55">
        <v>15994019680</v>
      </c>
      <c r="H249" s="55">
        <v>2431155058</v>
      </c>
      <c r="I249" s="321">
        <v>19.52</v>
      </c>
      <c r="J249" s="322">
        <v>17.45</v>
      </c>
      <c r="K249" s="55">
        <v>7971</v>
      </c>
    </row>
    <row r="250" spans="1:11" x14ac:dyDescent="0.25">
      <c r="A250" s="111" t="s">
        <v>558</v>
      </c>
      <c r="B250" s="129">
        <v>10376</v>
      </c>
      <c r="C250" s="129">
        <v>2064695100</v>
      </c>
      <c r="D250" s="131">
        <v>2152320760</v>
      </c>
      <c r="E250" s="131">
        <v>207433</v>
      </c>
      <c r="F250" s="130">
        <v>88.8</v>
      </c>
      <c r="G250" s="55">
        <v>2787408640</v>
      </c>
      <c r="H250" s="55">
        <v>635087880</v>
      </c>
      <c r="I250" s="321">
        <v>19.52</v>
      </c>
      <c r="J250" s="322">
        <v>17.45</v>
      </c>
      <c r="K250" s="55">
        <v>11948</v>
      </c>
    </row>
    <row r="251" spans="1:11" x14ac:dyDescent="0.25">
      <c r="A251" s="111" t="s">
        <v>559</v>
      </c>
      <c r="B251" s="129">
        <v>15423</v>
      </c>
      <c r="C251" s="129">
        <v>3042343100</v>
      </c>
      <c r="D251" s="131">
        <v>3171460141</v>
      </c>
      <c r="E251" s="131">
        <v>205632</v>
      </c>
      <c r="F251" s="130">
        <v>88</v>
      </c>
      <c r="G251" s="55">
        <v>4143234720</v>
      </c>
      <c r="H251" s="55">
        <v>971774579</v>
      </c>
      <c r="I251" s="321">
        <v>19.52</v>
      </c>
      <c r="J251" s="322">
        <v>17.45</v>
      </c>
      <c r="K251" s="55">
        <v>12299</v>
      </c>
    </row>
    <row r="252" spans="1:11" x14ac:dyDescent="0.25">
      <c r="A252" s="111" t="s">
        <v>560</v>
      </c>
      <c r="B252" s="129">
        <v>15782</v>
      </c>
      <c r="C252" s="129">
        <v>3260259800</v>
      </c>
      <c r="D252" s="131">
        <v>3398625226</v>
      </c>
      <c r="E252" s="131">
        <v>215348</v>
      </c>
      <c r="F252" s="130">
        <v>92.2</v>
      </c>
      <c r="G252" s="55">
        <v>4239676480</v>
      </c>
      <c r="H252" s="55">
        <v>841051254</v>
      </c>
      <c r="I252" s="321">
        <v>19.52</v>
      </c>
      <c r="J252" s="322">
        <v>17.45</v>
      </c>
      <c r="K252" s="55">
        <v>10403</v>
      </c>
    </row>
    <row r="253" spans="1:11" x14ac:dyDescent="0.25">
      <c r="A253" s="111" t="s">
        <v>561</v>
      </c>
      <c r="B253" s="129">
        <v>26666</v>
      </c>
      <c r="C253" s="129">
        <v>5393042400</v>
      </c>
      <c r="D253" s="131">
        <v>5621923119</v>
      </c>
      <c r="E253" s="131">
        <v>210827</v>
      </c>
      <c r="F253" s="130">
        <v>90.3</v>
      </c>
      <c r="G253" s="55">
        <v>7163554240</v>
      </c>
      <c r="H253" s="55">
        <v>1541631121</v>
      </c>
      <c r="I253" s="321">
        <v>19.52</v>
      </c>
      <c r="J253" s="322">
        <v>17.45</v>
      </c>
      <c r="K253" s="55">
        <v>11285</v>
      </c>
    </row>
    <row r="254" spans="1:11" x14ac:dyDescent="0.25">
      <c r="A254" s="111" t="s">
        <v>562</v>
      </c>
      <c r="B254" s="129">
        <v>10112</v>
      </c>
      <c r="C254" s="129">
        <v>2013925900</v>
      </c>
      <c r="D254" s="131">
        <v>2099396915</v>
      </c>
      <c r="E254" s="131">
        <v>207614</v>
      </c>
      <c r="F254" s="130">
        <v>88.9</v>
      </c>
      <c r="G254" s="55">
        <v>2716487680</v>
      </c>
      <c r="H254" s="55">
        <v>617090765</v>
      </c>
      <c r="I254" s="321">
        <v>19.52</v>
      </c>
      <c r="J254" s="322">
        <v>17.45</v>
      </c>
      <c r="K254" s="55">
        <v>11912</v>
      </c>
    </row>
    <row r="255" spans="1:11" x14ac:dyDescent="0.25">
      <c r="A255" s="111" t="s">
        <v>563</v>
      </c>
      <c r="B255" s="129">
        <v>20490</v>
      </c>
      <c r="C255" s="129">
        <v>4218570300</v>
      </c>
      <c r="D255" s="131">
        <v>4397606424</v>
      </c>
      <c r="E255" s="131">
        <v>214622</v>
      </c>
      <c r="F255" s="130">
        <v>91.9</v>
      </c>
      <c r="G255" s="55">
        <v>5504433600</v>
      </c>
      <c r="H255" s="55">
        <v>1106827176</v>
      </c>
      <c r="I255" s="321">
        <v>19.52</v>
      </c>
      <c r="J255" s="322">
        <v>17.45</v>
      </c>
      <c r="K255" s="55">
        <v>10544</v>
      </c>
    </row>
    <row r="256" spans="1:11" x14ac:dyDescent="0.25">
      <c r="A256" s="111" t="s">
        <v>564</v>
      </c>
      <c r="B256" s="129">
        <v>6898</v>
      </c>
      <c r="C256" s="129">
        <v>1296355800</v>
      </c>
      <c r="D256" s="131">
        <v>1351373140</v>
      </c>
      <c r="E256" s="131">
        <v>195908</v>
      </c>
      <c r="F256" s="130">
        <v>83.9</v>
      </c>
      <c r="G256" s="55">
        <v>1853078720</v>
      </c>
      <c r="H256" s="55">
        <v>501705580</v>
      </c>
      <c r="I256" s="321">
        <v>19.52</v>
      </c>
      <c r="J256" s="322">
        <v>17.45</v>
      </c>
      <c r="K256" s="55">
        <v>14197</v>
      </c>
    </row>
    <row r="257" spans="1:11" x14ac:dyDescent="0.25">
      <c r="A257" s="111" t="s">
        <v>565</v>
      </c>
      <c r="B257" s="129">
        <v>11028</v>
      </c>
      <c r="C257" s="129">
        <v>2145507800</v>
      </c>
      <c r="D257" s="131">
        <v>2236563151</v>
      </c>
      <c r="E257" s="131">
        <v>202808</v>
      </c>
      <c r="F257" s="130">
        <v>86.8</v>
      </c>
      <c r="G257" s="55">
        <v>2962561920</v>
      </c>
      <c r="H257" s="55">
        <v>725998769</v>
      </c>
      <c r="I257" s="321">
        <v>19.52</v>
      </c>
      <c r="J257" s="322">
        <v>17.45</v>
      </c>
      <c r="K257" s="55">
        <v>12850</v>
      </c>
    </row>
    <row r="258" spans="1:11" x14ac:dyDescent="0.25">
      <c r="A258" s="111" t="s">
        <v>566</v>
      </c>
      <c r="B258" s="129">
        <v>10842</v>
      </c>
      <c r="C258" s="129">
        <v>2273498100</v>
      </c>
      <c r="D258" s="131">
        <v>2369985359</v>
      </c>
      <c r="E258" s="131">
        <v>218593</v>
      </c>
      <c r="F258" s="130">
        <v>93.6</v>
      </c>
      <c r="G258" s="55">
        <v>2912594880</v>
      </c>
      <c r="H258" s="55">
        <v>542609521</v>
      </c>
      <c r="I258" s="321">
        <v>19.52</v>
      </c>
      <c r="J258" s="322">
        <v>17.45</v>
      </c>
      <c r="K258" s="55">
        <v>9769</v>
      </c>
    </row>
    <row r="259" spans="1:11" x14ac:dyDescent="0.25">
      <c r="A259" s="111" t="s">
        <v>567</v>
      </c>
      <c r="B259" s="129">
        <v>11147</v>
      </c>
      <c r="C259" s="129">
        <v>2334869900</v>
      </c>
      <c r="D259" s="131">
        <v>2433961779</v>
      </c>
      <c r="E259" s="131">
        <v>218351</v>
      </c>
      <c r="F259" s="130">
        <v>93.5</v>
      </c>
      <c r="G259" s="55">
        <v>2994530080</v>
      </c>
      <c r="H259" s="55">
        <v>560568301</v>
      </c>
      <c r="I259" s="321">
        <v>19.52</v>
      </c>
      <c r="J259" s="322">
        <v>17.45</v>
      </c>
      <c r="K259" s="55">
        <v>9816</v>
      </c>
    </row>
    <row r="260" spans="1:11" x14ac:dyDescent="0.25">
      <c r="A260" s="111" t="s">
        <v>568</v>
      </c>
      <c r="B260" s="129">
        <v>6807</v>
      </c>
      <c r="C260" s="129">
        <v>1241408900</v>
      </c>
      <c r="D260" s="131">
        <v>1294094294</v>
      </c>
      <c r="E260" s="131">
        <v>190112</v>
      </c>
      <c r="F260" s="130">
        <v>81.400000000000006</v>
      </c>
      <c r="G260" s="55">
        <v>1828632480</v>
      </c>
      <c r="H260" s="55">
        <v>534538186</v>
      </c>
      <c r="I260" s="321">
        <v>19.52</v>
      </c>
      <c r="J260" s="322">
        <v>17.45</v>
      </c>
      <c r="K260" s="55">
        <v>15329</v>
      </c>
    </row>
    <row r="261" spans="1:11" x14ac:dyDescent="0.25">
      <c r="A261" s="111" t="s">
        <v>569</v>
      </c>
      <c r="B261" s="129">
        <v>7034</v>
      </c>
      <c r="C261" s="129">
        <v>1332428300</v>
      </c>
      <c r="D261" s="131">
        <v>1388976557</v>
      </c>
      <c r="E261" s="131">
        <v>197466</v>
      </c>
      <c r="F261" s="130">
        <v>84.5</v>
      </c>
      <c r="G261" s="55">
        <v>1889613760</v>
      </c>
      <c r="H261" s="55">
        <v>500637203</v>
      </c>
      <c r="I261" s="321">
        <v>19.52</v>
      </c>
      <c r="J261" s="322">
        <v>17.45</v>
      </c>
      <c r="K261" s="55">
        <v>13893</v>
      </c>
    </row>
    <row r="262" spans="1:11" x14ac:dyDescent="0.25">
      <c r="A262" s="17" t="s">
        <v>570</v>
      </c>
      <c r="B262" s="129"/>
      <c r="C262" s="129"/>
      <c r="D262" s="131"/>
      <c r="E262" s="131"/>
      <c r="F262" s="130"/>
      <c r="G262" s="55"/>
      <c r="H262" s="55"/>
      <c r="I262" s="321"/>
      <c r="J262" s="322"/>
      <c r="K262" s="55"/>
    </row>
    <row r="263" spans="1:11" x14ac:dyDescent="0.25">
      <c r="A263" s="111" t="s">
        <v>571</v>
      </c>
      <c r="B263" s="129">
        <v>26811</v>
      </c>
      <c r="C263" s="129">
        <v>5094827900</v>
      </c>
      <c r="D263" s="131">
        <v>5311052396</v>
      </c>
      <c r="E263" s="131">
        <v>198092</v>
      </c>
      <c r="F263" s="130">
        <v>84.8</v>
      </c>
      <c r="G263" s="55">
        <v>7202507040</v>
      </c>
      <c r="H263" s="55">
        <v>1891454644</v>
      </c>
      <c r="I263" s="321">
        <v>19.309999999999999</v>
      </c>
      <c r="J263" s="322">
        <v>17.239999999999998</v>
      </c>
      <c r="K263" s="55">
        <v>13623</v>
      </c>
    </row>
    <row r="264" spans="1:11" x14ac:dyDescent="0.25">
      <c r="A264" s="111" t="s">
        <v>572</v>
      </c>
      <c r="B264" s="129">
        <v>102827</v>
      </c>
      <c r="C264" s="129">
        <v>22167062800</v>
      </c>
      <c r="D264" s="131">
        <v>23107832945</v>
      </c>
      <c r="E264" s="131">
        <v>224725</v>
      </c>
      <c r="F264" s="130">
        <v>96.2</v>
      </c>
      <c r="G264" s="55">
        <v>27623445280</v>
      </c>
      <c r="H264" s="55">
        <v>4515612335</v>
      </c>
      <c r="I264" s="321">
        <v>19.309999999999999</v>
      </c>
      <c r="J264" s="322">
        <v>17.239999999999998</v>
      </c>
      <c r="K264" s="55">
        <v>8480</v>
      </c>
    </row>
    <row r="265" spans="1:11" x14ac:dyDescent="0.25">
      <c r="A265" s="111" t="s">
        <v>573</v>
      </c>
      <c r="B265" s="129">
        <v>9567</v>
      </c>
      <c r="C265" s="129">
        <v>1970395700</v>
      </c>
      <c r="D265" s="131">
        <v>2054019294</v>
      </c>
      <c r="E265" s="131">
        <v>214698</v>
      </c>
      <c r="F265" s="130">
        <v>91.9</v>
      </c>
      <c r="G265" s="55">
        <v>2570078880</v>
      </c>
      <c r="H265" s="55">
        <v>516059586</v>
      </c>
      <c r="I265" s="321">
        <v>19.309999999999999</v>
      </c>
      <c r="J265" s="322">
        <v>17.239999999999998</v>
      </c>
      <c r="K265" s="55">
        <v>10416</v>
      </c>
    </row>
    <row r="266" spans="1:11" x14ac:dyDescent="0.25">
      <c r="A266" s="111" t="s">
        <v>574</v>
      </c>
      <c r="B266" s="129">
        <v>37605</v>
      </c>
      <c r="C266" s="129">
        <v>7719232700</v>
      </c>
      <c r="D266" s="131">
        <v>8046836936</v>
      </c>
      <c r="E266" s="131">
        <v>213983</v>
      </c>
      <c r="F266" s="130">
        <v>91.6</v>
      </c>
      <c r="G266" s="55">
        <v>10102207200</v>
      </c>
      <c r="H266" s="55">
        <v>2055370264</v>
      </c>
      <c r="I266" s="321">
        <v>19.309999999999999</v>
      </c>
      <c r="J266" s="322">
        <v>17.239999999999998</v>
      </c>
      <c r="K266" s="55">
        <v>10554</v>
      </c>
    </row>
    <row r="267" spans="1:11" x14ac:dyDescent="0.25">
      <c r="A267" s="111" t="s">
        <v>575</v>
      </c>
      <c r="B267" s="129">
        <v>18883</v>
      </c>
      <c r="C267" s="129">
        <v>3571383500</v>
      </c>
      <c r="D267" s="131">
        <v>3722953016</v>
      </c>
      <c r="E267" s="131">
        <v>197159</v>
      </c>
      <c r="F267" s="130">
        <v>84.4</v>
      </c>
      <c r="G267" s="55">
        <v>5072729120</v>
      </c>
      <c r="H267" s="55">
        <v>1349776104</v>
      </c>
      <c r="I267" s="321">
        <v>19.309999999999999</v>
      </c>
      <c r="J267" s="322">
        <v>17.239999999999998</v>
      </c>
      <c r="K267" s="55">
        <v>13803</v>
      </c>
    </row>
    <row r="268" spans="1:11" x14ac:dyDescent="0.25">
      <c r="A268" s="111" t="s">
        <v>576</v>
      </c>
      <c r="B268" s="129">
        <v>9489</v>
      </c>
      <c r="C268" s="129">
        <v>1750479000</v>
      </c>
      <c r="D268" s="131">
        <v>1824769329</v>
      </c>
      <c r="E268" s="131">
        <v>192304</v>
      </c>
      <c r="F268" s="130">
        <v>82.3</v>
      </c>
      <c r="G268" s="55">
        <v>2549124960</v>
      </c>
      <c r="H268" s="55">
        <v>724355631</v>
      </c>
      <c r="I268" s="321">
        <v>19.309999999999999</v>
      </c>
      <c r="J268" s="322">
        <v>17.239999999999998</v>
      </c>
      <c r="K268" s="55">
        <v>14741</v>
      </c>
    </row>
    <row r="269" spans="1:11" x14ac:dyDescent="0.25">
      <c r="A269" s="111" t="s">
        <v>577</v>
      </c>
      <c r="B269" s="129">
        <v>5881</v>
      </c>
      <c r="C269" s="129">
        <v>1134340800</v>
      </c>
      <c r="D269" s="131">
        <v>1182482224</v>
      </c>
      <c r="E269" s="131">
        <v>201068</v>
      </c>
      <c r="F269" s="130">
        <v>86.1</v>
      </c>
      <c r="G269" s="55">
        <v>1579871840</v>
      </c>
      <c r="H269" s="55">
        <v>397389616</v>
      </c>
      <c r="I269" s="321">
        <v>19.309999999999999</v>
      </c>
      <c r="J269" s="322">
        <v>17.239999999999998</v>
      </c>
      <c r="K269" s="55">
        <v>13048</v>
      </c>
    </row>
    <row r="270" spans="1:11" x14ac:dyDescent="0.25">
      <c r="A270" s="111" t="s">
        <v>578</v>
      </c>
      <c r="B270" s="129">
        <v>11677</v>
      </c>
      <c r="C270" s="129">
        <v>2185893600</v>
      </c>
      <c r="D270" s="131">
        <v>2278662924</v>
      </c>
      <c r="E270" s="131">
        <v>195141</v>
      </c>
      <c r="F270" s="130">
        <v>83.5</v>
      </c>
      <c r="G270" s="55">
        <v>3136909280</v>
      </c>
      <c r="H270" s="55">
        <v>858246356</v>
      </c>
      <c r="I270" s="321">
        <v>19.309999999999999</v>
      </c>
      <c r="J270" s="322">
        <v>17.239999999999998</v>
      </c>
      <c r="K270" s="55">
        <v>14193</v>
      </c>
    </row>
    <row r="271" spans="1:11" x14ac:dyDescent="0.25">
      <c r="A271" s="111" t="s">
        <v>579</v>
      </c>
      <c r="B271" s="129">
        <v>39309</v>
      </c>
      <c r="C271" s="129">
        <v>8074008500</v>
      </c>
      <c r="D271" s="131">
        <v>8416669421</v>
      </c>
      <c r="E271" s="131">
        <v>214116</v>
      </c>
      <c r="F271" s="130">
        <v>91.7</v>
      </c>
      <c r="G271" s="55">
        <v>10559969760</v>
      </c>
      <c r="H271" s="55">
        <v>2143300339</v>
      </c>
      <c r="I271" s="321">
        <v>19.309999999999999</v>
      </c>
      <c r="J271" s="322">
        <v>17.239999999999998</v>
      </c>
      <c r="K271" s="55">
        <v>10529</v>
      </c>
    </row>
    <row r="272" spans="1:11" x14ac:dyDescent="0.25">
      <c r="A272" s="111" t="s">
        <v>580</v>
      </c>
      <c r="B272" s="129">
        <v>25582</v>
      </c>
      <c r="C272" s="129">
        <v>4972969600</v>
      </c>
      <c r="D272" s="131">
        <v>5184022430</v>
      </c>
      <c r="E272" s="131">
        <v>202643</v>
      </c>
      <c r="F272" s="130">
        <v>86.7</v>
      </c>
      <c r="G272" s="55">
        <v>6872348480</v>
      </c>
      <c r="H272" s="55">
        <v>1688326050</v>
      </c>
      <c r="I272" s="321">
        <v>19.309999999999999</v>
      </c>
      <c r="J272" s="322">
        <v>17.239999999999998</v>
      </c>
      <c r="K272" s="55">
        <v>12744</v>
      </c>
    </row>
    <row r="273" spans="1:11" x14ac:dyDescent="0.25">
      <c r="A273" s="17" t="s">
        <v>581</v>
      </c>
      <c r="B273" s="129"/>
      <c r="C273" s="129"/>
      <c r="D273" s="131"/>
      <c r="E273" s="131"/>
      <c r="F273" s="130"/>
      <c r="G273" s="55"/>
      <c r="H273" s="55"/>
      <c r="I273" s="321"/>
      <c r="J273" s="322"/>
      <c r="K273" s="55"/>
    </row>
    <row r="274" spans="1:11" x14ac:dyDescent="0.25">
      <c r="A274" s="111" t="s">
        <v>582</v>
      </c>
      <c r="B274" s="129">
        <v>25111</v>
      </c>
      <c r="C274" s="129">
        <v>4873583100</v>
      </c>
      <c r="D274" s="131">
        <v>5080417967</v>
      </c>
      <c r="E274" s="131">
        <v>202318</v>
      </c>
      <c r="F274" s="130">
        <v>86.6</v>
      </c>
      <c r="G274" s="55">
        <v>6745819040</v>
      </c>
      <c r="H274" s="55">
        <v>1665401073</v>
      </c>
      <c r="I274" s="321">
        <v>21.04</v>
      </c>
      <c r="J274" s="322">
        <v>18.97</v>
      </c>
      <c r="K274" s="55">
        <v>13954</v>
      </c>
    </row>
    <row r="275" spans="1:11" x14ac:dyDescent="0.25">
      <c r="A275" s="111" t="s">
        <v>583</v>
      </c>
      <c r="B275" s="129">
        <v>18112</v>
      </c>
      <c r="C275" s="129">
        <v>3465043700</v>
      </c>
      <c r="D275" s="131">
        <v>3612100155</v>
      </c>
      <c r="E275" s="131">
        <v>199431</v>
      </c>
      <c r="F275" s="130">
        <v>85.4</v>
      </c>
      <c r="G275" s="55">
        <v>4865607680</v>
      </c>
      <c r="H275" s="55">
        <v>1253507525</v>
      </c>
      <c r="I275" s="321">
        <v>21.04</v>
      </c>
      <c r="J275" s="322">
        <v>18.97</v>
      </c>
      <c r="K275" s="55">
        <v>14562</v>
      </c>
    </row>
    <row r="276" spans="1:11" x14ac:dyDescent="0.25">
      <c r="A276" s="111" t="s">
        <v>584</v>
      </c>
      <c r="B276" s="129">
        <v>18900</v>
      </c>
      <c r="C276" s="129">
        <v>3607759900</v>
      </c>
      <c r="D276" s="131">
        <v>3760873230</v>
      </c>
      <c r="E276" s="131">
        <v>198988</v>
      </c>
      <c r="F276" s="130">
        <v>85.2</v>
      </c>
      <c r="G276" s="55">
        <v>5077296000</v>
      </c>
      <c r="H276" s="55">
        <v>1316422770</v>
      </c>
      <c r="I276" s="321">
        <v>21.04</v>
      </c>
      <c r="J276" s="322">
        <v>18.97</v>
      </c>
      <c r="K276" s="55">
        <v>14655</v>
      </c>
    </row>
    <row r="277" spans="1:11" x14ac:dyDescent="0.25">
      <c r="A277" s="111" t="s">
        <v>585</v>
      </c>
      <c r="B277" s="129">
        <v>99437</v>
      </c>
      <c r="C277" s="129">
        <v>22511120700</v>
      </c>
      <c r="D277" s="131">
        <v>23466492663</v>
      </c>
      <c r="E277" s="131">
        <v>235994</v>
      </c>
      <c r="F277" s="130">
        <v>101</v>
      </c>
      <c r="G277" s="55">
        <v>26712755680</v>
      </c>
      <c r="H277" s="55">
        <v>3246263017</v>
      </c>
      <c r="I277" s="321">
        <v>21.04</v>
      </c>
      <c r="J277" s="322">
        <v>18.97</v>
      </c>
      <c r="K277" s="55">
        <v>6869</v>
      </c>
    </row>
    <row r="278" spans="1:11" x14ac:dyDescent="0.25">
      <c r="A278" s="111" t="s">
        <v>586</v>
      </c>
      <c r="B278" s="129">
        <v>17973</v>
      </c>
      <c r="C278" s="129">
        <v>3771729200</v>
      </c>
      <c r="D278" s="131">
        <v>3931801387</v>
      </c>
      <c r="E278" s="131">
        <v>218762</v>
      </c>
      <c r="F278" s="130">
        <v>93.6</v>
      </c>
      <c r="G278" s="55">
        <v>4828266720</v>
      </c>
      <c r="H278" s="55">
        <v>896465333</v>
      </c>
      <c r="I278" s="321">
        <v>21.04</v>
      </c>
      <c r="J278" s="322">
        <v>18.97</v>
      </c>
      <c r="K278" s="55">
        <v>10494</v>
      </c>
    </row>
    <row r="279" spans="1:11" x14ac:dyDescent="0.25">
      <c r="A279" s="111" t="s">
        <v>587</v>
      </c>
      <c r="B279" s="129">
        <v>9268</v>
      </c>
      <c r="C279" s="129">
        <v>1845970100</v>
      </c>
      <c r="D279" s="131">
        <v>1924313071</v>
      </c>
      <c r="E279" s="131">
        <v>207630</v>
      </c>
      <c r="F279" s="130">
        <v>88.9</v>
      </c>
      <c r="G279" s="55">
        <v>2489755520</v>
      </c>
      <c r="H279" s="55">
        <v>565442449</v>
      </c>
      <c r="I279" s="321">
        <v>21.04</v>
      </c>
      <c r="J279" s="322">
        <v>18.97</v>
      </c>
      <c r="K279" s="55">
        <v>12837</v>
      </c>
    </row>
    <row r="280" spans="1:11" x14ac:dyDescent="0.25">
      <c r="A280" s="111" t="s">
        <v>588</v>
      </c>
      <c r="B280" s="129">
        <v>55862</v>
      </c>
      <c r="C280" s="129">
        <v>11912388500</v>
      </c>
      <c r="D280" s="131">
        <v>12417950268</v>
      </c>
      <c r="E280" s="131">
        <v>222297</v>
      </c>
      <c r="F280" s="130">
        <v>95.2</v>
      </c>
      <c r="G280" s="55">
        <v>15006767680</v>
      </c>
      <c r="H280" s="55">
        <v>2588817412</v>
      </c>
      <c r="I280" s="321">
        <v>21.04</v>
      </c>
      <c r="J280" s="322">
        <v>18.97</v>
      </c>
      <c r="K280" s="55">
        <v>9751</v>
      </c>
    </row>
    <row r="281" spans="1:11" x14ac:dyDescent="0.25">
      <c r="A281" s="17" t="s">
        <v>589</v>
      </c>
      <c r="B281" s="129"/>
      <c r="C281" s="129"/>
      <c r="D281" s="131"/>
      <c r="E281" s="131"/>
      <c r="F281" s="130"/>
      <c r="G281" s="55"/>
      <c r="H281" s="55"/>
      <c r="I281" s="321"/>
      <c r="J281" s="322"/>
      <c r="K281" s="55"/>
    </row>
    <row r="282" spans="1:11" x14ac:dyDescent="0.25">
      <c r="A282" s="111" t="s">
        <v>590</v>
      </c>
      <c r="B282" s="129">
        <v>7113</v>
      </c>
      <c r="C282" s="129">
        <v>1275911300</v>
      </c>
      <c r="D282" s="131">
        <v>1330060976</v>
      </c>
      <c r="E282" s="131">
        <v>186990</v>
      </c>
      <c r="F282" s="130">
        <v>80</v>
      </c>
      <c r="G282" s="55">
        <v>1910836320</v>
      </c>
      <c r="H282" s="55">
        <v>580775344</v>
      </c>
      <c r="I282" s="321">
        <v>20.170000000000002</v>
      </c>
      <c r="J282" s="322">
        <v>18.100000000000001</v>
      </c>
      <c r="K282" s="55">
        <v>16469</v>
      </c>
    </row>
    <row r="283" spans="1:11" x14ac:dyDescent="0.25">
      <c r="A283" s="111" t="s">
        <v>591</v>
      </c>
      <c r="B283" s="129">
        <v>6207</v>
      </c>
      <c r="C283" s="129">
        <v>1149804300</v>
      </c>
      <c r="D283" s="131">
        <v>1198601994</v>
      </c>
      <c r="E283" s="131">
        <v>193105</v>
      </c>
      <c r="F283" s="130">
        <v>82.7</v>
      </c>
      <c r="G283" s="55">
        <v>1667448480</v>
      </c>
      <c r="H283" s="55">
        <v>468846486</v>
      </c>
      <c r="I283" s="321">
        <v>20.170000000000002</v>
      </c>
      <c r="J283" s="322">
        <v>18.100000000000001</v>
      </c>
      <c r="K283" s="55">
        <v>15235</v>
      </c>
    </row>
    <row r="284" spans="1:11" x14ac:dyDescent="0.25">
      <c r="A284" s="111" t="s">
        <v>592</v>
      </c>
      <c r="B284" s="129">
        <v>10045</v>
      </c>
      <c r="C284" s="129">
        <v>1954615000</v>
      </c>
      <c r="D284" s="131">
        <v>2037568861</v>
      </c>
      <c r="E284" s="131">
        <v>202844</v>
      </c>
      <c r="F284" s="130">
        <v>86.8</v>
      </c>
      <c r="G284" s="55">
        <v>2698488800</v>
      </c>
      <c r="H284" s="55">
        <v>660919939</v>
      </c>
      <c r="I284" s="321">
        <v>20.170000000000002</v>
      </c>
      <c r="J284" s="322">
        <v>18.100000000000001</v>
      </c>
      <c r="K284" s="55">
        <v>13271</v>
      </c>
    </row>
    <row r="285" spans="1:11" x14ac:dyDescent="0.25">
      <c r="A285" s="111" t="s">
        <v>593</v>
      </c>
      <c r="B285" s="129">
        <v>15027</v>
      </c>
      <c r="C285" s="129">
        <v>2962036500</v>
      </c>
      <c r="D285" s="131">
        <v>3087745329</v>
      </c>
      <c r="E285" s="131">
        <v>205480</v>
      </c>
      <c r="F285" s="130">
        <v>88</v>
      </c>
      <c r="G285" s="55">
        <v>4036853280</v>
      </c>
      <c r="H285" s="55">
        <v>949107951</v>
      </c>
      <c r="I285" s="321">
        <v>20.170000000000002</v>
      </c>
      <c r="J285" s="322">
        <v>18.100000000000001</v>
      </c>
      <c r="K285" s="55">
        <v>12739</v>
      </c>
    </row>
    <row r="286" spans="1:11" x14ac:dyDescent="0.25">
      <c r="A286" s="111" t="s">
        <v>594</v>
      </c>
      <c r="B286" s="129">
        <v>5209</v>
      </c>
      <c r="C286" s="129">
        <v>963928400</v>
      </c>
      <c r="D286" s="131">
        <v>1004837521</v>
      </c>
      <c r="E286" s="131">
        <v>192904</v>
      </c>
      <c r="F286" s="130">
        <v>82.6</v>
      </c>
      <c r="G286" s="55">
        <v>1399345760</v>
      </c>
      <c r="H286" s="55">
        <v>394508239</v>
      </c>
      <c r="I286" s="321">
        <v>20.170000000000002</v>
      </c>
      <c r="J286" s="322">
        <v>18.100000000000001</v>
      </c>
      <c r="K286" s="55">
        <v>15276</v>
      </c>
    </row>
    <row r="287" spans="1:11" x14ac:dyDescent="0.25">
      <c r="A287" s="111" t="s">
        <v>595</v>
      </c>
      <c r="B287" s="129">
        <v>11495</v>
      </c>
      <c r="C287" s="129">
        <v>2123435400</v>
      </c>
      <c r="D287" s="131">
        <v>2213553998</v>
      </c>
      <c r="E287" s="131">
        <v>192567</v>
      </c>
      <c r="F287" s="130">
        <v>82.4</v>
      </c>
      <c r="G287" s="55">
        <v>3088016800</v>
      </c>
      <c r="H287" s="55">
        <v>874462802</v>
      </c>
      <c r="I287" s="321">
        <v>20.170000000000002</v>
      </c>
      <c r="J287" s="322">
        <v>18.100000000000001</v>
      </c>
      <c r="K287" s="55">
        <v>15344</v>
      </c>
    </row>
    <row r="288" spans="1:11" x14ac:dyDescent="0.25">
      <c r="A288" s="111" t="s">
        <v>596</v>
      </c>
      <c r="B288" s="129">
        <v>11981</v>
      </c>
      <c r="C288" s="129">
        <v>2285066500</v>
      </c>
      <c r="D288" s="131">
        <v>2382044722</v>
      </c>
      <c r="E288" s="131">
        <v>198819</v>
      </c>
      <c r="F288" s="130">
        <v>85.1</v>
      </c>
      <c r="G288" s="55">
        <v>3218575840</v>
      </c>
      <c r="H288" s="55">
        <v>836531118</v>
      </c>
      <c r="I288" s="321">
        <v>20.170000000000002</v>
      </c>
      <c r="J288" s="322">
        <v>18.100000000000001</v>
      </c>
      <c r="K288" s="55">
        <v>14083</v>
      </c>
    </row>
    <row r="289" spans="1:11" x14ac:dyDescent="0.25">
      <c r="A289" s="111" t="s">
        <v>597</v>
      </c>
      <c r="B289" s="129">
        <v>63987</v>
      </c>
      <c r="C289" s="129">
        <v>13422519800</v>
      </c>
      <c r="D289" s="131">
        <v>13992171540</v>
      </c>
      <c r="E289" s="131">
        <v>218672</v>
      </c>
      <c r="F289" s="130">
        <v>93.6</v>
      </c>
      <c r="G289" s="55">
        <v>17189467680</v>
      </c>
      <c r="H289" s="55">
        <v>3197296140</v>
      </c>
      <c r="I289" s="321">
        <v>20.170000000000002</v>
      </c>
      <c r="J289" s="322">
        <v>18.100000000000001</v>
      </c>
      <c r="K289" s="55">
        <v>10079</v>
      </c>
    </row>
    <row r="290" spans="1:11" x14ac:dyDescent="0.25">
      <c r="A290" s="17" t="s">
        <v>598</v>
      </c>
      <c r="B290" s="129"/>
      <c r="C290" s="129"/>
      <c r="D290" s="131"/>
      <c r="E290" s="131"/>
      <c r="F290" s="130"/>
      <c r="G290" s="55"/>
      <c r="H290" s="55"/>
      <c r="I290" s="321"/>
      <c r="J290" s="322"/>
      <c r="K290" s="55"/>
    </row>
    <row r="291" spans="1:11" x14ac:dyDescent="0.25">
      <c r="A291" s="111" t="s">
        <v>599</v>
      </c>
      <c r="B291" s="129">
        <v>2384</v>
      </c>
      <c r="C291" s="129">
        <v>433986800</v>
      </c>
      <c r="D291" s="131">
        <v>452405200</v>
      </c>
      <c r="E291" s="131">
        <v>189767</v>
      </c>
      <c r="F291" s="130">
        <v>81.2</v>
      </c>
      <c r="G291" s="55">
        <v>640437760</v>
      </c>
      <c r="H291" s="55">
        <v>188032560</v>
      </c>
      <c r="I291" s="321">
        <v>20.55</v>
      </c>
      <c r="J291" s="322">
        <v>18.48</v>
      </c>
      <c r="K291" s="55">
        <v>16208</v>
      </c>
    </row>
    <row r="292" spans="1:11" x14ac:dyDescent="0.25">
      <c r="A292" s="111" t="s">
        <v>600</v>
      </c>
      <c r="B292" s="129">
        <v>2505</v>
      </c>
      <c r="C292" s="129">
        <v>474944300</v>
      </c>
      <c r="D292" s="131">
        <v>495100936</v>
      </c>
      <c r="E292" s="131">
        <v>197645</v>
      </c>
      <c r="F292" s="130">
        <v>84.6</v>
      </c>
      <c r="G292" s="55">
        <v>672943200</v>
      </c>
      <c r="H292" s="55">
        <v>177842264</v>
      </c>
      <c r="I292" s="321">
        <v>20.55</v>
      </c>
      <c r="J292" s="322">
        <v>18.48</v>
      </c>
      <c r="K292" s="55">
        <v>14589</v>
      </c>
    </row>
    <row r="293" spans="1:11" x14ac:dyDescent="0.25">
      <c r="A293" s="111" t="s">
        <v>601</v>
      </c>
      <c r="B293" s="129">
        <v>12327</v>
      </c>
      <c r="C293" s="129">
        <v>2435609200</v>
      </c>
      <c r="D293" s="131">
        <v>2538976454</v>
      </c>
      <c r="E293" s="131">
        <v>205969</v>
      </c>
      <c r="F293" s="130">
        <v>88.2</v>
      </c>
      <c r="G293" s="55">
        <v>3311525280</v>
      </c>
      <c r="H293" s="55">
        <v>772548826</v>
      </c>
      <c r="I293" s="321">
        <v>20.55</v>
      </c>
      <c r="J293" s="322">
        <v>18.48</v>
      </c>
      <c r="K293" s="55">
        <v>12879</v>
      </c>
    </row>
    <row r="294" spans="1:11" x14ac:dyDescent="0.25">
      <c r="A294" s="111" t="s">
        <v>602</v>
      </c>
      <c r="B294" s="129">
        <v>3026</v>
      </c>
      <c r="C294" s="129">
        <v>610034200</v>
      </c>
      <c r="D294" s="131">
        <v>635924051</v>
      </c>
      <c r="E294" s="131">
        <v>210153</v>
      </c>
      <c r="F294" s="130">
        <v>90</v>
      </c>
      <c r="G294" s="55">
        <v>812904640</v>
      </c>
      <c r="H294" s="55">
        <v>176980589</v>
      </c>
      <c r="I294" s="321">
        <v>20.55</v>
      </c>
      <c r="J294" s="322">
        <v>18.48</v>
      </c>
      <c r="K294" s="55">
        <v>12019</v>
      </c>
    </row>
    <row r="295" spans="1:11" x14ac:dyDescent="0.25">
      <c r="A295" s="111" t="s">
        <v>603</v>
      </c>
      <c r="B295" s="129">
        <v>7099</v>
      </c>
      <c r="C295" s="129">
        <v>1369179300</v>
      </c>
      <c r="D295" s="131">
        <v>1427287269</v>
      </c>
      <c r="E295" s="131">
        <v>201055</v>
      </c>
      <c r="F295" s="130">
        <v>86.1</v>
      </c>
      <c r="G295" s="55">
        <v>1907075360</v>
      </c>
      <c r="H295" s="55">
        <v>479788091</v>
      </c>
      <c r="I295" s="321">
        <v>20.55</v>
      </c>
      <c r="J295" s="322">
        <v>18.48</v>
      </c>
      <c r="K295" s="55">
        <v>13889</v>
      </c>
    </row>
    <row r="296" spans="1:11" x14ac:dyDescent="0.25">
      <c r="A296" s="111" t="s">
        <v>604</v>
      </c>
      <c r="B296" s="129">
        <v>3946</v>
      </c>
      <c r="C296" s="129">
        <v>770680800</v>
      </c>
      <c r="D296" s="131">
        <v>803388493</v>
      </c>
      <c r="E296" s="131">
        <v>203596</v>
      </c>
      <c r="F296" s="130">
        <v>87.2</v>
      </c>
      <c r="G296" s="55">
        <v>1060053440</v>
      </c>
      <c r="H296" s="55">
        <v>256664947</v>
      </c>
      <c r="I296" s="321">
        <v>20.55</v>
      </c>
      <c r="J296" s="322">
        <v>18.48</v>
      </c>
      <c r="K296" s="55">
        <v>13367</v>
      </c>
    </row>
    <row r="297" spans="1:11" x14ac:dyDescent="0.25">
      <c r="A297" s="111" t="s">
        <v>605</v>
      </c>
      <c r="B297" s="129">
        <v>6759</v>
      </c>
      <c r="C297" s="129">
        <v>1310317800</v>
      </c>
      <c r="D297" s="131">
        <v>1365927687</v>
      </c>
      <c r="E297" s="131">
        <v>202090</v>
      </c>
      <c r="F297" s="130">
        <v>86.5</v>
      </c>
      <c r="G297" s="55">
        <v>1815737760</v>
      </c>
      <c r="H297" s="55">
        <v>449810073</v>
      </c>
      <c r="I297" s="321">
        <v>20.55</v>
      </c>
      <c r="J297" s="322">
        <v>18.48</v>
      </c>
      <c r="K297" s="55">
        <v>13676</v>
      </c>
    </row>
    <row r="298" spans="1:11" x14ac:dyDescent="0.25">
      <c r="A298" s="111" t="s">
        <v>606</v>
      </c>
      <c r="B298" s="129">
        <v>72846</v>
      </c>
      <c r="C298" s="129">
        <v>15660617500</v>
      </c>
      <c r="D298" s="131">
        <v>16325254107</v>
      </c>
      <c r="E298" s="131">
        <v>224106</v>
      </c>
      <c r="F298" s="130">
        <v>95.9</v>
      </c>
      <c r="G298" s="55">
        <v>19569349440</v>
      </c>
      <c r="H298" s="55">
        <v>3244095333</v>
      </c>
      <c r="I298" s="321">
        <v>20.55</v>
      </c>
      <c r="J298" s="322">
        <v>18.48</v>
      </c>
      <c r="K298" s="55">
        <v>9152</v>
      </c>
    </row>
    <row r="299" spans="1:11" x14ac:dyDescent="0.25">
      <c r="A299" s="111" t="s">
        <v>607</v>
      </c>
      <c r="B299" s="129">
        <v>2444</v>
      </c>
      <c r="C299" s="129">
        <v>471863700</v>
      </c>
      <c r="D299" s="131">
        <v>491889595</v>
      </c>
      <c r="E299" s="131">
        <v>201264</v>
      </c>
      <c r="F299" s="130">
        <v>86.2</v>
      </c>
      <c r="G299" s="55">
        <v>656556160</v>
      </c>
      <c r="H299" s="55">
        <v>164666565</v>
      </c>
      <c r="I299" s="321">
        <v>20.55</v>
      </c>
      <c r="J299" s="322">
        <v>18.48</v>
      </c>
      <c r="K299" s="55">
        <v>13846</v>
      </c>
    </row>
    <row r="300" spans="1:11" x14ac:dyDescent="0.25">
      <c r="A300" s="111" t="s">
        <v>608</v>
      </c>
      <c r="B300" s="129">
        <v>5832</v>
      </c>
      <c r="C300" s="129">
        <v>1115868400</v>
      </c>
      <c r="D300" s="132">
        <v>1163225855</v>
      </c>
      <c r="E300" s="132">
        <v>199456</v>
      </c>
      <c r="F300" s="133">
        <v>85.4</v>
      </c>
      <c r="G300" s="110">
        <v>1566708480</v>
      </c>
      <c r="H300" s="55">
        <v>403482625</v>
      </c>
      <c r="I300" s="321">
        <v>20.55</v>
      </c>
      <c r="J300" s="322">
        <v>18.48</v>
      </c>
      <c r="K300" s="55">
        <v>14217</v>
      </c>
    </row>
    <row r="301" spans="1:11" x14ac:dyDescent="0.25">
      <c r="A301" s="111" t="s">
        <v>609</v>
      </c>
      <c r="B301" s="129">
        <v>130248</v>
      </c>
      <c r="C301" s="129">
        <v>28221966800</v>
      </c>
      <c r="D301" s="54">
        <v>29419707071</v>
      </c>
      <c r="E301" s="54">
        <v>225875</v>
      </c>
      <c r="F301" s="130">
        <v>96.7</v>
      </c>
      <c r="G301" s="55">
        <v>34989822720</v>
      </c>
      <c r="H301" s="55">
        <v>5570115649</v>
      </c>
      <c r="I301" s="322">
        <v>20.55</v>
      </c>
      <c r="J301" s="322">
        <v>18.48</v>
      </c>
      <c r="K301" s="55">
        <v>8788</v>
      </c>
    </row>
    <row r="302" spans="1:11" x14ac:dyDescent="0.25">
      <c r="A302" s="111" t="s">
        <v>610</v>
      </c>
      <c r="B302" s="129">
        <v>6549</v>
      </c>
      <c r="C302" s="129">
        <v>1221164800</v>
      </c>
      <c r="D302" s="54">
        <v>1272991034</v>
      </c>
      <c r="E302" s="54">
        <v>194379</v>
      </c>
      <c r="F302" s="130">
        <v>83.2</v>
      </c>
      <c r="G302" s="55">
        <v>1759323360</v>
      </c>
      <c r="H302" s="55">
        <v>486332326</v>
      </c>
      <c r="I302" s="321">
        <v>20.55</v>
      </c>
      <c r="J302" s="322">
        <v>18.48</v>
      </c>
      <c r="K302" s="55">
        <v>15261</v>
      </c>
    </row>
    <row r="303" spans="1:11" x14ac:dyDescent="0.25">
      <c r="A303" s="111" t="s">
        <v>611</v>
      </c>
      <c r="B303" s="129">
        <v>5478</v>
      </c>
      <c r="C303" s="129">
        <v>1017835900</v>
      </c>
      <c r="D303" s="54">
        <v>1061032856</v>
      </c>
      <c r="E303" s="54">
        <v>193690</v>
      </c>
      <c r="F303" s="130">
        <v>82.9</v>
      </c>
      <c r="G303" s="55">
        <v>1471609920</v>
      </c>
      <c r="H303" s="55">
        <v>410577064</v>
      </c>
      <c r="I303" s="321">
        <v>20.55</v>
      </c>
      <c r="J303" s="322">
        <v>18.48</v>
      </c>
      <c r="K303" s="55">
        <v>15402</v>
      </c>
    </row>
    <row r="304" spans="1:11" x14ac:dyDescent="0.25">
      <c r="A304" s="111" t="s">
        <v>612</v>
      </c>
      <c r="B304" s="129">
        <v>8980</v>
      </c>
      <c r="C304" s="129">
        <v>1760598000</v>
      </c>
      <c r="D304" s="54">
        <v>1835317779</v>
      </c>
      <c r="E304" s="54">
        <v>204378</v>
      </c>
      <c r="F304" s="130">
        <v>87.5</v>
      </c>
      <c r="G304" s="55">
        <v>2412387200</v>
      </c>
      <c r="H304" s="55">
        <v>577069421</v>
      </c>
      <c r="I304" s="321">
        <v>20.55</v>
      </c>
      <c r="J304" s="322">
        <v>18.48</v>
      </c>
      <c r="K304" s="55">
        <v>13206</v>
      </c>
    </row>
    <row r="305" spans="1:11" x14ac:dyDescent="0.25">
      <c r="A305" s="111" t="s">
        <v>613</v>
      </c>
      <c r="B305" s="129">
        <v>2797</v>
      </c>
      <c r="C305" s="129">
        <v>499648100</v>
      </c>
      <c r="D305" s="54">
        <v>520853165</v>
      </c>
      <c r="E305" s="54">
        <v>186219</v>
      </c>
      <c r="F305" s="130">
        <v>79.7</v>
      </c>
      <c r="G305" s="55">
        <v>751386080</v>
      </c>
      <c r="H305" s="55">
        <v>230532915</v>
      </c>
      <c r="I305" s="321">
        <v>20.55</v>
      </c>
      <c r="J305" s="322">
        <v>18.48</v>
      </c>
      <c r="K305" s="55">
        <v>16938</v>
      </c>
    </row>
    <row r="306" spans="1:11" x14ac:dyDescent="0.25">
      <c r="A306" s="17" t="s">
        <v>614</v>
      </c>
      <c r="B306" s="129"/>
      <c r="C306" s="129"/>
      <c r="D306" s="54"/>
      <c r="E306" s="54"/>
      <c r="F306" s="130"/>
      <c r="G306" s="55"/>
      <c r="H306" s="55"/>
      <c r="I306" s="321"/>
      <c r="J306" s="322"/>
      <c r="K306" s="55"/>
    </row>
    <row r="307" spans="1:11" x14ac:dyDescent="0.25">
      <c r="A307" s="111" t="s">
        <v>615</v>
      </c>
      <c r="B307" s="129">
        <v>2712</v>
      </c>
      <c r="C307" s="129">
        <v>571035600</v>
      </c>
      <c r="D307" s="54">
        <v>595270351</v>
      </c>
      <c r="E307" s="54">
        <v>219495</v>
      </c>
      <c r="F307" s="130">
        <v>94</v>
      </c>
      <c r="G307" s="55">
        <v>728551680</v>
      </c>
      <c r="H307" s="55">
        <v>133281329</v>
      </c>
      <c r="I307" s="321">
        <v>20.45</v>
      </c>
      <c r="J307" s="322">
        <v>18.38</v>
      </c>
      <c r="K307" s="55">
        <v>10050</v>
      </c>
    </row>
    <row r="308" spans="1:11" x14ac:dyDescent="0.25">
      <c r="A308" s="111" t="s">
        <v>616</v>
      </c>
      <c r="B308" s="129">
        <v>6155</v>
      </c>
      <c r="C308" s="129">
        <v>1312086000</v>
      </c>
      <c r="D308" s="54">
        <v>1367770930</v>
      </c>
      <c r="E308" s="54">
        <v>222221</v>
      </c>
      <c r="F308" s="130">
        <v>95.1</v>
      </c>
      <c r="G308" s="55">
        <v>1653479200</v>
      </c>
      <c r="H308" s="55">
        <v>285708270</v>
      </c>
      <c r="I308" s="321">
        <v>20.45</v>
      </c>
      <c r="J308" s="322">
        <v>18.38</v>
      </c>
      <c r="K308" s="55">
        <v>9493</v>
      </c>
    </row>
    <row r="309" spans="1:11" x14ac:dyDescent="0.25">
      <c r="A309" s="111" t="s">
        <v>617</v>
      </c>
      <c r="B309" s="129">
        <v>28083</v>
      </c>
      <c r="C309" s="129">
        <v>6113196900</v>
      </c>
      <c r="D309" s="54">
        <v>6372640976</v>
      </c>
      <c r="E309" s="54">
        <v>226922</v>
      </c>
      <c r="F309" s="130">
        <v>97.1</v>
      </c>
      <c r="G309" s="55">
        <v>7544217120</v>
      </c>
      <c r="H309" s="55">
        <v>1171576144</v>
      </c>
      <c r="I309" s="321">
        <v>20.45</v>
      </c>
      <c r="J309" s="322">
        <v>18.38</v>
      </c>
      <c r="K309" s="55">
        <v>8531</v>
      </c>
    </row>
    <row r="310" spans="1:11" x14ac:dyDescent="0.25">
      <c r="A310" s="111" t="s">
        <v>618</v>
      </c>
      <c r="B310" s="129">
        <v>17472</v>
      </c>
      <c r="C310" s="129">
        <v>4490295100</v>
      </c>
      <c r="D310" s="54">
        <v>4680863224</v>
      </c>
      <c r="E310" s="54">
        <v>267907</v>
      </c>
      <c r="F310" s="130">
        <v>114.7</v>
      </c>
      <c r="G310" s="55">
        <v>4693678080</v>
      </c>
      <c r="H310" s="55">
        <v>12814856</v>
      </c>
      <c r="I310" s="321">
        <v>20.45</v>
      </c>
      <c r="J310" s="322">
        <v>18.38</v>
      </c>
      <c r="K310" s="55">
        <v>150</v>
      </c>
    </row>
    <row r="311" spans="1:11" x14ac:dyDescent="0.25">
      <c r="A311" s="111" t="s">
        <v>619</v>
      </c>
      <c r="B311" s="129">
        <v>9595</v>
      </c>
      <c r="C311" s="129">
        <v>1716290500</v>
      </c>
      <c r="D311" s="54">
        <v>1789129869</v>
      </c>
      <c r="E311" s="54">
        <v>186465</v>
      </c>
      <c r="F311" s="130">
        <v>79.8</v>
      </c>
      <c r="G311" s="55">
        <v>2577600800</v>
      </c>
      <c r="H311" s="55">
        <v>788470931</v>
      </c>
      <c r="I311" s="321">
        <v>20.45</v>
      </c>
      <c r="J311" s="322">
        <v>18.38</v>
      </c>
      <c r="K311" s="55">
        <v>16805</v>
      </c>
    </row>
    <row r="312" spans="1:11" x14ac:dyDescent="0.25">
      <c r="A312" s="111" t="s">
        <v>620</v>
      </c>
      <c r="B312" s="129">
        <v>4856</v>
      </c>
      <c r="C312" s="129">
        <v>1029885600</v>
      </c>
      <c r="D312" s="54">
        <v>1073593945</v>
      </c>
      <c r="E312" s="54">
        <v>221086</v>
      </c>
      <c r="F312" s="130">
        <v>94.6</v>
      </c>
      <c r="G312" s="55">
        <v>1304515840</v>
      </c>
      <c r="H312" s="55">
        <v>230921895</v>
      </c>
      <c r="I312" s="321">
        <v>20.45</v>
      </c>
      <c r="J312" s="322">
        <v>18.38</v>
      </c>
      <c r="K312" s="55">
        <v>9725</v>
      </c>
    </row>
    <row r="313" spans="1:11" x14ac:dyDescent="0.25">
      <c r="A313" s="111" t="s">
        <v>621</v>
      </c>
      <c r="B313" s="129">
        <v>15791</v>
      </c>
      <c r="C313" s="129">
        <v>3343054900</v>
      </c>
      <c r="D313" s="54">
        <v>3484934150</v>
      </c>
      <c r="E313" s="54">
        <v>220691</v>
      </c>
      <c r="F313" s="130">
        <v>94.5</v>
      </c>
      <c r="G313" s="55">
        <v>4242094240</v>
      </c>
      <c r="H313" s="55">
        <v>757160090</v>
      </c>
      <c r="I313" s="321">
        <v>20.45</v>
      </c>
      <c r="J313" s="322">
        <v>18.38</v>
      </c>
      <c r="K313" s="55">
        <v>9806</v>
      </c>
    </row>
    <row r="314" spans="1:11" x14ac:dyDescent="0.25">
      <c r="A314" s="111" t="s">
        <v>622</v>
      </c>
      <c r="B314" s="129">
        <v>22666</v>
      </c>
      <c r="C314" s="129">
        <v>5767311400</v>
      </c>
      <c r="D314" s="54">
        <v>6012076096</v>
      </c>
      <c r="E314" s="54">
        <v>265246</v>
      </c>
      <c r="F314" s="130">
        <v>113.5</v>
      </c>
      <c r="G314" s="55">
        <v>6088994240</v>
      </c>
      <c r="H314" s="55">
        <v>76918144</v>
      </c>
      <c r="I314" s="321">
        <v>20.45</v>
      </c>
      <c r="J314" s="322">
        <v>18.38</v>
      </c>
      <c r="K314" s="55">
        <v>694</v>
      </c>
    </row>
    <row r="315" spans="1:11" x14ac:dyDescent="0.25">
      <c r="A315" s="111" t="s">
        <v>623</v>
      </c>
      <c r="B315" s="129">
        <v>78604</v>
      </c>
      <c r="C315" s="129">
        <v>18027071900</v>
      </c>
      <c r="D315" s="54">
        <v>18792140831</v>
      </c>
      <c r="E315" s="54">
        <v>239074</v>
      </c>
      <c r="F315" s="130">
        <v>102.3</v>
      </c>
      <c r="G315" s="55">
        <v>21116178560</v>
      </c>
      <c r="H315" s="55">
        <v>2324037729</v>
      </c>
      <c r="I315" s="321">
        <v>20.45</v>
      </c>
      <c r="J315" s="322">
        <v>18.38</v>
      </c>
      <c r="K315" s="55">
        <v>6046</v>
      </c>
    </row>
    <row r="316" spans="1:11" x14ac:dyDescent="0.25">
      <c r="A316" s="111" t="s">
        <v>624</v>
      </c>
      <c r="B316" s="129">
        <v>5974</v>
      </c>
      <c r="C316" s="129">
        <v>1143705300</v>
      </c>
      <c r="D316" s="54">
        <v>1192244153</v>
      </c>
      <c r="E316" s="54">
        <v>199572</v>
      </c>
      <c r="F316" s="130">
        <v>85.4</v>
      </c>
      <c r="G316" s="55">
        <v>1604855360</v>
      </c>
      <c r="H316" s="55">
        <v>412611207</v>
      </c>
      <c r="I316" s="321">
        <v>20.45</v>
      </c>
      <c r="J316" s="322">
        <v>18.38</v>
      </c>
      <c r="K316" s="55">
        <v>14124</v>
      </c>
    </row>
    <row r="317" spans="1:11" x14ac:dyDescent="0.25">
      <c r="A317" s="111" t="s">
        <v>625</v>
      </c>
      <c r="B317" s="129">
        <v>42186</v>
      </c>
      <c r="C317" s="129">
        <v>9353769900</v>
      </c>
      <c r="D317" s="54">
        <v>9750743895</v>
      </c>
      <c r="E317" s="54">
        <v>231137</v>
      </c>
      <c r="F317" s="130">
        <v>98.9</v>
      </c>
      <c r="G317" s="55">
        <v>11332847040</v>
      </c>
      <c r="H317" s="55">
        <v>1582103145</v>
      </c>
      <c r="I317" s="321">
        <v>20.45</v>
      </c>
      <c r="J317" s="322">
        <v>18.38</v>
      </c>
      <c r="K317" s="55">
        <v>7669</v>
      </c>
    </row>
    <row r="318" spans="1:11" x14ac:dyDescent="0.25">
      <c r="A318" s="111" t="s">
        <v>626</v>
      </c>
      <c r="B318" s="129">
        <v>8042</v>
      </c>
      <c r="C318" s="129">
        <v>1612395800</v>
      </c>
      <c r="D318" s="54">
        <v>1680825878</v>
      </c>
      <c r="E318" s="54">
        <v>209006</v>
      </c>
      <c r="F318" s="130">
        <v>89.5</v>
      </c>
      <c r="G318" s="55">
        <v>2160402880</v>
      </c>
      <c r="H318" s="55">
        <v>479577002</v>
      </c>
      <c r="I318" s="321">
        <v>20.45</v>
      </c>
      <c r="J318" s="322">
        <v>18.38</v>
      </c>
      <c r="K318" s="55">
        <v>12195</v>
      </c>
    </row>
    <row r="319" spans="1:11" x14ac:dyDescent="0.25">
      <c r="A319" s="111" t="s">
        <v>627</v>
      </c>
      <c r="B319" s="129">
        <v>3297</v>
      </c>
      <c r="C319" s="129">
        <v>636714200</v>
      </c>
      <c r="D319" s="54">
        <v>663736351</v>
      </c>
      <c r="E319" s="54">
        <v>201315</v>
      </c>
      <c r="F319" s="130">
        <v>86.2</v>
      </c>
      <c r="G319" s="55">
        <v>885706080</v>
      </c>
      <c r="H319" s="55">
        <v>221969729</v>
      </c>
      <c r="I319" s="321">
        <v>20.45</v>
      </c>
      <c r="J319" s="322">
        <v>18.38</v>
      </c>
      <c r="K319" s="55">
        <v>13768</v>
      </c>
    </row>
    <row r="320" spans="1:11" x14ac:dyDescent="0.25">
      <c r="A320" s="111" t="s">
        <v>628</v>
      </c>
      <c r="B320" s="129">
        <v>4216</v>
      </c>
      <c r="C320" s="129">
        <v>807015600</v>
      </c>
      <c r="D320" s="54">
        <v>841265342</v>
      </c>
      <c r="E320" s="54">
        <v>199541</v>
      </c>
      <c r="F320" s="130">
        <v>85.4</v>
      </c>
      <c r="G320" s="55">
        <v>1132586240</v>
      </c>
      <c r="H320" s="55">
        <v>291320898</v>
      </c>
      <c r="I320" s="321">
        <v>20.45</v>
      </c>
      <c r="J320" s="322">
        <v>18.38</v>
      </c>
      <c r="K320" s="55">
        <v>14131</v>
      </c>
    </row>
    <row r="321" spans="1:11" ht="13.8" thickBot="1" x14ac:dyDescent="0.3">
      <c r="A321" s="21"/>
      <c r="B321" s="56"/>
      <c r="C321" s="56"/>
      <c r="D321" s="57"/>
      <c r="E321" s="57"/>
      <c r="F321" s="58"/>
      <c r="G321" s="59"/>
      <c r="H321" s="59"/>
      <c r="I321" s="60"/>
      <c r="J321" s="60"/>
      <c r="K321" s="59"/>
    </row>
    <row r="322" spans="1:11" x14ac:dyDescent="0.25">
      <c r="A322" s="61" t="str">
        <f>"1) Enligt regeringens beslut om uppräkningsfaktorer för beräkning av kommunalskattemedel för år 2021."</f>
        <v>1) Enligt regeringens beslut om uppräkningsfaktorer för beräkning av kommunalskattemedel för år 2021.</v>
      </c>
    </row>
    <row r="323" spans="1:11" x14ac:dyDescent="0.25"/>
    <row r="324" spans="1:11" x14ac:dyDescent="0.25"/>
    <row r="325" spans="1:11" x14ac:dyDescent="0.25"/>
    <row r="326" spans="1:11" x14ac:dyDescent="0.25"/>
    <row r="327" spans="1:11" x14ac:dyDescent="0.25"/>
    <row r="328" spans="1:11" x14ac:dyDescent="0.25"/>
    <row r="329" spans="1:11" x14ac:dyDescent="0.25"/>
    <row r="330" spans="1:11" x14ac:dyDescent="0.25"/>
    <row r="331" spans="1:11" x14ac:dyDescent="0.25"/>
    <row r="332" spans="1:11" x14ac:dyDescent="0.25"/>
    <row r="333" spans="1:11" x14ac:dyDescent="0.25"/>
    <row r="334" spans="1:11" x14ac:dyDescent="0.25"/>
    <row r="335" spans="1:11" x14ac:dyDescent="0.25"/>
    <row r="336" spans="1:11" x14ac:dyDescent="0.25"/>
    <row r="337" x14ac:dyDescent="0.25"/>
    <row r="338" x14ac:dyDescent="0.25"/>
    <row r="339" x14ac:dyDescent="0.25"/>
    <row r="340" x14ac:dyDescent="0.25"/>
    <row r="341" x14ac:dyDescent="0.25"/>
  </sheetData>
  <mergeCells count="4">
    <mergeCell ref="D3:F3"/>
    <mergeCell ref="I3:J3"/>
    <mergeCell ref="I4:J4"/>
    <mergeCell ref="I5:J5"/>
  </mergeCells>
  <conditionalFormatting sqref="I321">
    <cfRule type="expression" dxfId="83" priority="40" stopIfTrue="1">
      <formula>IF($H321&gt;=0,TRUE,FALSE)</formula>
    </cfRule>
  </conditionalFormatting>
  <conditionalFormatting sqref="J321">
    <cfRule type="expression" dxfId="82" priority="41" stopIfTrue="1">
      <formula>IF($H321&lt;0,TRUE,FALSE)</formula>
    </cfRule>
  </conditionalFormatting>
  <conditionalFormatting sqref="H321 K321">
    <cfRule type="cellIs" dxfId="81" priority="42" stopIfTrue="1" operator="lessThan">
      <formula>0</formula>
    </cfRule>
  </conditionalFormatting>
  <conditionalFormatting sqref="K321">
    <cfRule type="cellIs" dxfId="80" priority="37" stopIfTrue="1" operator="lessThan">
      <formula>0</formula>
    </cfRule>
  </conditionalFormatting>
  <conditionalFormatting sqref="H11:H320 K11:K320">
    <cfRule type="cellIs" dxfId="79" priority="14" stopIfTrue="1" operator="lessThan">
      <formula>0</formula>
    </cfRule>
  </conditionalFormatting>
  <conditionalFormatting sqref="K11:K320">
    <cfRule type="cellIs" dxfId="78" priority="13" stopIfTrue="1" operator="lessThan">
      <formula>0</formula>
    </cfRule>
  </conditionalFormatting>
  <conditionalFormatting sqref="K11:K320">
    <cfRule type="cellIs" dxfId="77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 activeCell="A11" sqref="A11"/>
    </sheetView>
  </sheetViews>
  <sheetFormatPr defaultColWidth="0" defaultRowHeight="13.2" x14ac:dyDescent="0.25"/>
  <cols>
    <col min="1" max="1" width="13.109375" customWidth="1"/>
    <col min="2" max="10" width="9.109375" customWidth="1"/>
    <col min="11" max="12" width="10.6640625" customWidth="1"/>
    <col min="13" max="13" width="2.88671875" customWidth="1"/>
    <col min="14" max="14" width="0" hidden="1" customWidth="1"/>
    <col min="15" max="16384" width="9.109375" hidden="1"/>
  </cols>
  <sheetData>
    <row r="1" spans="1:12" ht="9" customHeight="1" x14ac:dyDescent="0.25"/>
    <row r="2" spans="1:12" s="136" customFormat="1" ht="17.25" customHeight="1" x14ac:dyDescent="0.3">
      <c r="A2" s="134" t="str">
        <f>"Tabell 3  Kostnadsutjämning, utjämningsåret "&amp;Innehåll!C34</f>
        <v>Tabell 3  Kostnadsutjämning, utjämningsåret 2021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36" customFormat="1" ht="4.5" customHeight="1" x14ac:dyDescent="0.3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5"/>
    </row>
    <row r="4" spans="1:12" s="136" customFormat="1" ht="12" customHeight="1" x14ac:dyDescent="0.25">
      <c r="A4" s="139" t="s">
        <v>19</v>
      </c>
      <c r="B4" s="140" t="s">
        <v>185</v>
      </c>
      <c r="C4" s="141"/>
      <c r="D4" s="138"/>
      <c r="E4" s="138"/>
      <c r="F4" s="138"/>
      <c r="G4" s="138"/>
      <c r="H4" s="138"/>
      <c r="I4" s="138"/>
      <c r="J4" s="138"/>
      <c r="K4" s="142" t="s">
        <v>138</v>
      </c>
      <c r="L4" s="142" t="s">
        <v>146</v>
      </c>
    </row>
    <row r="5" spans="1:12" s="146" customFormat="1" ht="12" customHeight="1" x14ac:dyDescent="0.25">
      <c r="A5" s="129"/>
      <c r="B5" s="143" t="s">
        <v>147</v>
      </c>
      <c r="C5" s="143" t="s">
        <v>147</v>
      </c>
      <c r="D5" s="143" t="s">
        <v>148</v>
      </c>
      <c r="E5" s="143" t="s">
        <v>302</v>
      </c>
      <c r="F5" s="143" t="s">
        <v>149</v>
      </c>
      <c r="G5" s="143" t="s">
        <v>150</v>
      </c>
      <c r="H5" s="143" t="s">
        <v>188</v>
      </c>
      <c r="I5" s="143" t="s">
        <v>192</v>
      </c>
      <c r="J5" s="143" t="s">
        <v>151</v>
      </c>
      <c r="K5" s="144" t="s">
        <v>152</v>
      </c>
      <c r="L5" s="145" t="s">
        <v>42</v>
      </c>
    </row>
    <row r="6" spans="1:12" s="146" customFormat="1" ht="12" customHeight="1" x14ac:dyDescent="0.25">
      <c r="B6" s="143" t="s">
        <v>153</v>
      </c>
      <c r="C6" s="143" t="s">
        <v>154</v>
      </c>
      <c r="D6" s="143" t="s">
        <v>155</v>
      </c>
      <c r="E6" s="143" t="s">
        <v>304</v>
      </c>
      <c r="F6" s="143" t="s">
        <v>156</v>
      </c>
      <c r="G6" s="143" t="s">
        <v>157</v>
      </c>
      <c r="H6" s="143" t="s">
        <v>189</v>
      </c>
      <c r="I6" s="143" t="s">
        <v>193</v>
      </c>
      <c r="J6" s="143" t="s">
        <v>158</v>
      </c>
      <c r="K6" s="147" t="s">
        <v>159</v>
      </c>
      <c r="L6" s="145" t="s">
        <v>160</v>
      </c>
    </row>
    <row r="7" spans="1:12" s="146" customFormat="1" ht="12" customHeight="1" x14ac:dyDescent="0.25">
      <c r="A7" s="146" t="s">
        <v>45</v>
      </c>
      <c r="B7" s="143" t="s">
        <v>161</v>
      </c>
      <c r="C7" s="143" t="s">
        <v>162</v>
      </c>
      <c r="D7" s="143"/>
      <c r="E7" s="143" t="s">
        <v>303</v>
      </c>
      <c r="F7" s="143" t="s">
        <v>163</v>
      </c>
      <c r="G7" s="143"/>
      <c r="H7" s="143" t="s">
        <v>190</v>
      </c>
      <c r="I7" s="143" t="s">
        <v>156</v>
      </c>
      <c r="J7" s="143"/>
      <c r="K7" s="148" t="s">
        <v>114</v>
      </c>
      <c r="L7" s="145" t="s">
        <v>47</v>
      </c>
    </row>
    <row r="8" spans="1:12" s="146" customFormat="1" ht="12" customHeight="1" x14ac:dyDescent="0.25">
      <c r="A8" s="129"/>
      <c r="B8" s="143" t="s">
        <v>164</v>
      </c>
      <c r="C8" s="143" t="s">
        <v>165</v>
      </c>
      <c r="D8" s="143"/>
      <c r="E8" s="143"/>
      <c r="F8" s="143" t="s">
        <v>157</v>
      </c>
      <c r="G8" s="143"/>
      <c r="H8" s="143" t="s">
        <v>191</v>
      </c>
      <c r="I8" s="143" t="s">
        <v>194</v>
      </c>
      <c r="J8" s="143"/>
      <c r="K8" s="143"/>
      <c r="L8" s="149" t="s">
        <v>159</v>
      </c>
    </row>
    <row r="9" spans="1:12" s="146" customFormat="1" x14ac:dyDescent="0.25">
      <c r="B9" s="32" t="s">
        <v>157</v>
      </c>
      <c r="C9" s="143" t="s">
        <v>155</v>
      </c>
      <c r="D9" s="143"/>
      <c r="E9" s="143"/>
      <c r="F9" s="143"/>
      <c r="G9" s="143"/>
      <c r="H9" s="143" t="s">
        <v>305</v>
      </c>
      <c r="I9" s="143"/>
      <c r="J9" s="143"/>
      <c r="K9" s="143"/>
      <c r="L9" s="150"/>
    </row>
    <row r="10" spans="1:12" s="153" customFormat="1" ht="12" customHeight="1" x14ac:dyDescent="0.25">
      <c r="A10" s="154" t="s">
        <v>166</v>
      </c>
      <c r="B10" s="151">
        <v>8629.8748767984507</v>
      </c>
      <c r="C10" s="151">
        <v>12070.9042894716</v>
      </c>
      <c r="D10" s="151">
        <v>4117.9578379813502</v>
      </c>
      <c r="E10" s="151">
        <v>694.03106175119899</v>
      </c>
      <c r="F10" s="151">
        <v>4559.6082413814102</v>
      </c>
      <c r="G10" s="151">
        <v>11142.043392896399</v>
      </c>
      <c r="H10" s="151">
        <v>118.009136885676</v>
      </c>
      <c r="I10" s="151">
        <v>194.73504880955301</v>
      </c>
      <c r="J10" s="151">
        <v>1216.4554362107201</v>
      </c>
      <c r="K10" s="151">
        <v>42744</v>
      </c>
      <c r="L10" s="152"/>
    </row>
    <row r="11" spans="1:12" ht="18.75" customHeight="1" x14ac:dyDescent="0.25">
      <c r="A11" s="17" t="s">
        <v>324</v>
      </c>
    </row>
    <row r="12" spans="1:12" x14ac:dyDescent="0.25">
      <c r="A12" s="111" t="s">
        <v>325</v>
      </c>
      <c r="B12" s="110">
        <v>10218</v>
      </c>
      <c r="C12" s="110">
        <v>14250</v>
      </c>
      <c r="D12" s="110">
        <v>4617</v>
      </c>
      <c r="E12" s="110">
        <v>1336</v>
      </c>
      <c r="F12" s="110">
        <v>6305</v>
      </c>
      <c r="G12" s="110">
        <v>6961</v>
      </c>
      <c r="H12" s="110">
        <v>78</v>
      </c>
      <c r="I12" s="110">
        <v>133</v>
      </c>
      <c r="J12" s="110">
        <v>1755</v>
      </c>
      <c r="K12" s="110">
        <v>45653</v>
      </c>
      <c r="L12" s="80">
        <v>2909</v>
      </c>
    </row>
    <row r="13" spans="1:12" x14ac:dyDescent="0.25">
      <c r="A13" s="111" t="s">
        <v>326</v>
      </c>
      <c r="B13" s="110">
        <v>9302</v>
      </c>
      <c r="C13" s="110">
        <v>16912</v>
      </c>
      <c r="D13" s="110">
        <v>5197</v>
      </c>
      <c r="E13" s="110">
        <v>373</v>
      </c>
      <c r="F13" s="110">
        <v>2333</v>
      </c>
      <c r="G13" s="110">
        <v>12720</v>
      </c>
      <c r="H13" s="110">
        <v>78</v>
      </c>
      <c r="I13" s="110">
        <v>133</v>
      </c>
      <c r="J13" s="110">
        <v>1755</v>
      </c>
      <c r="K13" s="110">
        <v>48803</v>
      </c>
      <c r="L13" s="80">
        <v>6059</v>
      </c>
    </row>
    <row r="14" spans="1:12" x14ac:dyDescent="0.25">
      <c r="A14" s="111" t="s">
        <v>327</v>
      </c>
      <c r="B14" s="110">
        <v>10634</v>
      </c>
      <c r="C14" s="110">
        <v>17111</v>
      </c>
      <c r="D14" s="110">
        <v>5541</v>
      </c>
      <c r="E14" s="110">
        <v>505</v>
      </c>
      <c r="F14" s="110">
        <v>2723</v>
      </c>
      <c r="G14" s="110">
        <v>8272</v>
      </c>
      <c r="H14" s="110">
        <v>78</v>
      </c>
      <c r="I14" s="110">
        <v>133</v>
      </c>
      <c r="J14" s="110">
        <v>1755</v>
      </c>
      <c r="K14" s="110">
        <v>46752</v>
      </c>
      <c r="L14" s="80">
        <v>4008</v>
      </c>
    </row>
    <row r="15" spans="1:12" x14ac:dyDescent="0.25">
      <c r="A15" s="111" t="s">
        <v>328</v>
      </c>
      <c r="B15" s="110">
        <v>10450</v>
      </c>
      <c r="C15" s="110">
        <v>13353</v>
      </c>
      <c r="D15" s="110">
        <v>4530</v>
      </c>
      <c r="E15" s="110">
        <v>961</v>
      </c>
      <c r="F15" s="110">
        <v>5060</v>
      </c>
      <c r="G15" s="110">
        <v>7358</v>
      </c>
      <c r="H15" s="110">
        <v>524</v>
      </c>
      <c r="I15" s="110">
        <v>133</v>
      </c>
      <c r="J15" s="110">
        <v>1755</v>
      </c>
      <c r="K15" s="110">
        <v>44124</v>
      </c>
      <c r="L15" s="80">
        <v>1380</v>
      </c>
    </row>
    <row r="16" spans="1:12" x14ac:dyDescent="0.25">
      <c r="A16" s="111" t="s">
        <v>329</v>
      </c>
      <c r="B16" s="110">
        <v>10482</v>
      </c>
      <c r="C16" s="110">
        <v>14926</v>
      </c>
      <c r="D16" s="110">
        <v>4581</v>
      </c>
      <c r="E16" s="110">
        <v>877</v>
      </c>
      <c r="F16" s="110">
        <v>4670</v>
      </c>
      <c r="G16" s="110">
        <v>6998</v>
      </c>
      <c r="H16" s="110">
        <v>78</v>
      </c>
      <c r="I16" s="110">
        <v>133</v>
      </c>
      <c r="J16" s="110">
        <v>1755</v>
      </c>
      <c r="K16" s="110">
        <v>44500</v>
      </c>
      <c r="L16" s="80">
        <v>1756</v>
      </c>
    </row>
    <row r="17" spans="1:12" x14ac:dyDescent="0.25">
      <c r="A17" s="111" t="s">
        <v>330</v>
      </c>
      <c r="B17" s="110">
        <v>10034</v>
      </c>
      <c r="C17" s="110">
        <v>13457</v>
      </c>
      <c r="D17" s="110">
        <v>4546</v>
      </c>
      <c r="E17" s="110">
        <v>848</v>
      </c>
      <c r="F17" s="110">
        <v>4376</v>
      </c>
      <c r="G17" s="110">
        <v>9199</v>
      </c>
      <c r="H17" s="110">
        <v>192</v>
      </c>
      <c r="I17" s="110">
        <v>133</v>
      </c>
      <c r="J17" s="110">
        <v>1755</v>
      </c>
      <c r="K17" s="110">
        <v>44540</v>
      </c>
      <c r="L17" s="80">
        <v>1796</v>
      </c>
    </row>
    <row r="18" spans="1:12" x14ac:dyDescent="0.25">
      <c r="A18" s="111" t="s">
        <v>331</v>
      </c>
      <c r="B18" s="110">
        <v>9644</v>
      </c>
      <c r="C18" s="110">
        <v>14809</v>
      </c>
      <c r="D18" s="110">
        <v>4558</v>
      </c>
      <c r="E18" s="110">
        <v>445</v>
      </c>
      <c r="F18" s="110">
        <v>3136</v>
      </c>
      <c r="G18" s="110">
        <v>12836</v>
      </c>
      <c r="H18" s="110">
        <v>78</v>
      </c>
      <c r="I18" s="110">
        <v>133</v>
      </c>
      <c r="J18" s="110">
        <v>1755</v>
      </c>
      <c r="K18" s="110">
        <v>47394</v>
      </c>
      <c r="L18" s="80">
        <v>4650</v>
      </c>
    </row>
    <row r="19" spans="1:12" x14ac:dyDescent="0.25">
      <c r="A19" s="111" t="s">
        <v>332</v>
      </c>
      <c r="B19" s="110">
        <v>10760</v>
      </c>
      <c r="C19" s="110">
        <v>15091</v>
      </c>
      <c r="D19" s="110">
        <v>4545</v>
      </c>
      <c r="E19" s="110">
        <v>482</v>
      </c>
      <c r="F19" s="110">
        <v>3701</v>
      </c>
      <c r="G19" s="110">
        <v>8780</v>
      </c>
      <c r="H19" s="110">
        <v>78</v>
      </c>
      <c r="I19" s="110">
        <v>133</v>
      </c>
      <c r="J19" s="110">
        <v>1755</v>
      </c>
      <c r="K19" s="110">
        <v>45325</v>
      </c>
      <c r="L19" s="80">
        <v>2581</v>
      </c>
    </row>
    <row r="20" spans="1:12" x14ac:dyDescent="0.25">
      <c r="A20" s="111" t="s">
        <v>333</v>
      </c>
      <c r="B20" s="110">
        <v>7335</v>
      </c>
      <c r="C20" s="110">
        <v>10729</v>
      </c>
      <c r="D20" s="110">
        <v>4135</v>
      </c>
      <c r="E20" s="110">
        <v>609</v>
      </c>
      <c r="F20" s="110">
        <v>4223</v>
      </c>
      <c r="G20" s="110">
        <v>14681</v>
      </c>
      <c r="H20" s="110">
        <v>378</v>
      </c>
      <c r="I20" s="110">
        <v>47</v>
      </c>
      <c r="J20" s="110">
        <v>1755</v>
      </c>
      <c r="K20" s="110">
        <v>43892</v>
      </c>
      <c r="L20" s="80">
        <v>1148</v>
      </c>
    </row>
    <row r="21" spans="1:12" x14ac:dyDescent="0.25">
      <c r="A21" s="111" t="s">
        <v>334</v>
      </c>
      <c r="B21" s="110">
        <v>10206</v>
      </c>
      <c r="C21" s="110">
        <v>15780</v>
      </c>
      <c r="D21" s="110">
        <v>5547</v>
      </c>
      <c r="E21" s="110">
        <v>504</v>
      </c>
      <c r="F21" s="110">
        <v>2817</v>
      </c>
      <c r="G21" s="110">
        <v>6890</v>
      </c>
      <c r="H21" s="110">
        <v>443</v>
      </c>
      <c r="I21" s="110">
        <v>47</v>
      </c>
      <c r="J21" s="110">
        <v>1755</v>
      </c>
      <c r="K21" s="110">
        <v>43989</v>
      </c>
      <c r="L21" s="80">
        <v>1245</v>
      </c>
    </row>
    <row r="22" spans="1:12" x14ac:dyDescent="0.25">
      <c r="A22" s="111" t="s">
        <v>335</v>
      </c>
      <c r="B22" s="110">
        <v>8750</v>
      </c>
      <c r="C22" s="110">
        <v>11775</v>
      </c>
      <c r="D22" s="110">
        <v>4534</v>
      </c>
      <c r="E22" s="110">
        <v>754</v>
      </c>
      <c r="F22" s="110">
        <v>4200</v>
      </c>
      <c r="G22" s="110">
        <v>11440</v>
      </c>
      <c r="H22" s="110">
        <v>78</v>
      </c>
      <c r="I22" s="110">
        <v>133</v>
      </c>
      <c r="J22" s="110">
        <v>1755</v>
      </c>
      <c r="K22" s="110">
        <v>43419</v>
      </c>
      <c r="L22" s="80">
        <v>675</v>
      </c>
    </row>
    <row r="23" spans="1:12" x14ac:dyDescent="0.25">
      <c r="A23" s="111" t="s">
        <v>336</v>
      </c>
      <c r="B23" s="110">
        <v>10408</v>
      </c>
      <c r="C23" s="110">
        <v>16073</v>
      </c>
      <c r="D23" s="110">
        <v>5162</v>
      </c>
      <c r="E23" s="110">
        <v>573</v>
      </c>
      <c r="F23" s="110">
        <v>3389</v>
      </c>
      <c r="G23" s="110">
        <v>9191</v>
      </c>
      <c r="H23" s="110">
        <v>78</v>
      </c>
      <c r="I23" s="110">
        <v>133</v>
      </c>
      <c r="J23" s="110">
        <v>1755</v>
      </c>
      <c r="K23" s="110">
        <v>46762</v>
      </c>
      <c r="L23" s="80">
        <v>4018</v>
      </c>
    </row>
    <row r="24" spans="1:12" x14ac:dyDescent="0.25">
      <c r="A24" s="111" t="s">
        <v>337</v>
      </c>
      <c r="B24" s="110">
        <v>10922</v>
      </c>
      <c r="C24" s="110">
        <v>13982</v>
      </c>
      <c r="D24" s="110">
        <v>4563</v>
      </c>
      <c r="E24" s="110">
        <v>1099</v>
      </c>
      <c r="F24" s="110">
        <v>4712</v>
      </c>
      <c r="G24" s="110">
        <v>7838</v>
      </c>
      <c r="H24" s="110">
        <v>86</v>
      </c>
      <c r="I24" s="110">
        <v>133</v>
      </c>
      <c r="J24" s="110">
        <v>1755</v>
      </c>
      <c r="K24" s="110">
        <v>45090</v>
      </c>
      <c r="L24" s="80">
        <v>2346</v>
      </c>
    </row>
    <row r="25" spans="1:12" x14ac:dyDescent="0.25">
      <c r="A25" s="111" t="s">
        <v>338</v>
      </c>
      <c r="B25" s="110">
        <v>10137</v>
      </c>
      <c r="C25" s="110">
        <v>15574</v>
      </c>
      <c r="D25" s="110">
        <v>4831</v>
      </c>
      <c r="E25" s="110">
        <v>632</v>
      </c>
      <c r="F25" s="110">
        <v>3771</v>
      </c>
      <c r="G25" s="110">
        <v>8575</v>
      </c>
      <c r="H25" s="110">
        <v>78</v>
      </c>
      <c r="I25" s="110">
        <v>133</v>
      </c>
      <c r="J25" s="110">
        <v>1755</v>
      </c>
      <c r="K25" s="110">
        <v>45486</v>
      </c>
      <c r="L25" s="80">
        <v>2742</v>
      </c>
    </row>
    <row r="26" spans="1:12" x14ac:dyDescent="0.25">
      <c r="A26" s="111" t="s">
        <v>339</v>
      </c>
      <c r="B26" s="110">
        <v>9228</v>
      </c>
      <c r="C26" s="110">
        <v>8545</v>
      </c>
      <c r="D26" s="110">
        <v>2200</v>
      </c>
      <c r="E26" s="110">
        <v>811</v>
      </c>
      <c r="F26" s="110">
        <v>4012</v>
      </c>
      <c r="G26" s="110">
        <v>9613</v>
      </c>
      <c r="H26" s="110">
        <v>78</v>
      </c>
      <c r="I26" s="110">
        <v>133</v>
      </c>
      <c r="J26" s="110">
        <v>1755</v>
      </c>
      <c r="K26" s="110">
        <v>36375</v>
      </c>
      <c r="L26" s="80">
        <v>-6369</v>
      </c>
    </row>
    <row r="27" spans="1:12" x14ac:dyDescent="0.25">
      <c r="A27" s="111" t="s">
        <v>324</v>
      </c>
      <c r="B27" s="110">
        <v>9062</v>
      </c>
      <c r="C27" s="110">
        <v>10903</v>
      </c>
      <c r="D27" s="110">
        <v>3250</v>
      </c>
      <c r="E27" s="110">
        <v>735</v>
      </c>
      <c r="F27" s="110">
        <v>6408</v>
      </c>
      <c r="G27" s="110">
        <v>9178</v>
      </c>
      <c r="H27" s="110">
        <v>78</v>
      </c>
      <c r="I27" s="110">
        <v>671</v>
      </c>
      <c r="J27" s="110">
        <v>1755</v>
      </c>
      <c r="K27" s="110">
        <v>42040</v>
      </c>
      <c r="L27" s="80">
        <v>-704</v>
      </c>
    </row>
    <row r="28" spans="1:12" x14ac:dyDescent="0.25">
      <c r="A28" s="111" t="s">
        <v>340</v>
      </c>
      <c r="B28" s="110">
        <v>10170</v>
      </c>
      <c r="C28" s="110">
        <v>10715</v>
      </c>
      <c r="D28" s="110">
        <v>2819</v>
      </c>
      <c r="E28" s="110">
        <v>890</v>
      </c>
      <c r="F28" s="110">
        <v>4272</v>
      </c>
      <c r="G28" s="110">
        <v>7373</v>
      </c>
      <c r="H28" s="110">
        <v>78</v>
      </c>
      <c r="I28" s="110">
        <v>133</v>
      </c>
      <c r="J28" s="110">
        <v>1755</v>
      </c>
      <c r="K28" s="110">
        <v>38205</v>
      </c>
      <c r="L28" s="80">
        <v>-4539</v>
      </c>
    </row>
    <row r="29" spans="1:12" x14ac:dyDescent="0.25">
      <c r="A29" s="111" t="s">
        <v>341</v>
      </c>
      <c r="B29" s="110">
        <v>9014</v>
      </c>
      <c r="C29" s="110">
        <v>13142</v>
      </c>
      <c r="D29" s="110">
        <v>4424</v>
      </c>
      <c r="E29" s="110">
        <v>1268</v>
      </c>
      <c r="F29" s="110">
        <v>6070</v>
      </c>
      <c r="G29" s="110">
        <v>9128</v>
      </c>
      <c r="H29" s="110">
        <v>78</v>
      </c>
      <c r="I29" s="110">
        <v>117</v>
      </c>
      <c r="J29" s="110">
        <v>1755</v>
      </c>
      <c r="K29" s="110">
        <v>44996</v>
      </c>
      <c r="L29" s="80">
        <v>2252</v>
      </c>
    </row>
    <row r="30" spans="1:12" x14ac:dyDescent="0.25">
      <c r="A30" s="111" t="s">
        <v>342</v>
      </c>
      <c r="B30" s="110">
        <v>9535</v>
      </c>
      <c r="C30" s="110">
        <v>14765</v>
      </c>
      <c r="D30" s="110">
        <v>4959</v>
      </c>
      <c r="E30" s="110">
        <v>561</v>
      </c>
      <c r="F30" s="110">
        <v>3791</v>
      </c>
      <c r="G30" s="110">
        <v>8862</v>
      </c>
      <c r="H30" s="110">
        <v>78</v>
      </c>
      <c r="I30" s="110">
        <v>133</v>
      </c>
      <c r="J30" s="110">
        <v>1755</v>
      </c>
      <c r="K30" s="110">
        <v>44439</v>
      </c>
      <c r="L30" s="80">
        <v>1695</v>
      </c>
    </row>
    <row r="31" spans="1:12" x14ac:dyDescent="0.25">
      <c r="A31" s="111" t="s">
        <v>343</v>
      </c>
      <c r="B31" s="110">
        <v>9714</v>
      </c>
      <c r="C31" s="110">
        <v>15219</v>
      </c>
      <c r="D31" s="110">
        <v>4687</v>
      </c>
      <c r="E31" s="110">
        <v>376</v>
      </c>
      <c r="F31" s="110">
        <v>2741</v>
      </c>
      <c r="G31" s="110">
        <v>10631</v>
      </c>
      <c r="H31" s="110">
        <v>78</v>
      </c>
      <c r="I31" s="110">
        <v>133</v>
      </c>
      <c r="J31" s="110">
        <v>1755</v>
      </c>
      <c r="K31" s="110">
        <v>45334</v>
      </c>
      <c r="L31" s="80">
        <v>2590</v>
      </c>
    </row>
    <row r="32" spans="1:12" x14ac:dyDescent="0.25">
      <c r="A32" s="111" t="s">
        <v>344</v>
      </c>
      <c r="B32" s="110">
        <v>10314</v>
      </c>
      <c r="C32" s="110">
        <v>12926</v>
      </c>
      <c r="D32" s="110">
        <v>4375</v>
      </c>
      <c r="E32" s="110">
        <v>881</v>
      </c>
      <c r="F32" s="110">
        <v>4383</v>
      </c>
      <c r="G32" s="110">
        <v>8535</v>
      </c>
      <c r="H32" s="110">
        <v>221</v>
      </c>
      <c r="I32" s="110">
        <v>133</v>
      </c>
      <c r="J32" s="110">
        <v>1755</v>
      </c>
      <c r="K32" s="110">
        <v>43523</v>
      </c>
      <c r="L32" s="80">
        <v>779</v>
      </c>
    </row>
    <row r="33" spans="1:12" x14ac:dyDescent="0.25">
      <c r="A33" s="111" t="s">
        <v>345</v>
      </c>
      <c r="B33" s="110">
        <v>11005</v>
      </c>
      <c r="C33" s="110">
        <v>14679</v>
      </c>
      <c r="D33" s="110">
        <v>4830</v>
      </c>
      <c r="E33" s="110">
        <v>872</v>
      </c>
      <c r="F33" s="110">
        <v>4411</v>
      </c>
      <c r="G33" s="110">
        <v>7369</v>
      </c>
      <c r="H33" s="110">
        <v>847</v>
      </c>
      <c r="I33" s="110">
        <v>133</v>
      </c>
      <c r="J33" s="110">
        <v>1755</v>
      </c>
      <c r="K33" s="110">
        <v>45901</v>
      </c>
      <c r="L33" s="80">
        <v>3157</v>
      </c>
    </row>
    <row r="34" spans="1:12" x14ac:dyDescent="0.25">
      <c r="A34" s="111" t="s">
        <v>346</v>
      </c>
      <c r="B34" s="110">
        <v>10495</v>
      </c>
      <c r="C34" s="110">
        <v>15764</v>
      </c>
      <c r="D34" s="110">
        <v>4955</v>
      </c>
      <c r="E34" s="110">
        <v>468</v>
      </c>
      <c r="F34" s="110">
        <v>2877</v>
      </c>
      <c r="G34" s="110">
        <v>7970</v>
      </c>
      <c r="H34" s="110">
        <v>78</v>
      </c>
      <c r="I34" s="110">
        <v>133</v>
      </c>
      <c r="J34" s="110">
        <v>1755</v>
      </c>
      <c r="K34" s="110">
        <v>44495</v>
      </c>
      <c r="L34" s="80">
        <v>1751</v>
      </c>
    </row>
    <row r="35" spans="1:12" x14ac:dyDescent="0.25">
      <c r="A35" s="111" t="s">
        <v>347</v>
      </c>
      <c r="B35" s="110">
        <v>8932</v>
      </c>
      <c r="C35" s="110">
        <v>15969</v>
      </c>
      <c r="D35" s="110">
        <v>5144</v>
      </c>
      <c r="E35" s="110">
        <v>355</v>
      </c>
      <c r="F35" s="110">
        <v>2192</v>
      </c>
      <c r="G35" s="110">
        <v>9676</v>
      </c>
      <c r="H35" s="110">
        <v>78</v>
      </c>
      <c r="I35" s="110">
        <v>133</v>
      </c>
      <c r="J35" s="110">
        <v>1755</v>
      </c>
      <c r="K35" s="110">
        <v>44234</v>
      </c>
      <c r="L35" s="80">
        <v>1490</v>
      </c>
    </row>
    <row r="36" spans="1:12" x14ac:dyDescent="0.25">
      <c r="A36" s="111" t="s">
        <v>348</v>
      </c>
      <c r="B36" s="110">
        <v>9887</v>
      </c>
      <c r="C36" s="110">
        <v>14859</v>
      </c>
      <c r="D36" s="110">
        <v>5265</v>
      </c>
      <c r="E36" s="110">
        <v>475</v>
      </c>
      <c r="F36" s="110">
        <v>2993</v>
      </c>
      <c r="G36" s="110">
        <v>7748</v>
      </c>
      <c r="H36" s="110">
        <v>78</v>
      </c>
      <c r="I36" s="110">
        <v>133</v>
      </c>
      <c r="J36" s="110">
        <v>1755</v>
      </c>
      <c r="K36" s="110">
        <v>43193</v>
      </c>
      <c r="L36" s="80">
        <v>449</v>
      </c>
    </row>
    <row r="37" spans="1:12" x14ac:dyDescent="0.25">
      <c r="A37" s="111" t="s">
        <v>349</v>
      </c>
      <c r="B37" s="110">
        <v>9604</v>
      </c>
      <c r="C37" s="110">
        <v>14743</v>
      </c>
      <c r="D37" s="110">
        <v>5061</v>
      </c>
      <c r="E37" s="110">
        <v>512</v>
      </c>
      <c r="F37" s="110">
        <v>3026</v>
      </c>
      <c r="G37" s="110">
        <v>9007</v>
      </c>
      <c r="H37" s="110">
        <v>801</v>
      </c>
      <c r="I37" s="110">
        <v>133</v>
      </c>
      <c r="J37" s="110">
        <v>1755</v>
      </c>
      <c r="K37" s="110">
        <v>44642</v>
      </c>
      <c r="L37" s="80">
        <v>1898</v>
      </c>
    </row>
    <row r="38" spans="1:12" ht="14.25" customHeight="1" x14ac:dyDescent="0.25">
      <c r="A38" s="17" t="s">
        <v>350</v>
      </c>
      <c r="K38" s="110"/>
    </row>
    <row r="39" spans="1:12" x14ac:dyDescent="0.25">
      <c r="A39" s="111" t="s">
        <v>351</v>
      </c>
      <c r="B39" s="110">
        <v>8961</v>
      </c>
      <c r="C39" s="110">
        <v>12583</v>
      </c>
      <c r="D39" s="110">
        <v>4373</v>
      </c>
      <c r="E39" s="110">
        <v>637</v>
      </c>
      <c r="F39" s="110">
        <v>3954</v>
      </c>
      <c r="G39" s="110">
        <v>11102</v>
      </c>
      <c r="H39" s="110">
        <v>643</v>
      </c>
      <c r="I39" s="110">
        <v>47</v>
      </c>
      <c r="J39" s="110">
        <v>1003</v>
      </c>
      <c r="K39" s="110">
        <v>43303</v>
      </c>
      <c r="L39" s="80">
        <v>559</v>
      </c>
    </row>
    <row r="40" spans="1:12" x14ac:dyDescent="0.25">
      <c r="A40" s="111" t="s">
        <v>352</v>
      </c>
      <c r="B40" s="110">
        <v>7805</v>
      </c>
      <c r="C40" s="110">
        <v>11441</v>
      </c>
      <c r="D40" s="110">
        <v>4549</v>
      </c>
      <c r="E40" s="110">
        <v>653</v>
      </c>
      <c r="F40" s="110">
        <v>3824</v>
      </c>
      <c r="G40" s="110">
        <v>13609</v>
      </c>
      <c r="H40" s="110">
        <v>31</v>
      </c>
      <c r="I40" s="110">
        <v>209</v>
      </c>
      <c r="J40" s="110">
        <v>1003</v>
      </c>
      <c r="K40" s="110">
        <v>43124</v>
      </c>
      <c r="L40" s="80">
        <v>380</v>
      </c>
    </row>
    <row r="41" spans="1:12" x14ac:dyDescent="0.25">
      <c r="A41" s="111" t="s">
        <v>353</v>
      </c>
      <c r="B41" s="110">
        <v>9681</v>
      </c>
      <c r="C41" s="110">
        <v>14270</v>
      </c>
      <c r="D41" s="110">
        <v>5257</v>
      </c>
      <c r="E41" s="110">
        <v>604</v>
      </c>
      <c r="F41" s="110">
        <v>3119</v>
      </c>
      <c r="G41" s="110">
        <v>7468</v>
      </c>
      <c r="H41" s="110">
        <v>-8</v>
      </c>
      <c r="I41" s="110">
        <v>133</v>
      </c>
      <c r="J41" s="110">
        <v>1003</v>
      </c>
      <c r="K41" s="110">
        <v>41527</v>
      </c>
      <c r="L41" s="80">
        <v>-1217</v>
      </c>
    </row>
    <row r="42" spans="1:12" x14ac:dyDescent="0.25">
      <c r="A42" s="111" t="s">
        <v>354</v>
      </c>
      <c r="B42" s="110">
        <v>12508</v>
      </c>
      <c r="C42" s="110">
        <v>16909</v>
      </c>
      <c r="D42" s="110">
        <v>5357</v>
      </c>
      <c r="E42" s="110">
        <v>453</v>
      </c>
      <c r="F42" s="110">
        <v>2501</v>
      </c>
      <c r="G42" s="110">
        <v>6176</v>
      </c>
      <c r="H42" s="110">
        <v>-8</v>
      </c>
      <c r="I42" s="110">
        <v>47</v>
      </c>
      <c r="J42" s="110">
        <v>1003</v>
      </c>
      <c r="K42" s="110">
        <v>44946</v>
      </c>
      <c r="L42" s="80">
        <v>2202</v>
      </c>
    </row>
    <row r="43" spans="1:12" x14ac:dyDescent="0.25">
      <c r="A43" s="111" t="s">
        <v>355</v>
      </c>
      <c r="B43" s="110">
        <v>8400</v>
      </c>
      <c r="C43" s="110">
        <v>11741</v>
      </c>
      <c r="D43" s="110">
        <v>4301</v>
      </c>
      <c r="E43" s="110">
        <v>670</v>
      </c>
      <c r="F43" s="110">
        <v>4358</v>
      </c>
      <c r="G43" s="110">
        <v>13505</v>
      </c>
      <c r="H43" s="110">
        <v>31</v>
      </c>
      <c r="I43" s="110">
        <v>71</v>
      </c>
      <c r="J43" s="110">
        <v>1003</v>
      </c>
      <c r="K43" s="110">
        <v>44080</v>
      </c>
      <c r="L43" s="80">
        <v>1336</v>
      </c>
    </row>
    <row r="44" spans="1:12" x14ac:dyDescent="0.25">
      <c r="A44" s="111" t="s">
        <v>350</v>
      </c>
      <c r="B44" s="110">
        <v>8550</v>
      </c>
      <c r="C44" s="110">
        <v>11496</v>
      </c>
      <c r="D44" s="110">
        <v>3728</v>
      </c>
      <c r="E44" s="110">
        <v>694</v>
      </c>
      <c r="F44" s="110">
        <v>4599</v>
      </c>
      <c r="G44" s="110">
        <v>8863</v>
      </c>
      <c r="H44" s="110">
        <v>114</v>
      </c>
      <c r="I44" s="110">
        <v>117</v>
      </c>
      <c r="J44" s="110">
        <v>1003</v>
      </c>
      <c r="K44" s="110">
        <v>39164</v>
      </c>
      <c r="L44" s="80">
        <v>-3580</v>
      </c>
    </row>
    <row r="45" spans="1:12" x14ac:dyDescent="0.25">
      <c r="A45" s="111" t="s">
        <v>356</v>
      </c>
      <c r="B45" s="110">
        <v>8195</v>
      </c>
      <c r="C45" s="110">
        <v>12144</v>
      </c>
      <c r="D45" s="110">
        <v>4787</v>
      </c>
      <c r="E45" s="110">
        <v>760</v>
      </c>
      <c r="F45" s="110">
        <v>4250</v>
      </c>
      <c r="G45" s="110">
        <v>12792</v>
      </c>
      <c r="H45" s="110">
        <v>31</v>
      </c>
      <c r="I45" s="110">
        <v>71</v>
      </c>
      <c r="J45" s="110">
        <v>1003</v>
      </c>
      <c r="K45" s="110">
        <v>44033</v>
      </c>
      <c r="L45" s="80">
        <v>1289</v>
      </c>
    </row>
    <row r="46" spans="1:12" x14ac:dyDescent="0.25">
      <c r="A46" s="111" t="s">
        <v>357</v>
      </c>
      <c r="B46" s="110">
        <v>7547</v>
      </c>
      <c r="C46" s="110">
        <v>10980</v>
      </c>
      <c r="D46" s="110">
        <v>4213</v>
      </c>
      <c r="E46" s="110">
        <v>476</v>
      </c>
      <c r="F46" s="110">
        <v>3134</v>
      </c>
      <c r="G46" s="110">
        <v>14572</v>
      </c>
      <c r="H46" s="110">
        <v>31</v>
      </c>
      <c r="I46" s="110">
        <v>71</v>
      </c>
      <c r="J46" s="110">
        <v>1003</v>
      </c>
      <c r="K46" s="110">
        <v>42027</v>
      </c>
      <c r="L46" s="80">
        <v>-717</v>
      </c>
    </row>
    <row r="47" spans="1:12" ht="14.25" customHeight="1" x14ac:dyDescent="0.25">
      <c r="A47" s="17" t="s">
        <v>358</v>
      </c>
      <c r="K47" s="110"/>
    </row>
    <row r="48" spans="1:12" x14ac:dyDescent="0.25">
      <c r="A48" s="111" t="s">
        <v>359</v>
      </c>
      <c r="B48" s="110">
        <v>9015</v>
      </c>
      <c r="C48" s="110">
        <v>12633</v>
      </c>
      <c r="D48" s="110">
        <v>4599</v>
      </c>
      <c r="E48" s="110">
        <v>906</v>
      </c>
      <c r="F48" s="110">
        <v>5786</v>
      </c>
      <c r="G48" s="110">
        <v>10854</v>
      </c>
      <c r="H48" s="110">
        <v>-8</v>
      </c>
      <c r="I48" s="110">
        <v>117</v>
      </c>
      <c r="J48" s="110">
        <v>914</v>
      </c>
      <c r="K48" s="110">
        <v>44816</v>
      </c>
      <c r="L48" s="80">
        <v>2072</v>
      </c>
    </row>
    <row r="49" spans="1:12" x14ac:dyDescent="0.25">
      <c r="A49" s="111" t="s">
        <v>360</v>
      </c>
      <c r="B49" s="110">
        <v>7826</v>
      </c>
      <c r="C49" s="110">
        <v>11918</v>
      </c>
      <c r="D49" s="110">
        <v>5256</v>
      </c>
      <c r="E49" s="110">
        <v>1067</v>
      </c>
      <c r="F49" s="110">
        <v>5997</v>
      </c>
      <c r="G49" s="110">
        <v>14762</v>
      </c>
      <c r="H49" s="110">
        <v>-8</v>
      </c>
      <c r="I49" s="110">
        <v>47</v>
      </c>
      <c r="J49" s="110">
        <v>683</v>
      </c>
      <c r="K49" s="110">
        <v>47548</v>
      </c>
      <c r="L49" s="80">
        <v>4804</v>
      </c>
    </row>
    <row r="50" spans="1:12" x14ac:dyDescent="0.25">
      <c r="A50" s="111" t="s">
        <v>361</v>
      </c>
      <c r="B50" s="110">
        <v>8807</v>
      </c>
      <c r="C50" s="110">
        <v>12994</v>
      </c>
      <c r="D50" s="110">
        <v>4986</v>
      </c>
      <c r="E50" s="110">
        <v>617</v>
      </c>
      <c r="F50" s="110">
        <v>3671</v>
      </c>
      <c r="G50" s="110">
        <v>11190</v>
      </c>
      <c r="H50" s="110">
        <v>-8</v>
      </c>
      <c r="I50" s="110">
        <v>47</v>
      </c>
      <c r="J50" s="110">
        <v>1180</v>
      </c>
      <c r="K50" s="110">
        <v>43484</v>
      </c>
      <c r="L50" s="80">
        <v>740</v>
      </c>
    </row>
    <row r="51" spans="1:12" x14ac:dyDescent="0.25">
      <c r="A51" s="111" t="s">
        <v>362</v>
      </c>
      <c r="B51" s="110">
        <v>8983</v>
      </c>
      <c r="C51" s="110">
        <v>12190</v>
      </c>
      <c r="D51" s="110">
        <v>4578</v>
      </c>
      <c r="E51" s="110">
        <v>895</v>
      </c>
      <c r="F51" s="110">
        <v>5414</v>
      </c>
      <c r="G51" s="110">
        <v>13098</v>
      </c>
      <c r="H51" s="110">
        <v>-8</v>
      </c>
      <c r="I51" s="110">
        <v>47</v>
      </c>
      <c r="J51" s="110">
        <v>643</v>
      </c>
      <c r="K51" s="110">
        <v>45840</v>
      </c>
      <c r="L51" s="80">
        <v>3096</v>
      </c>
    </row>
    <row r="52" spans="1:12" x14ac:dyDescent="0.25">
      <c r="A52" s="111" t="s">
        <v>363</v>
      </c>
      <c r="B52" s="110">
        <v>8361</v>
      </c>
      <c r="C52" s="110">
        <v>12177</v>
      </c>
      <c r="D52" s="110">
        <v>4306</v>
      </c>
      <c r="E52" s="110">
        <v>624</v>
      </c>
      <c r="F52" s="110">
        <v>4223</v>
      </c>
      <c r="G52" s="110">
        <v>13020</v>
      </c>
      <c r="H52" s="110">
        <v>-8</v>
      </c>
      <c r="I52" s="110">
        <v>47</v>
      </c>
      <c r="J52" s="110">
        <v>1178</v>
      </c>
      <c r="K52" s="110">
        <v>43928</v>
      </c>
      <c r="L52" s="80">
        <v>1184</v>
      </c>
    </row>
    <row r="53" spans="1:12" x14ac:dyDescent="0.25">
      <c r="A53" s="111" t="s">
        <v>364</v>
      </c>
      <c r="B53" s="110">
        <v>8253</v>
      </c>
      <c r="C53" s="110">
        <v>11003</v>
      </c>
      <c r="D53" s="110">
        <v>3860</v>
      </c>
      <c r="E53" s="110">
        <v>833</v>
      </c>
      <c r="F53" s="110">
        <v>4181</v>
      </c>
      <c r="G53" s="110">
        <v>15835</v>
      </c>
      <c r="H53" s="110">
        <v>-8</v>
      </c>
      <c r="I53" s="110">
        <v>47</v>
      </c>
      <c r="J53" s="110">
        <v>224</v>
      </c>
      <c r="K53" s="110">
        <v>44228</v>
      </c>
      <c r="L53" s="80">
        <v>1484</v>
      </c>
    </row>
    <row r="54" spans="1:12" x14ac:dyDescent="0.25">
      <c r="A54" s="111" t="s">
        <v>365</v>
      </c>
      <c r="B54" s="110">
        <v>8618</v>
      </c>
      <c r="C54" s="110">
        <v>13109</v>
      </c>
      <c r="D54" s="110">
        <v>4638</v>
      </c>
      <c r="E54" s="110">
        <v>648</v>
      </c>
      <c r="F54" s="110">
        <v>3645</v>
      </c>
      <c r="G54" s="110">
        <v>10853</v>
      </c>
      <c r="H54" s="110">
        <v>377</v>
      </c>
      <c r="I54" s="110">
        <v>47</v>
      </c>
      <c r="J54" s="110">
        <v>858</v>
      </c>
      <c r="K54" s="110">
        <v>42793</v>
      </c>
      <c r="L54" s="80">
        <v>49</v>
      </c>
    </row>
    <row r="55" spans="1:12" x14ac:dyDescent="0.25">
      <c r="A55" s="111" t="s">
        <v>366</v>
      </c>
      <c r="B55" s="110">
        <v>8799</v>
      </c>
      <c r="C55" s="110">
        <v>12549</v>
      </c>
      <c r="D55" s="110">
        <v>4637</v>
      </c>
      <c r="E55" s="110">
        <v>558</v>
      </c>
      <c r="F55" s="110">
        <v>2938</v>
      </c>
      <c r="G55" s="110">
        <v>10215</v>
      </c>
      <c r="H55" s="110">
        <v>1486</v>
      </c>
      <c r="I55" s="110">
        <v>47</v>
      </c>
      <c r="J55" s="110">
        <v>694</v>
      </c>
      <c r="K55" s="110">
        <v>41923</v>
      </c>
      <c r="L55" s="80">
        <v>-821</v>
      </c>
    </row>
    <row r="56" spans="1:12" x14ac:dyDescent="0.25">
      <c r="A56" s="111" t="s">
        <v>367</v>
      </c>
      <c r="B56" s="110">
        <v>8040</v>
      </c>
      <c r="C56" s="110">
        <v>12230</v>
      </c>
      <c r="D56" s="110">
        <v>5535</v>
      </c>
      <c r="E56" s="110">
        <v>877</v>
      </c>
      <c r="F56" s="110">
        <v>5060</v>
      </c>
      <c r="G56" s="110">
        <v>13104</v>
      </c>
      <c r="H56" s="110">
        <v>-8</v>
      </c>
      <c r="I56" s="110">
        <v>47</v>
      </c>
      <c r="J56" s="110">
        <v>1108</v>
      </c>
      <c r="K56" s="110">
        <v>45993</v>
      </c>
      <c r="L56" s="80">
        <v>3249</v>
      </c>
    </row>
    <row r="57" spans="1:12" ht="14.25" customHeight="1" x14ac:dyDescent="0.25">
      <c r="A57" s="17" t="s">
        <v>368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80"/>
    </row>
    <row r="58" spans="1:12" x14ac:dyDescent="0.25">
      <c r="A58" s="111" t="s">
        <v>369</v>
      </c>
      <c r="B58" s="110">
        <v>7705</v>
      </c>
      <c r="C58" s="110">
        <v>10599</v>
      </c>
      <c r="D58" s="110">
        <v>4717</v>
      </c>
      <c r="E58" s="110">
        <v>573</v>
      </c>
      <c r="F58" s="110">
        <v>3606</v>
      </c>
      <c r="G58" s="110">
        <v>13636</v>
      </c>
      <c r="H58" s="110">
        <v>121</v>
      </c>
      <c r="I58" s="110">
        <v>209</v>
      </c>
      <c r="J58" s="110">
        <v>848</v>
      </c>
      <c r="K58" s="110">
        <v>42014</v>
      </c>
      <c r="L58" s="80">
        <v>-730</v>
      </c>
    </row>
    <row r="59" spans="1:12" x14ac:dyDescent="0.25">
      <c r="A59" s="111" t="s">
        <v>370</v>
      </c>
      <c r="B59" s="110">
        <v>8002</v>
      </c>
      <c r="C59" s="110">
        <v>11560</v>
      </c>
      <c r="D59" s="110">
        <v>4485</v>
      </c>
      <c r="E59" s="110">
        <v>687</v>
      </c>
      <c r="F59" s="110">
        <v>4234</v>
      </c>
      <c r="G59" s="110">
        <v>13572</v>
      </c>
      <c r="H59" s="110">
        <v>-40</v>
      </c>
      <c r="I59" s="110">
        <v>47</v>
      </c>
      <c r="J59" s="110">
        <v>848</v>
      </c>
      <c r="K59" s="110">
        <v>43395</v>
      </c>
      <c r="L59" s="80">
        <v>651</v>
      </c>
    </row>
    <row r="60" spans="1:12" x14ac:dyDescent="0.25">
      <c r="A60" s="111" t="s">
        <v>371</v>
      </c>
      <c r="B60" s="110">
        <v>7610</v>
      </c>
      <c r="C60" s="110">
        <v>11753</v>
      </c>
      <c r="D60" s="110">
        <v>4566</v>
      </c>
      <c r="E60" s="110">
        <v>517</v>
      </c>
      <c r="F60" s="110">
        <v>3463</v>
      </c>
      <c r="G60" s="110">
        <v>14994</v>
      </c>
      <c r="H60" s="110">
        <v>982</v>
      </c>
      <c r="I60" s="110">
        <v>370</v>
      </c>
      <c r="J60" s="110">
        <v>848</v>
      </c>
      <c r="K60" s="110">
        <v>45103</v>
      </c>
      <c r="L60" s="80">
        <v>2359</v>
      </c>
    </row>
    <row r="61" spans="1:12" x14ac:dyDescent="0.25">
      <c r="A61" s="111" t="s">
        <v>372</v>
      </c>
      <c r="B61" s="110">
        <v>8273</v>
      </c>
      <c r="C61" s="110">
        <v>11553</v>
      </c>
      <c r="D61" s="110">
        <v>3855</v>
      </c>
      <c r="E61" s="110">
        <v>593</v>
      </c>
      <c r="F61" s="110">
        <v>4637</v>
      </c>
      <c r="G61" s="110">
        <v>9790</v>
      </c>
      <c r="H61" s="110">
        <v>-40</v>
      </c>
      <c r="I61" s="110">
        <v>117</v>
      </c>
      <c r="J61" s="110">
        <v>848</v>
      </c>
      <c r="K61" s="110">
        <v>39626</v>
      </c>
      <c r="L61" s="80">
        <v>-3118</v>
      </c>
    </row>
    <row r="62" spans="1:12" x14ac:dyDescent="0.25">
      <c r="A62" s="111" t="s">
        <v>373</v>
      </c>
      <c r="B62" s="110">
        <v>8708</v>
      </c>
      <c r="C62" s="110">
        <v>12034</v>
      </c>
      <c r="D62" s="110">
        <v>4259</v>
      </c>
      <c r="E62" s="110">
        <v>568</v>
      </c>
      <c r="F62" s="110">
        <v>4035</v>
      </c>
      <c r="G62" s="110">
        <v>11604</v>
      </c>
      <c r="H62" s="110">
        <v>-40</v>
      </c>
      <c r="I62" s="110">
        <v>47</v>
      </c>
      <c r="J62" s="110">
        <v>848</v>
      </c>
      <c r="K62" s="110">
        <v>42063</v>
      </c>
      <c r="L62" s="80">
        <v>-681</v>
      </c>
    </row>
    <row r="63" spans="1:12" x14ac:dyDescent="0.25">
      <c r="A63" s="111" t="s">
        <v>374</v>
      </c>
      <c r="B63" s="110">
        <v>8064</v>
      </c>
      <c r="C63" s="110">
        <v>11672</v>
      </c>
      <c r="D63" s="110">
        <v>4442</v>
      </c>
      <c r="E63" s="110">
        <v>722</v>
      </c>
      <c r="F63" s="110">
        <v>4641</v>
      </c>
      <c r="G63" s="110">
        <v>12708</v>
      </c>
      <c r="H63" s="110">
        <v>-40</v>
      </c>
      <c r="I63" s="110">
        <v>47</v>
      </c>
      <c r="J63" s="110">
        <v>848</v>
      </c>
      <c r="K63" s="110">
        <v>43104</v>
      </c>
      <c r="L63" s="80">
        <v>360</v>
      </c>
    </row>
    <row r="64" spans="1:12" x14ac:dyDescent="0.25">
      <c r="A64" s="111" t="s">
        <v>375</v>
      </c>
      <c r="B64" s="110">
        <v>8483</v>
      </c>
      <c r="C64" s="110">
        <v>12214</v>
      </c>
      <c r="D64" s="110">
        <v>4188</v>
      </c>
      <c r="E64" s="110">
        <v>770</v>
      </c>
      <c r="F64" s="110">
        <v>5278</v>
      </c>
      <c r="G64" s="110">
        <v>10444</v>
      </c>
      <c r="H64" s="110">
        <v>-40</v>
      </c>
      <c r="I64" s="110">
        <v>117</v>
      </c>
      <c r="J64" s="110">
        <v>848</v>
      </c>
      <c r="K64" s="110">
        <v>42302</v>
      </c>
      <c r="L64" s="80">
        <v>-442</v>
      </c>
    </row>
    <row r="65" spans="1:12" x14ac:dyDescent="0.25">
      <c r="A65" s="111" t="s">
        <v>376</v>
      </c>
      <c r="B65" s="110">
        <v>8563</v>
      </c>
      <c r="C65" s="110">
        <v>12304</v>
      </c>
      <c r="D65" s="110">
        <v>4580</v>
      </c>
      <c r="E65" s="110">
        <v>464</v>
      </c>
      <c r="F65" s="110">
        <v>2981</v>
      </c>
      <c r="G65" s="110">
        <v>12217</v>
      </c>
      <c r="H65" s="110">
        <v>-40</v>
      </c>
      <c r="I65" s="110">
        <v>47</v>
      </c>
      <c r="J65" s="110">
        <v>848</v>
      </c>
      <c r="K65" s="110">
        <v>41964</v>
      </c>
      <c r="L65" s="80">
        <v>-780</v>
      </c>
    </row>
    <row r="66" spans="1:12" x14ac:dyDescent="0.25">
      <c r="A66" s="111" t="s">
        <v>377</v>
      </c>
      <c r="B66" s="110">
        <v>6188</v>
      </c>
      <c r="C66" s="110">
        <v>9018</v>
      </c>
      <c r="D66" s="110">
        <v>4194</v>
      </c>
      <c r="E66" s="110">
        <v>452</v>
      </c>
      <c r="F66" s="110">
        <v>3559</v>
      </c>
      <c r="G66" s="110">
        <v>17945</v>
      </c>
      <c r="H66" s="110">
        <v>121</v>
      </c>
      <c r="I66" s="110">
        <v>47</v>
      </c>
      <c r="J66" s="110">
        <v>848</v>
      </c>
      <c r="K66" s="110">
        <v>42372</v>
      </c>
      <c r="L66" s="80">
        <v>-372</v>
      </c>
    </row>
    <row r="67" spans="1:12" x14ac:dyDescent="0.25">
      <c r="A67" s="111" t="s">
        <v>378</v>
      </c>
      <c r="B67" s="110">
        <v>6911</v>
      </c>
      <c r="C67" s="110">
        <v>10723</v>
      </c>
      <c r="D67" s="110">
        <v>4066</v>
      </c>
      <c r="E67" s="110">
        <v>760</v>
      </c>
      <c r="F67" s="110">
        <v>4150</v>
      </c>
      <c r="G67" s="110">
        <v>16372</v>
      </c>
      <c r="H67" s="110">
        <v>121</v>
      </c>
      <c r="I67" s="110">
        <v>209</v>
      </c>
      <c r="J67" s="110">
        <v>848</v>
      </c>
      <c r="K67" s="110">
        <v>44160</v>
      </c>
      <c r="L67" s="80">
        <v>1416</v>
      </c>
    </row>
    <row r="68" spans="1:12" x14ac:dyDescent="0.25">
      <c r="A68" s="111" t="s">
        <v>379</v>
      </c>
      <c r="B68" s="110">
        <v>7386</v>
      </c>
      <c r="C68" s="110">
        <v>11797</v>
      </c>
      <c r="D68" s="110">
        <v>4445</v>
      </c>
      <c r="E68" s="110">
        <v>418</v>
      </c>
      <c r="F68" s="110">
        <v>3151</v>
      </c>
      <c r="G68" s="110">
        <v>16306</v>
      </c>
      <c r="H68" s="110">
        <v>2003</v>
      </c>
      <c r="I68" s="110">
        <v>209</v>
      </c>
      <c r="J68" s="110">
        <v>848</v>
      </c>
      <c r="K68" s="110">
        <v>46563</v>
      </c>
      <c r="L68" s="80">
        <v>3819</v>
      </c>
    </row>
    <row r="69" spans="1:12" x14ac:dyDescent="0.25">
      <c r="A69" s="111" t="s">
        <v>380</v>
      </c>
      <c r="B69" s="110">
        <v>7866</v>
      </c>
      <c r="C69" s="110">
        <v>11509</v>
      </c>
      <c r="D69" s="110">
        <v>4462</v>
      </c>
      <c r="E69" s="110">
        <v>487</v>
      </c>
      <c r="F69" s="110">
        <v>3227</v>
      </c>
      <c r="G69" s="110">
        <v>14177</v>
      </c>
      <c r="H69" s="110">
        <v>-40</v>
      </c>
      <c r="I69" s="110">
        <v>47</v>
      </c>
      <c r="J69" s="110">
        <v>848</v>
      </c>
      <c r="K69" s="110">
        <v>42583</v>
      </c>
      <c r="L69" s="80">
        <v>-161</v>
      </c>
    </row>
    <row r="70" spans="1:12" x14ac:dyDescent="0.25">
      <c r="A70" s="111" t="s">
        <v>381</v>
      </c>
      <c r="B70" s="110">
        <v>8403</v>
      </c>
      <c r="C70" s="110">
        <v>11115</v>
      </c>
      <c r="D70" s="110">
        <v>4484</v>
      </c>
      <c r="E70" s="110">
        <v>718</v>
      </c>
      <c r="F70" s="110">
        <v>4091</v>
      </c>
      <c r="G70" s="110">
        <v>15033</v>
      </c>
      <c r="H70" s="110">
        <v>121</v>
      </c>
      <c r="I70" s="110">
        <v>209</v>
      </c>
      <c r="J70" s="110">
        <v>848</v>
      </c>
      <c r="K70" s="110">
        <v>45022</v>
      </c>
      <c r="L70" s="80">
        <v>2278</v>
      </c>
    </row>
    <row r="71" spans="1:12" ht="14.25" customHeight="1" x14ac:dyDescent="0.25">
      <c r="A71" s="17" t="s">
        <v>382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80"/>
    </row>
    <row r="72" spans="1:12" x14ac:dyDescent="0.25">
      <c r="A72" s="111" t="s">
        <v>383</v>
      </c>
      <c r="B72" s="110">
        <v>9411</v>
      </c>
      <c r="C72" s="110">
        <v>12228</v>
      </c>
      <c r="D72" s="110">
        <v>4471</v>
      </c>
      <c r="E72" s="110">
        <v>650</v>
      </c>
      <c r="F72" s="110">
        <v>3646</v>
      </c>
      <c r="G72" s="110">
        <v>11747</v>
      </c>
      <c r="H72" s="110">
        <v>35</v>
      </c>
      <c r="I72" s="110">
        <v>209</v>
      </c>
      <c r="J72" s="110">
        <v>758</v>
      </c>
      <c r="K72" s="110">
        <v>43155</v>
      </c>
      <c r="L72" s="80">
        <v>411</v>
      </c>
    </row>
    <row r="73" spans="1:12" x14ac:dyDescent="0.25">
      <c r="A73" s="111" t="s">
        <v>384</v>
      </c>
      <c r="B73" s="110">
        <v>8339</v>
      </c>
      <c r="C73" s="110">
        <v>11658</v>
      </c>
      <c r="D73" s="110">
        <v>4762</v>
      </c>
      <c r="E73" s="110">
        <v>695</v>
      </c>
      <c r="F73" s="110">
        <v>3891</v>
      </c>
      <c r="G73" s="110">
        <v>14038</v>
      </c>
      <c r="H73" s="110">
        <v>-87</v>
      </c>
      <c r="I73" s="110">
        <v>47</v>
      </c>
      <c r="J73" s="110">
        <v>758</v>
      </c>
      <c r="K73" s="110">
        <v>44101</v>
      </c>
      <c r="L73" s="80">
        <v>1357</v>
      </c>
    </row>
    <row r="74" spans="1:12" x14ac:dyDescent="0.25">
      <c r="A74" s="111" t="s">
        <v>385</v>
      </c>
      <c r="B74" s="110">
        <v>8127</v>
      </c>
      <c r="C74" s="110">
        <v>13169</v>
      </c>
      <c r="D74" s="110">
        <v>4909</v>
      </c>
      <c r="E74" s="110">
        <v>1014</v>
      </c>
      <c r="F74" s="110">
        <v>4210</v>
      </c>
      <c r="G74" s="110">
        <v>11550</v>
      </c>
      <c r="H74" s="110">
        <v>-126</v>
      </c>
      <c r="I74" s="110">
        <v>47</v>
      </c>
      <c r="J74" s="110">
        <v>758</v>
      </c>
      <c r="K74" s="110">
        <v>43658</v>
      </c>
      <c r="L74" s="80">
        <v>914</v>
      </c>
    </row>
    <row r="75" spans="1:12" x14ac:dyDescent="0.25">
      <c r="A75" s="111" t="s">
        <v>386</v>
      </c>
      <c r="B75" s="110">
        <v>8951</v>
      </c>
      <c r="C75" s="110">
        <v>12868</v>
      </c>
      <c r="D75" s="110">
        <v>5058</v>
      </c>
      <c r="E75" s="110">
        <v>1029</v>
      </c>
      <c r="F75" s="110">
        <v>3613</v>
      </c>
      <c r="G75" s="110">
        <v>11019</v>
      </c>
      <c r="H75" s="110">
        <v>-126</v>
      </c>
      <c r="I75" s="110">
        <v>47</v>
      </c>
      <c r="J75" s="110">
        <v>758</v>
      </c>
      <c r="K75" s="110">
        <v>43217</v>
      </c>
      <c r="L75" s="80">
        <v>473</v>
      </c>
    </row>
    <row r="76" spans="1:12" x14ac:dyDescent="0.25">
      <c r="A76" s="111" t="s">
        <v>387</v>
      </c>
      <c r="B76" s="110">
        <v>12201</v>
      </c>
      <c r="C76" s="110">
        <v>16255</v>
      </c>
      <c r="D76" s="110">
        <v>5066</v>
      </c>
      <c r="E76" s="110">
        <v>385</v>
      </c>
      <c r="F76" s="110">
        <v>2297</v>
      </c>
      <c r="G76" s="110">
        <v>7541</v>
      </c>
      <c r="H76" s="110">
        <v>-82</v>
      </c>
      <c r="I76" s="110">
        <v>47</v>
      </c>
      <c r="J76" s="110">
        <v>758</v>
      </c>
      <c r="K76" s="110">
        <v>44468</v>
      </c>
      <c r="L76" s="80">
        <v>1724</v>
      </c>
    </row>
    <row r="77" spans="1:12" x14ac:dyDescent="0.25">
      <c r="A77" s="111" t="s">
        <v>382</v>
      </c>
      <c r="B77" s="110">
        <v>8410</v>
      </c>
      <c r="C77" s="110">
        <v>11900</v>
      </c>
      <c r="D77" s="110">
        <v>3807</v>
      </c>
      <c r="E77" s="110">
        <v>638</v>
      </c>
      <c r="F77" s="110">
        <v>3990</v>
      </c>
      <c r="G77" s="110">
        <v>10695</v>
      </c>
      <c r="H77" s="110">
        <v>-126</v>
      </c>
      <c r="I77" s="110">
        <v>117</v>
      </c>
      <c r="J77" s="110">
        <v>758</v>
      </c>
      <c r="K77" s="110">
        <v>40189</v>
      </c>
      <c r="L77" s="80">
        <v>-2555</v>
      </c>
    </row>
    <row r="78" spans="1:12" x14ac:dyDescent="0.25">
      <c r="A78" s="111" t="s">
        <v>388</v>
      </c>
      <c r="B78" s="110">
        <v>8292</v>
      </c>
      <c r="C78" s="110">
        <v>12950</v>
      </c>
      <c r="D78" s="110">
        <v>5042</v>
      </c>
      <c r="E78" s="110">
        <v>576</v>
      </c>
      <c r="F78" s="110">
        <v>3063</v>
      </c>
      <c r="G78" s="110">
        <v>11648</v>
      </c>
      <c r="H78" s="110">
        <v>35</v>
      </c>
      <c r="I78" s="110">
        <v>47</v>
      </c>
      <c r="J78" s="110">
        <v>758</v>
      </c>
      <c r="K78" s="110">
        <v>42411</v>
      </c>
      <c r="L78" s="80">
        <v>-333</v>
      </c>
    </row>
    <row r="79" spans="1:12" x14ac:dyDescent="0.25">
      <c r="A79" s="111" t="s">
        <v>389</v>
      </c>
      <c r="B79" s="110">
        <v>9442</v>
      </c>
      <c r="C79" s="110">
        <v>12426</v>
      </c>
      <c r="D79" s="110">
        <v>4655</v>
      </c>
      <c r="E79" s="110">
        <v>820</v>
      </c>
      <c r="F79" s="110">
        <v>4475</v>
      </c>
      <c r="G79" s="110">
        <v>12180</v>
      </c>
      <c r="H79" s="110">
        <v>-87</v>
      </c>
      <c r="I79" s="110">
        <v>47</v>
      </c>
      <c r="J79" s="110">
        <v>758</v>
      </c>
      <c r="K79" s="110">
        <v>44716</v>
      </c>
      <c r="L79" s="80">
        <v>1972</v>
      </c>
    </row>
    <row r="80" spans="1:12" x14ac:dyDescent="0.25">
      <c r="A80" s="111" t="s">
        <v>390</v>
      </c>
      <c r="B80" s="110">
        <v>8997</v>
      </c>
      <c r="C80" s="110">
        <v>13585</v>
      </c>
      <c r="D80" s="110">
        <v>5111</v>
      </c>
      <c r="E80" s="110">
        <v>870</v>
      </c>
      <c r="F80" s="110">
        <v>3722</v>
      </c>
      <c r="G80" s="110">
        <v>13855</v>
      </c>
      <c r="H80" s="110">
        <v>-87</v>
      </c>
      <c r="I80" s="110">
        <v>47</v>
      </c>
      <c r="J80" s="110">
        <v>758</v>
      </c>
      <c r="K80" s="110">
        <v>46858</v>
      </c>
      <c r="L80" s="80">
        <v>4114</v>
      </c>
    </row>
    <row r="81" spans="1:12" x14ac:dyDescent="0.25">
      <c r="A81" s="111" t="s">
        <v>391</v>
      </c>
      <c r="B81" s="110">
        <v>7866</v>
      </c>
      <c r="C81" s="110">
        <v>12334</v>
      </c>
      <c r="D81" s="110">
        <v>4542</v>
      </c>
      <c r="E81" s="110">
        <v>735</v>
      </c>
      <c r="F81" s="110">
        <v>4099</v>
      </c>
      <c r="G81" s="110">
        <v>14470</v>
      </c>
      <c r="H81" s="110">
        <v>-126</v>
      </c>
      <c r="I81" s="110">
        <v>47</v>
      </c>
      <c r="J81" s="110">
        <v>758</v>
      </c>
      <c r="K81" s="110">
        <v>44725</v>
      </c>
      <c r="L81" s="80">
        <v>1981</v>
      </c>
    </row>
    <row r="82" spans="1:12" x14ac:dyDescent="0.25">
      <c r="A82" s="111" t="s">
        <v>392</v>
      </c>
      <c r="B82" s="110">
        <v>9425</v>
      </c>
      <c r="C82" s="110">
        <v>13889</v>
      </c>
      <c r="D82" s="110">
        <v>4953</v>
      </c>
      <c r="E82" s="110">
        <v>706</v>
      </c>
      <c r="F82" s="110">
        <v>2890</v>
      </c>
      <c r="G82" s="110">
        <v>10438</v>
      </c>
      <c r="H82" s="110">
        <v>189</v>
      </c>
      <c r="I82" s="110">
        <v>47</v>
      </c>
      <c r="J82" s="110">
        <v>758</v>
      </c>
      <c r="K82" s="110">
        <v>43295</v>
      </c>
      <c r="L82" s="80">
        <v>551</v>
      </c>
    </row>
    <row r="83" spans="1:12" x14ac:dyDescent="0.25">
      <c r="A83" s="111" t="s">
        <v>393</v>
      </c>
      <c r="B83" s="110">
        <v>8143</v>
      </c>
      <c r="C83" s="110">
        <v>12542</v>
      </c>
      <c r="D83" s="110">
        <v>4458</v>
      </c>
      <c r="E83" s="110">
        <v>659</v>
      </c>
      <c r="F83" s="110">
        <v>3683</v>
      </c>
      <c r="G83" s="110">
        <v>13530</v>
      </c>
      <c r="H83" s="110">
        <v>-126</v>
      </c>
      <c r="I83" s="110">
        <v>47</v>
      </c>
      <c r="J83" s="110">
        <v>758</v>
      </c>
      <c r="K83" s="110">
        <v>43694</v>
      </c>
      <c r="L83" s="80">
        <v>950</v>
      </c>
    </row>
    <row r="84" spans="1:12" x14ac:dyDescent="0.25">
      <c r="A84" s="111" t="s">
        <v>394</v>
      </c>
      <c r="B84" s="110">
        <v>8043</v>
      </c>
      <c r="C84" s="110">
        <v>12486</v>
      </c>
      <c r="D84" s="110">
        <v>4420</v>
      </c>
      <c r="E84" s="110">
        <v>676</v>
      </c>
      <c r="F84" s="110">
        <v>3333</v>
      </c>
      <c r="G84" s="110">
        <v>12141</v>
      </c>
      <c r="H84" s="110">
        <v>-126</v>
      </c>
      <c r="I84" s="110">
        <v>47</v>
      </c>
      <c r="J84" s="110">
        <v>758</v>
      </c>
      <c r="K84" s="110">
        <v>41778</v>
      </c>
      <c r="L84" s="80">
        <v>-966</v>
      </c>
    </row>
    <row r="85" spans="1:12" ht="14.25" customHeight="1" x14ac:dyDescent="0.25">
      <c r="A85" s="17" t="s">
        <v>395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80"/>
    </row>
    <row r="86" spans="1:12" x14ac:dyDescent="0.25">
      <c r="A86" s="111" t="s">
        <v>396</v>
      </c>
      <c r="B86" s="110">
        <v>9572</v>
      </c>
      <c r="C86" s="110">
        <v>13749</v>
      </c>
      <c r="D86" s="110">
        <v>4949</v>
      </c>
      <c r="E86" s="110">
        <v>740</v>
      </c>
      <c r="F86" s="110">
        <v>4245</v>
      </c>
      <c r="G86" s="110">
        <v>12313</v>
      </c>
      <c r="H86" s="110">
        <v>-126</v>
      </c>
      <c r="I86" s="110">
        <v>47</v>
      </c>
      <c r="J86" s="110">
        <v>721</v>
      </c>
      <c r="K86" s="110">
        <v>46210</v>
      </c>
      <c r="L86" s="80">
        <v>3466</v>
      </c>
    </row>
    <row r="87" spans="1:12" x14ac:dyDescent="0.25">
      <c r="A87" s="111" t="s">
        <v>397</v>
      </c>
      <c r="B87" s="110">
        <v>9784</v>
      </c>
      <c r="C87" s="110">
        <v>14601</v>
      </c>
      <c r="D87" s="110">
        <v>5635</v>
      </c>
      <c r="E87" s="110">
        <v>1147</v>
      </c>
      <c r="F87" s="110">
        <v>5512</v>
      </c>
      <c r="G87" s="110">
        <v>12749</v>
      </c>
      <c r="H87" s="110">
        <v>-126</v>
      </c>
      <c r="I87" s="110">
        <v>47</v>
      </c>
      <c r="J87" s="110">
        <v>721</v>
      </c>
      <c r="K87" s="110">
        <v>50070</v>
      </c>
      <c r="L87" s="80">
        <v>7326</v>
      </c>
    </row>
    <row r="88" spans="1:12" x14ac:dyDescent="0.25">
      <c r="A88" s="111" t="s">
        <v>398</v>
      </c>
      <c r="B88" s="110">
        <v>7657</v>
      </c>
      <c r="C88" s="110">
        <v>11693</v>
      </c>
      <c r="D88" s="110">
        <v>4101</v>
      </c>
      <c r="E88" s="110">
        <v>640</v>
      </c>
      <c r="F88" s="110">
        <v>3493</v>
      </c>
      <c r="G88" s="110">
        <v>13745</v>
      </c>
      <c r="H88" s="110">
        <v>-126</v>
      </c>
      <c r="I88" s="110">
        <v>47</v>
      </c>
      <c r="J88" s="110">
        <v>721</v>
      </c>
      <c r="K88" s="110">
        <v>41971</v>
      </c>
      <c r="L88" s="80">
        <v>-773</v>
      </c>
    </row>
    <row r="89" spans="1:12" x14ac:dyDescent="0.25">
      <c r="A89" s="111" t="s">
        <v>399</v>
      </c>
      <c r="B89" s="110">
        <v>8510</v>
      </c>
      <c r="C89" s="110">
        <v>12209</v>
      </c>
      <c r="D89" s="110">
        <v>4235</v>
      </c>
      <c r="E89" s="110">
        <v>1004</v>
      </c>
      <c r="F89" s="110">
        <v>4882</v>
      </c>
      <c r="G89" s="110">
        <v>14558</v>
      </c>
      <c r="H89" s="110">
        <v>-126</v>
      </c>
      <c r="I89" s="110">
        <v>47</v>
      </c>
      <c r="J89" s="110">
        <v>721</v>
      </c>
      <c r="K89" s="110">
        <v>46040</v>
      </c>
      <c r="L89" s="80">
        <v>3296</v>
      </c>
    </row>
    <row r="90" spans="1:12" x14ac:dyDescent="0.25">
      <c r="A90" s="111" t="s">
        <v>400</v>
      </c>
      <c r="B90" s="110">
        <v>7198</v>
      </c>
      <c r="C90" s="110">
        <v>11318</v>
      </c>
      <c r="D90" s="110">
        <v>4394</v>
      </c>
      <c r="E90" s="110">
        <v>699</v>
      </c>
      <c r="F90" s="110">
        <v>4399</v>
      </c>
      <c r="G90" s="110">
        <v>17796</v>
      </c>
      <c r="H90" s="110">
        <v>-126</v>
      </c>
      <c r="I90" s="110">
        <v>209</v>
      </c>
      <c r="J90" s="110">
        <v>721</v>
      </c>
      <c r="K90" s="110">
        <v>46608</v>
      </c>
      <c r="L90" s="80">
        <v>3864</v>
      </c>
    </row>
    <row r="91" spans="1:12" x14ac:dyDescent="0.25">
      <c r="A91" s="111" t="s">
        <v>401</v>
      </c>
      <c r="B91" s="110">
        <v>8238</v>
      </c>
      <c r="C91" s="110">
        <v>12435</v>
      </c>
      <c r="D91" s="110">
        <v>5475</v>
      </c>
      <c r="E91" s="110">
        <v>1040</v>
      </c>
      <c r="F91" s="110">
        <v>4063</v>
      </c>
      <c r="G91" s="110">
        <v>14764</v>
      </c>
      <c r="H91" s="110">
        <v>896</v>
      </c>
      <c r="I91" s="110">
        <v>209</v>
      </c>
      <c r="J91" s="110">
        <v>721</v>
      </c>
      <c r="K91" s="110">
        <v>47841</v>
      </c>
      <c r="L91" s="80">
        <v>5097</v>
      </c>
    </row>
    <row r="92" spans="1:12" x14ac:dyDescent="0.25">
      <c r="A92" s="111" t="s">
        <v>402</v>
      </c>
      <c r="B92" s="110">
        <v>8622</v>
      </c>
      <c r="C92" s="110">
        <v>12408</v>
      </c>
      <c r="D92" s="110">
        <v>4145</v>
      </c>
      <c r="E92" s="110">
        <v>626</v>
      </c>
      <c r="F92" s="110">
        <v>4240</v>
      </c>
      <c r="G92" s="110">
        <v>10033</v>
      </c>
      <c r="H92" s="110">
        <v>-126</v>
      </c>
      <c r="I92" s="110">
        <v>117</v>
      </c>
      <c r="J92" s="110">
        <v>721</v>
      </c>
      <c r="K92" s="110">
        <v>40786</v>
      </c>
      <c r="L92" s="80">
        <v>-1958</v>
      </c>
    </row>
    <row r="93" spans="1:12" x14ac:dyDescent="0.25">
      <c r="A93" s="111" t="s">
        <v>403</v>
      </c>
      <c r="B93" s="110">
        <v>9681</v>
      </c>
      <c r="C93" s="110">
        <v>14595</v>
      </c>
      <c r="D93" s="110">
        <v>4559</v>
      </c>
      <c r="E93" s="110">
        <v>943</v>
      </c>
      <c r="F93" s="110">
        <v>3508</v>
      </c>
      <c r="G93" s="110">
        <v>12033</v>
      </c>
      <c r="H93" s="110">
        <v>22</v>
      </c>
      <c r="I93" s="110">
        <v>47</v>
      </c>
      <c r="J93" s="110">
        <v>721</v>
      </c>
      <c r="K93" s="110">
        <v>46109</v>
      </c>
      <c r="L93" s="80">
        <v>3365</v>
      </c>
    </row>
    <row r="94" spans="1:12" ht="14.25" customHeight="1" x14ac:dyDescent="0.25">
      <c r="A94" s="17" t="s">
        <v>404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80"/>
    </row>
    <row r="95" spans="1:12" x14ac:dyDescent="0.25">
      <c r="A95" s="111" t="s">
        <v>405</v>
      </c>
      <c r="B95" s="110">
        <v>5335</v>
      </c>
      <c r="C95" s="110">
        <v>9638</v>
      </c>
      <c r="D95" s="110">
        <v>3956</v>
      </c>
      <c r="E95" s="110">
        <v>548</v>
      </c>
      <c r="F95" s="110">
        <v>3383</v>
      </c>
      <c r="G95" s="110">
        <v>18675</v>
      </c>
      <c r="H95" s="110">
        <v>-164</v>
      </c>
      <c r="I95" s="110">
        <v>47</v>
      </c>
      <c r="J95" s="110">
        <v>798</v>
      </c>
      <c r="K95" s="110">
        <v>42216</v>
      </c>
      <c r="L95" s="80">
        <v>-528</v>
      </c>
    </row>
    <row r="96" spans="1:12" x14ac:dyDescent="0.25">
      <c r="A96" s="111" t="s">
        <v>406</v>
      </c>
      <c r="B96" s="110">
        <v>7051</v>
      </c>
      <c r="C96" s="110">
        <v>11956</v>
      </c>
      <c r="D96" s="110">
        <v>5026</v>
      </c>
      <c r="E96" s="110">
        <v>866</v>
      </c>
      <c r="F96" s="110">
        <v>4656</v>
      </c>
      <c r="G96" s="110">
        <v>16053</v>
      </c>
      <c r="H96" s="110">
        <v>-164</v>
      </c>
      <c r="I96" s="110">
        <v>47</v>
      </c>
      <c r="J96" s="110">
        <v>798</v>
      </c>
      <c r="K96" s="110">
        <v>46289</v>
      </c>
      <c r="L96" s="80">
        <v>3545</v>
      </c>
    </row>
    <row r="97" spans="1:12" x14ac:dyDescent="0.25">
      <c r="A97" s="111" t="s">
        <v>407</v>
      </c>
      <c r="B97" s="110">
        <v>8013</v>
      </c>
      <c r="C97" s="110">
        <v>11951</v>
      </c>
      <c r="D97" s="110">
        <v>4507</v>
      </c>
      <c r="E97" s="110">
        <v>1015</v>
      </c>
      <c r="F97" s="110">
        <v>5796</v>
      </c>
      <c r="G97" s="110">
        <v>15915</v>
      </c>
      <c r="H97" s="110">
        <v>-126</v>
      </c>
      <c r="I97" s="110">
        <v>47</v>
      </c>
      <c r="J97" s="110">
        <v>798</v>
      </c>
      <c r="K97" s="110">
        <v>47916</v>
      </c>
      <c r="L97" s="80">
        <v>5172</v>
      </c>
    </row>
    <row r="98" spans="1:12" x14ac:dyDescent="0.25">
      <c r="A98" s="111" t="s">
        <v>408</v>
      </c>
      <c r="B98" s="110">
        <v>8087</v>
      </c>
      <c r="C98" s="110">
        <v>13326</v>
      </c>
      <c r="D98" s="110">
        <v>5573</v>
      </c>
      <c r="E98" s="110">
        <v>1201</v>
      </c>
      <c r="F98" s="110">
        <v>5572</v>
      </c>
      <c r="G98" s="110">
        <v>15580</v>
      </c>
      <c r="H98" s="110">
        <v>1917</v>
      </c>
      <c r="I98" s="110">
        <v>209</v>
      </c>
      <c r="J98" s="110">
        <v>798</v>
      </c>
      <c r="K98" s="110">
        <v>52263</v>
      </c>
      <c r="L98" s="80">
        <v>9519</v>
      </c>
    </row>
    <row r="99" spans="1:12" x14ac:dyDescent="0.25">
      <c r="A99" s="111" t="s">
        <v>404</v>
      </c>
      <c r="B99" s="110">
        <v>8260</v>
      </c>
      <c r="C99" s="110">
        <v>11422</v>
      </c>
      <c r="D99" s="110">
        <v>3712</v>
      </c>
      <c r="E99" s="110">
        <v>576</v>
      </c>
      <c r="F99" s="110">
        <v>3818</v>
      </c>
      <c r="G99" s="110">
        <v>11298</v>
      </c>
      <c r="H99" s="110">
        <v>-63</v>
      </c>
      <c r="I99" s="110">
        <v>117</v>
      </c>
      <c r="J99" s="110">
        <v>798</v>
      </c>
      <c r="K99" s="110">
        <v>39938</v>
      </c>
      <c r="L99" s="80">
        <v>-2806</v>
      </c>
    </row>
    <row r="100" spans="1:12" x14ac:dyDescent="0.25">
      <c r="A100" s="111" t="s">
        <v>409</v>
      </c>
      <c r="B100" s="110">
        <v>7966</v>
      </c>
      <c r="C100" s="110">
        <v>11628</v>
      </c>
      <c r="D100" s="110">
        <v>4461</v>
      </c>
      <c r="E100" s="110">
        <v>744</v>
      </c>
      <c r="F100" s="110">
        <v>4254</v>
      </c>
      <c r="G100" s="110">
        <v>14830</v>
      </c>
      <c r="H100" s="110">
        <v>-164</v>
      </c>
      <c r="I100" s="110">
        <v>47</v>
      </c>
      <c r="J100" s="110">
        <v>798</v>
      </c>
      <c r="K100" s="110">
        <v>44564</v>
      </c>
      <c r="L100" s="80">
        <v>1820</v>
      </c>
    </row>
    <row r="101" spans="1:12" x14ac:dyDescent="0.25">
      <c r="A101" s="111" t="s">
        <v>410</v>
      </c>
      <c r="B101" s="110">
        <v>8785</v>
      </c>
      <c r="C101" s="110">
        <v>12693</v>
      </c>
      <c r="D101" s="110">
        <v>3941</v>
      </c>
      <c r="E101" s="110">
        <v>410</v>
      </c>
      <c r="F101" s="110">
        <v>2365</v>
      </c>
      <c r="G101" s="110">
        <v>13054</v>
      </c>
      <c r="H101" s="110">
        <v>-164</v>
      </c>
      <c r="I101" s="110">
        <v>47</v>
      </c>
      <c r="J101" s="110">
        <v>798</v>
      </c>
      <c r="K101" s="110">
        <v>41929</v>
      </c>
      <c r="L101" s="80">
        <v>-815</v>
      </c>
    </row>
    <row r="102" spans="1:12" x14ac:dyDescent="0.25">
      <c r="A102" s="111" t="s">
        <v>411</v>
      </c>
      <c r="B102" s="110">
        <v>8409</v>
      </c>
      <c r="C102" s="110">
        <v>11649</v>
      </c>
      <c r="D102" s="110">
        <v>4254</v>
      </c>
      <c r="E102" s="110">
        <v>858</v>
      </c>
      <c r="F102" s="110">
        <v>4662</v>
      </c>
      <c r="G102" s="110">
        <v>14734</v>
      </c>
      <c r="H102" s="110">
        <v>-164</v>
      </c>
      <c r="I102" s="110">
        <v>47</v>
      </c>
      <c r="J102" s="110">
        <v>798</v>
      </c>
      <c r="K102" s="110">
        <v>45247</v>
      </c>
      <c r="L102" s="80">
        <v>2503</v>
      </c>
    </row>
    <row r="103" spans="1:12" x14ac:dyDescent="0.25">
      <c r="A103" s="111" t="s">
        <v>412</v>
      </c>
      <c r="B103" s="110">
        <v>7710</v>
      </c>
      <c r="C103" s="110">
        <v>11533</v>
      </c>
      <c r="D103" s="110">
        <v>4485</v>
      </c>
      <c r="E103" s="110">
        <v>637</v>
      </c>
      <c r="F103" s="110">
        <v>3817</v>
      </c>
      <c r="G103" s="110">
        <v>13097</v>
      </c>
      <c r="H103" s="110">
        <v>-164</v>
      </c>
      <c r="I103" s="110">
        <v>47</v>
      </c>
      <c r="J103" s="110">
        <v>798</v>
      </c>
      <c r="K103" s="110">
        <v>41960</v>
      </c>
      <c r="L103" s="80">
        <v>-784</v>
      </c>
    </row>
    <row r="104" spans="1:12" x14ac:dyDescent="0.25">
      <c r="A104" s="111" t="s">
        <v>413</v>
      </c>
      <c r="B104" s="110">
        <v>7064</v>
      </c>
      <c r="C104" s="110">
        <v>11473</v>
      </c>
      <c r="D104" s="110">
        <v>4672</v>
      </c>
      <c r="E104" s="110">
        <v>657</v>
      </c>
      <c r="F104" s="110">
        <v>3819</v>
      </c>
      <c r="G104" s="110">
        <v>16428</v>
      </c>
      <c r="H104" s="110">
        <v>-3</v>
      </c>
      <c r="I104" s="110">
        <v>47</v>
      </c>
      <c r="J104" s="110">
        <v>798</v>
      </c>
      <c r="K104" s="110">
        <v>44955</v>
      </c>
      <c r="L104" s="80">
        <v>2211</v>
      </c>
    </row>
    <row r="105" spans="1:12" x14ac:dyDescent="0.25">
      <c r="A105" s="111" t="s">
        <v>414</v>
      </c>
      <c r="B105" s="110">
        <v>7605</v>
      </c>
      <c r="C105" s="110">
        <v>11607</v>
      </c>
      <c r="D105" s="110">
        <v>4483</v>
      </c>
      <c r="E105" s="110">
        <v>695</v>
      </c>
      <c r="F105" s="110">
        <v>3517</v>
      </c>
      <c r="G105" s="110">
        <v>14622</v>
      </c>
      <c r="H105" s="110">
        <v>-126</v>
      </c>
      <c r="I105" s="110">
        <v>47</v>
      </c>
      <c r="J105" s="110">
        <v>798</v>
      </c>
      <c r="K105" s="110">
        <v>43248</v>
      </c>
      <c r="L105" s="80">
        <v>504</v>
      </c>
    </row>
    <row r="106" spans="1:12" x14ac:dyDescent="0.25">
      <c r="A106" s="111" t="s">
        <v>415</v>
      </c>
      <c r="B106" s="110">
        <v>7002</v>
      </c>
      <c r="C106" s="110">
        <v>10688</v>
      </c>
      <c r="D106" s="110">
        <v>3931</v>
      </c>
      <c r="E106" s="110">
        <v>575</v>
      </c>
      <c r="F106" s="110">
        <v>4134</v>
      </c>
      <c r="G106" s="110">
        <v>16050</v>
      </c>
      <c r="H106" s="110">
        <v>-164</v>
      </c>
      <c r="I106" s="110">
        <v>47</v>
      </c>
      <c r="J106" s="110">
        <v>798</v>
      </c>
      <c r="K106" s="110">
        <v>43061</v>
      </c>
      <c r="L106" s="80">
        <v>317</v>
      </c>
    </row>
    <row r="107" spans="1:12" ht="14.25" customHeight="1" x14ac:dyDescent="0.25">
      <c r="A107" s="17" t="s">
        <v>416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80"/>
    </row>
    <row r="108" spans="1:12" x14ac:dyDescent="0.25">
      <c r="A108" s="111" t="s">
        <v>416</v>
      </c>
      <c r="B108" s="110">
        <v>6914</v>
      </c>
      <c r="C108" s="110">
        <v>11032</v>
      </c>
      <c r="D108" s="110">
        <v>3847</v>
      </c>
      <c r="E108" s="110">
        <v>518</v>
      </c>
      <c r="F108" s="110">
        <v>3744</v>
      </c>
      <c r="G108" s="110">
        <v>13827</v>
      </c>
      <c r="H108" s="110">
        <v>-164</v>
      </c>
      <c r="I108" s="110">
        <v>47</v>
      </c>
      <c r="J108" s="110">
        <v>382</v>
      </c>
      <c r="K108" s="110">
        <v>40147</v>
      </c>
      <c r="L108" s="80">
        <v>-2597</v>
      </c>
    </row>
    <row r="109" spans="1:12" ht="14.25" customHeight="1" x14ac:dyDescent="0.25">
      <c r="A109" s="17" t="s">
        <v>417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80"/>
    </row>
    <row r="110" spans="1:12" x14ac:dyDescent="0.25">
      <c r="A110" s="111" t="s">
        <v>418</v>
      </c>
      <c r="B110" s="110">
        <v>7502</v>
      </c>
      <c r="C110" s="110">
        <v>11209</v>
      </c>
      <c r="D110" s="110">
        <v>4023</v>
      </c>
      <c r="E110" s="110">
        <v>624</v>
      </c>
      <c r="F110" s="110">
        <v>4083</v>
      </c>
      <c r="G110" s="110">
        <v>13849</v>
      </c>
      <c r="H110" s="110">
        <v>-47</v>
      </c>
      <c r="I110" s="110">
        <v>47</v>
      </c>
      <c r="J110" s="110">
        <v>735</v>
      </c>
      <c r="K110" s="110">
        <v>42025</v>
      </c>
      <c r="L110" s="80">
        <v>-719</v>
      </c>
    </row>
    <row r="111" spans="1:12" x14ac:dyDescent="0.25">
      <c r="A111" s="111" t="s">
        <v>419</v>
      </c>
      <c r="B111" s="110">
        <v>7910</v>
      </c>
      <c r="C111" s="110">
        <v>12007</v>
      </c>
      <c r="D111" s="110">
        <v>4249</v>
      </c>
      <c r="E111" s="110">
        <v>515</v>
      </c>
      <c r="F111" s="110">
        <v>3739</v>
      </c>
      <c r="G111" s="110">
        <v>12157</v>
      </c>
      <c r="H111" s="110">
        <v>-47</v>
      </c>
      <c r="I111" s="110">
        <v>117</v>
      </c>
      <c r="J111" s="110">
        <v>735</v>
      </c>
      <c r="K111" s="110">
        <v>41382</v>
      </c>
      <c r="L111" s="80">
        <v>-1362</v>
      </c>
    </row>
    <row r="112" spans="1:12" x14ac:dyDescent="0.25">
      <c r="A112" s="111" t="s">
        <v>420</v>
      </c>
      <c r="B112" s="110">
        <v>7484</v>
      </c>
      <c r="C112" s="110">
        <v>10954</v>
      </c>
      <c r="D112" s="110">
        <v>4249</v>
      </c>
      <c r="E112" s="110">
        <v>757</v>
      </c>
      <c r="F112" s="110">
        <v>4417</v>
      </c>
      <c r="G112" s="110">
        <v>15814</v>
      </c>
      <c r="H112" s="110">
        <v>-47</v>
      </c>
      <c r="I112" s="110">
        <v>47</v>
      </c>
      <c r="J112" s="110">
        <v>735</v>
      </c>
      <c r="K112" s="110">
        <v>44410</v>
      </c>
      <c r="L112" s="80">
        <v>1666</v>
      </c>
    </row>
    <row r="113" spans="1:12" x14ac:dyDescent="0.25">
      <c r="A113" s="111" t="s">
        <v>421</v>
      </c>
      <c r="B113" s="110">
        <v>8656</v>
      </c>
      <c r="C113" s="110">
        <v>12949</v>
      </c>
      <c r="D113" s="110">
        <v>4255</v>
      </c>
      <c r="E113" s="110">
        <v>830</v>
      </c>
      <c r="F113" s="110">
        <v>4997</v>
      </c>
      <c r="G113" s="110">
        <v>13822</v>
      </c>
      <c r="H113" s="110">
        <v>-47</v>
      </c>
      <c r="I113" s="110">
        <v>47</v>
      </c>
      <c r="J113" s="110">
        <v>735</v>
      </c>
      <c r="K113" s="110">
        <v>46244</v>
      </c>
      <c r="L113" s="80">
        <v>3500</v>
      </c>
    </row>
    <row r="114" spans="1:12" x14ac:dyDescent="0.25">
      <c r="A114" s="111" t="s">
        <v>422</v>
      </c>
      <c r="B114" s="110">
        <v>6902</v>
      </c>
      <c r="C114" s="110">
        <v>11164</v>
      </c>
      <c r="D114" s="110">
        <v>4268</v>
      </c>
      <c r="E114" s="110">
        <v>550</v>
      </c>
      <c r="F114" s="110">
        <v>3683</v>
      </c>
      <c r="G114" s="110">
        <v>13934</v>
      </c>
      <c r="H114" s="110">
        <v>-47</v>
      </c>
      <c r="I114" s="110">
        <v>47</v>
      </c>
      <c r="J114" s="110">
        <v>735</v>
      </c>
      <c r="K114" s="110">
        <v>41236</v>
      </c>
      <c r="L114" s="80">
        <v>-1508</v>
      </c>
    </row>
    <row r="115" spans="1:12" ht="14.25" customHeight="1" x14ac:dyDescent="0.25">
      <c r="A115" s="17" t="s">
        <v>423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80"/>
    </row>
    <row r="116" spans="1:12" x14ac:dyDescent="0.25">
      <c r="A116" s="111" t="s">
        <v>424</v>
      </c>
      <c r="B116" s="110">
        <v>9031</v>
      </c>
      <c r="C116" s="110">
        <v>13852</v>
      </c>
      <c r="D116" s="110">
        <v>5194</v>
      </c>
      <c r="E116" s="110">
        <v>1058</v>
      </c>
      <c r="F116" s="110">
        <v>4654</v>
      </c>
      <c r="G116" s="110">
        <v>9157</v>
      </c>
      <c r="H116" s="110">
        <v>-47</v>
      </c>
      <c r="I116" s="110">
        <v>47</v>
      </c>
      <c r="J116" s="110">
        <v>1430</v>
      </c>
      <c r="K116" s="110">
        <v>44376</v>
      </c>
      <c r="L116" s="80">
        <v>1632</v>
      </c>
    </row>
    <row r="117" spans="1:12" x14ac:dyDescent="0.25">
      <c r="A117" s="111" t="s">
        <v>425</v>
      </c>
      <c r="B117" s="110">
        <v>8053</v>
      </c>
      <c r="C117" s="110">
        <v>12864</v>
      </c>
      <c r="D117" s="110">
        <v>4573</v>
      </c>
      <c r="E117" s="110">
        <v>721</v>
      </c>
      <c r="F117" s="110">
        <v>4001</v>
      </c>
      <c r="G117" s="110">
        <v>12567</v>
      </c>
      <c r="H117" s="110">
        <v>-47</v>
      </c>
      <c r="I117" s="110">
        <v>47</v>
      </c>
      <c r="J117" s="110">
        <v>1430</v>
      </c>
      <c r="K117" s="110">
        <v>44209</v>
      </c>
      <c r="L117" s="80">
        <v>1465</v>
      </c>
    </row>
    <row r="118" spans="1:12" x14ac:dyDescent="0.25">
      <c r="A118" s="111" t="s">
        <v>426</v>
      </c>
      <c r="B118" s="110">
        <v>10746</v>
      </c>
      <c r="C118" s="110">
        <v>13434</v>
      </c>
      <c r="D118" s="110">
        <v>4485</v>
      </c>
      <c r="E118" s="110">
        <v>991</v>
      </c>
      <c r="F118" s="110">
        <v>5302</v>
      </c>
      <c r="G118" s="110">
        <v>9548</v>
      </c>
      <c r="H118" s="110">
        <v>-47</v>
      </c>
      <c r="I118" s="110">
        <v>133</v>
      </c>
      <c r="J118" s="110">
        <v>1430</v>
      </c>
      <c r="K118" s="110">
        <v>46022</v>
      </c>
      <c r="L118" s="80">
        <v>3278</v>
      </c>
    </row>
    <row r="119" spans="1:12" x14ac:dyDescent="0.25">
      <c r="A119" s="111" t="s">
        <v>427</v>
      </c>
      <c r="B119" s="110">
        <v>6613</v>
      </c>
      <c r="C119" s="110">
        <v>10590</v>
      </c>
      <c r="D119" s="110">
        <v>3763</v>
      </c>
      <c r="E119" s="110">
        <v>549</v>
      </c>
      <c r="F119" s="110">
        <v>2946</v>
      </c>
      <c r="G119" s="110">
        <v>16453</v>
      </c>
      <c r="H119" s="110">
        <v>-47</v>
      </c>
      <c r="I119" s="110">
        <v>47</v>
      </c>
      <c r="J119" s="110">
        <v>1430</v>
      </c>
      <c r="K119" s="110">
        <v>42344</v>
      </c>
      <c r="L119" s="80">
        <v>-400</v>
      </c>
    </row>
    <row r="120" spans="1:12" x14ac:dyDescent="0.25">
      <c r="A120" s="111" t="s">
        <v>428</v>
      </c>
      <c r="B120" s="110">
        <v>9142</v>
      </c>
      <c r="C120" s="110">
        <v>13141</v>
      </c>
      <c r="D120" s="110">
        <v>4620</v>
      </c>
      <c r="E120" s="110">
        <v>735</v>
      </c>
      <c r="F120" s="110">
        <v>4222</v>
      </c>
      <c r="G120" s="110">
        <v>10212</v>
      </c>
      <c r="H120" s="110">
        <v>-47</v>
      </c>
      <c r="I120" s="110">
        <v>47</v>
      </c>
      <c r="J120" s="110">
        <v>1430</v>
      </c>
      <c r="K120" s="110">
        <v>43502</v>
      </c>
      <c r="L120" s="80">
        <v>758</v>
      </c>
    </row>
    <row r="121" spans="1:12" x14ac:dyDescent="0.25">
      <c r="A121" s="111" t="s">
        <v>429</v>
      </c>
      <c r="B121" s="110">
        <v>8731</v>
      </c>
      <c r="C121" s="110">
        <v>11953</v>
      </c>
      <c r="D121" s="110">
        <v>4016</v>
      </c>
      <c r="E121" s="110">
        <v>908</v>
      </c>
      <c r="F121" s="110">
        <v>5329</v>
      </c>
      <c r="G121" s="110">
        <v>10678</v>
      </c>
      <c r="H121" s="110">
        <v>-18</v>
      </c>
      <c r="I121" s="110">
        <v>117</v>
      </c>
      <c r="J121" s="110">
        <v>1430</v>
      </c>
      <c r="K121" s="110">
        <v>43144</v>
      </c>
      <c r="L121" s="80">
        <v>400</v>
      </c>
    </row>
    <row r="122" spans="1:12" x14ac:dyDescent="0.25">
      <c r="A122" s="111" t="s">
        <v>430</v>
      </c>
      <c r="B122" s="110">
        <v>7713</v>
      </c>
      <c r="C122" s="110">
        <v>11531</v>
      </c>
      <c r="D122" s="110">
        <v>4468</v>
      </c>
      <c r="E122" s="110">
        <v>753</v>
      </c>
      <c r="F122" s="110">
        <v>4429</v>
      </c>
      <c r="G122" s="110">
        <v>13450</v>
      </c>
      <c r="H122" s="110">
        <v>-47</v>
      </c>
      <c r="I122" s="110">
        <v>47</v>
      </c>
      <c r="J122" s="110">
        <v>1430</v>
      </c>
      <c r="K122" s="110">
        <v>43774</v>
      </c>
      <c r="L122" s="80">
        <v>1030</v>
      </c>
    </row>
    <row r="123" spans="1:12" x14ac:dyDescent="0.25">
      <c r="A123" s="111" t="s">
        <v>431</v>
      </c>
      <c r="B123" s="110">
        <v>7740</v>
      </c>
      <c r="C123" s="110">
        <v>12555</v>
      </c>
      <c r="D123" s="110">
        <v>4135</v>
      </c>
      <c r="E123" s="110">
        <v>448</v>
      </c>
      <c r="F123" s="110">
        <v>2847</v>
      </c>
      <c r="G123" s="110">
        <v>13312</v>
      </c>
      <c r="H123" s="110">
        <v>-85</v>
      </c>
      <c r="I123" s="110">
        <v>47</v>
      </c>
      <c r="J123" s="110">
        <v>1430</v>
      </c>
      <c r="K123" s="110">
        <v>42429</v>
      </c>
      <c r="L123" s="80">
        <v>-315</v>
      </c>
    </row>
    <row r="124" spans="1:12" x14ac:dyDescent="0.25">
      <c r="A124" s="111" t="s">
        <v>432</v>
      </c>
      <c r="B124" s="110">
        <v>8393</v>
      </c>
      <c r="C124" s="110">
        <v>11745</v>
      </c>
      <c r="D124" s="110">
        <v>4180</v>
      </c>
      <c r="E124" s="110">
        <v>607</v>
      </c>
      <c r="F124" s="110">
        <v>3623</v>
      </c>
      <c r="G124" s="110">
        <v>12804</v>
      </c>
      <c r="H124" s="110">
        <v>-47</v>
      </c>
      <c r="I124" s="110">
        <v>47</v>
      </c>
      <c r="J124" s="110">
        <v>1430</v>
      </c>
      <c r="K124" s="110">
        <v>42782</v>
      </c>
      <c r="L124" s="80">
        <v>38</v>
      </c>
    </row>
    <row r="125" spans="1:12" x14ac:dyDescent="0.25">
      <c r="A125" s="111" t="s">
        <v>433</v>
      </c>
      <c r="B125" s="110">
        <v>8936</v>
      </c>
      <c r="C125" s="110">
        <v>13201</v>
      </c>
      <c r="D125" s="110">
        <v>4655</v>
      </c>
      <c r="E125" s="110">
        <v>494</v>
      </c>
      <c r="F125" s="110">
        <v>3212</v>
      </c>
      <c r="G125" s="110">
        <v>10842</v>
      </c>
      <c r="H125" s="110">
        <v>-47</v>
      </c>
      <c r="I125" s="110">
        <v>47</v>
      </c>
      <c r="J125" s="110">
        <v>1430</v>
      </c>
      <c r="K125" s="110">
        <v>42770</v>
      </c>
      <c r="L125" s="80">
        <v>26</v>
      </c>
    </row>
    <row r="126" spans="1:12" x14ac:dyDescent="0.25">
      <c r="A126" s="111" t="s">
        <v>434</v>
      </c>
      <c r="B126" s="110">
        <v>7834</v>
      </c>
      <c r="C126" s="110">
        <v>11673</v>
      </c>
      <c r="D126" s="110">
        <v>4578</v>
      </c>
      <c r="E126" s="110">
        <v>833</v>
      </c>
      <c r="F126" s="110">
        <v>4218</v>
      </c>
      <c r="G126" s="110">
        <v>12587</v>
      </c>
      <c r="H126" s="110">
        <v>-47</v>
      </c>
      <c r="I126" s="110">
        <v>47</v>
      </c>
      <c r="J126" s="110">
        <v>1430</v>
      </c>
      <c r="K126" s="110">
        <v>43153</v>
      </c>
      <c r="L126" s="80">
        <v>409</v>
      </c>
    </row>
    <row r="127" spans="1:12" x14ac:dyDescent="0.25">
      <c r="A127" s="111" t="s">
        <v>435</v>
      </c>
      <c r="B127" s="110">
        <v>8279</v>
      </c>
      <c r="C127" s="110">
        <v>12117</v>
      </c>
      <c r="D127" s="110">
        <v>4421</v>
      </c>
      <c r="E127" s="110">
        <v>715</v>
      </c>
      <c r="F127" s="110">
        <v>4866</v>
      </c>
      <c r="G127" s="110">
        <v>12014</v>
      </c>
      <c r="H127" s="110">
        <v>-47</v>
      </c>
      <c r="I127" s="110">
        <v>117</v>
      </c>
      <c r="J127" s="110">
        <v>1430</v>
      </c>
      <c r="K127" s="110">
        <v>43912</v>
      </c>
      <c r="L127" s="80">
        <v>1168</v>
      </c>
    </row>
    <row r="128" spans="1:12" x14ac:dyDescent="0.25">
      <c r="A128" s="111" t="s">
        <v>436</v>
      </c>
      <c r="B128" s="110">
        <v>10112</v>
      </c>
      <c r="C128" s="110">
        <v>14922</v>
      </c>
      <c r="D128" s="110">
        <v>4763</v>
      </c>
      <c r="E128" s="110">
        <v>399</v>
      </c>
      <c r="F128" s="110">
        <v>2876</v>
      </c>
      <c r="G128" s="110">
        <v>8687</v>
      </c>
      <c r="H128" s="110">
        <v>-47</v>
      </c>
      <c r="I128" s="110">
        <v>133</v>
      </c>
      <c r="J128" s="110">
        <v>1430</v>
      </c>
      <c r="K128" s="110">
        <v>43275</v>
      </c>
      <c r="L128" s="80">
        <v>531</v>
      </c>
    </row>
    <row r="129" spans="1:12" x14ac:dyDescent="0.25">
      <c r="A129" s="111" t="s">
        <v>437</v>
      </c>
      <c r="B129" s="110">
        <v>9201</v>
      </c>
      <c r="C129" s="110">
        <v>12009</v>
      </c>
      <c r="D129" s="110">
        <v>4158</v>
      </c>
      <c r="E129" s="110">
        <v>964</v>
      </c>
      <c r="F129" s="110">
        <v>5181</v>
      </c>
      <c r="G129" s="110">
        <v>11228</v>
      </c>
      <c r="H129" s="110">
        <v>-85</v>
      </c>
      <c r="I129" s="110">
        <v>47</v>
      </c>
      <c r="J129" s="110">
        <v>1430</v>
      </c>
      <c r="K129" s="110">
        <v>44133</v>
      </c>
      <c r="L129" s="80">
        <v>1389</v>
      </c>
    </row>
    <row r="130" spans="1:12" x14ac:dyDescent="0.25">
      <c r="A130" s="111" t="s">
        <v>438</v>
      </c>
      <c r="B130" s="110">
        <v>10714</v>
      </c>
      <c r="C130" s="110">
        <v>16930</v>
      </c>
      <c r="D130" s="110">
        <v>4486</v>
      </c>
      <c r="E130" s="110">
        <v>247</v>
      </c>
      <c r="F130" s="110">
        <v>2090</v>
      </c>
      <c r="G130" s="110">
        <v>10188</v>
      </c>
      <c r="H130" s="110">
        <v>-85</v>
      </c>
      <c r="I130" s="110">
        <v>133</v>
      </c>
      <c r="J130" s="110">
        <v>1430</v>
      </c>
      <c r="K130" s="110">
        <v>46133</v>
      </c>
      <c r="L130" s="80">
        <v>3389</v>
      </c>
    </row>
    <row r="131" spans="1:12" x14ac:dyDescent="0.25">
      <c r="A131" s="111" t="s">
        <v>439</v>
      </c>
      <c r="B131" s="110">
        <v>8090</v>
      </c>
      <c r="C131" s="110">
        <v>11487</v>
      </c>
      <c r="D131" s="110">
        <v>3601</v>
      </c>
      <c r="E131" s="110">
        <v>631</v>
      </c>
      <c r="F131" s="110">
        <v>4117</v>
      </c>
      <c r="G131" s="110">
        <v>8788</v>
      </c>
      <c r="H131" s="110">
        <v>-47</v>
      </c>
      <c r="I131" s="110">
        <v>117</v>
      </c>
      <c r="J131" s="110">
        <v>1430</v>
      </c>
      <c r="K131" s="110">
        <v>38214</v>
      </c>
      <c r="L131" s="80">
        <v>-4530</v>
      </c>
    </row>
    <row r="132" spans="1:12" x14ac:dyDescent="0.25">
      <c r="A132" s="111" t="s">
        <v>440</v>
      </c>
      <c r="B132" s="110">
        <v>9735</v>
      </c>
      <c r="C132" s="110">
        <v>11492</v>
      </c>
      <c r="D132" s="110">
        <v>3241</v>
      </c>
      <c r="E132" s="110">
        <v>1112</v>
      </c>
      <c r="F132" s="110">
        <v>7241</v>
      </c>
      <c r="G132" s="110">
        <v>9407</v>
      </c>
      <c r="H132" s="110">
        <v>-85</v>
      </c>
      <c r="I132" s="110">
        <v>185</v>
      </c>
      <c r="J132" s="110">
        <v>1430</v>
      </c>
      <c r="K132" s="110">
        <v>43758</v>
      </c>
      <c r="L132" s="80">
        <v>1014</v>
      </c>
    </row>
    <row r="133" spans="1:12" x14ac:dyDescent="0.25">
      <c r="A133" s="111" t="s">
        <v>441</v>
      </c>
      <c r="B133" s="110">
        <v>7700</v>
      </c>
      <c r="C133" s="110">
        <v>12290</v>
      </c>
      <c r="D133" s="110">
        <v>4310</v>
      </c>
      <c r="E133" s="110">
        <v>755</v>
      </c>
      <c r="F133" s="110">
        <v>4138</v>
      </c>
      <c r="G133" s="110">
        <v>14598</v>
      </c>
      <c r="H133" s="110">
        <v>-9</v>
      </c>
      <c r="I133" s="110">
        <v>47</v>
      </c>
      <c r="J133" s="110">
        <v>1430</v>
      </c>
      <c r="K133" s="110">
        <v>45259</v>
      </c>
      <c r="L133" s="80">
        <v>2515</v>
      </c>
    </row>
    <row r="134" spans="1:12" x14ac:dyDescent="0.25">
      <c r="A134" s="111" t="s">
        <v>442</v>
      </c>
      <c r="B134" s="110">
        <v>8866</v>
      </c>
      <c r="C134" s="110">
        <v>13065</v>
      </c>
      <c r="D134" s="110">
        <v>5346</v>
      </c>
      <c r="E134" s="110">
        <v>1263</v>
      </c>
      <c r="F134" s="110">
        <v>5789</v>
      </c>
      <c r="G134" s="110">
        <v>12035</v>
      </c>
      <c r="H134" s="110">
        <v>114</v>
      </c>
      <c r="I134" s="110">
        <v>47</v>
      </c>
      <c r="J134" s="110">
        <v>1430</v>
      </c>
      <c r="K134" s="110">
        <v>47955</v>
      </c>
      <c r="L134" s="80">
        <v>5211</v>
      </c>
    </row>
    <row r="135" spans="1:12" x14ac:dyDescent="0.25">
      <c r="A135" s="111" t="s">
        <v>443</v>
      </c>
      <c r="B135" s="110">
        <v>5781</v>
      </c>
      <c r="C135" s="110">
        <v>9349</v>
      </c>
      <c r="D135" s="110">
        <v>3881</v>
      </c>
      <c r="E135" s="110">
        <v>636</v>
      </c>
      <c r="F135" s="110">
        <v>3900</v>
      </c>
      <c r="G135" s="110">
        <v>18514</v>
      </c>
      <c r="H135" s="110">
        <v>-47</v>
      </c>
      <c r="I135" s="110">
        <v>47</v>
      </c>
      <c r="J135" s="110">
        <v>1430</v>
      </c>
      <c r="K135" s="110">
        <v>43491</v>
      </c>
      <c r="L135" s="80">
        <v>747</v>
      </c>
    </row>
    <row r="136" spans="1:12" x14ac:dyDescent="0.25">
      <c r="A136" s="111" t="s">
        <v>444</v>
      </c>
      <c r="B136" s="110">
        <v>7826</v>
      </c>
      <c r="C136" s="110">
        <v>11264</v>
      </c>
      <c r="D136" s="110">
        <v>4543</v>
      </c>
      <c r="E136" s="110">
        <v>551</v>
      </c>
      <c r="F136" s="110">
        <v>3445</v>
      </c>
      <c r="G136" s="110">
        <v>12338</v>
      </c>
      <c r="H136" s="110">
        <v>-47</v>
      </c>
      <c r="I136" s="110">
        <v>47</v>
      </c>
      <c r="J136" s="110">
        <v>1430</v>
      </c>
      <c r="K136" s="110">
        <v>41397</v>
      </c>
      <c r="L136" s="80">
        <v>-1347</v>
      </c>
    </row>
    <row r="137" spans="1:12" x14ac:dyDescent="0.25">
      <c r="A137" s="111" t="s">
        <v>445</v>
      </c>
      <c r="B137" s="110">
        <v>8543</v>
      </c>
      <c r="C137" s="110">
        <v>12286</v>
      </c>
      <c r="D137" s="110">
        <v>4890</v>
      </c>
      <c r="E137" s="110">
        <v>640</v>
      </c>
      <c r="F137" s="110">
        <v>3524</v>
      </c>
      <c r="G137" s="110">
        <v>10556</v>
      </c>
      <c r="H137" s="110">
        <v>-47</v>
      </c>
      <c r="I137" s="110">
        <v>133</v>
      </c>
      <c r="J137" s="110">
        <v>1430</v>
      </c>
      <c r="K137" s="110">
        <v>41955</v>
      </c>
      <c r="L137" s="80">
        <v>-789</v>
      </c>
    </row>
    <row r="138" spans="1:12" x14ac:dyDescent="0.25">
      <c r="A138" s="111" t="s">
        <v>446</v>
      </c>
      <c r="B138" s="110">
        <v>11499</v>
      </c>
      <c r="C138" s="110">
        <v>15144</v>
      </c>
      <c r="D138" s="110">
        <v>4522</v>
      </c>
      <c r="E138" s="110">
        <v>390</v>
      </c>
      <c r="F138" s="110">
        <v>2688</v>
      </c>
      <c r="G138" s="110">
        <v>8962</v>
      </c>
      <c r="H138" s="110">
        <v>538</v>
      </c>
      <c r="I138" s="110">
        <v>133</v>
      </c>
      <c r="J138" s="110">
        <v>1430</v>
      </c>
      <c r="K138" s="110">
        <v>45306</v>
      </c>
      <c r="L138" s="80">
        <v>2562</v>
      </c>
    </row>
    <row r="139" spans="1:12" x14ac:dyDescent="0.25">
      <c r="A139" s="111" t="s">
        <v>447</v>
      </c>
      <c r="B139" s="110">
        <v>9777</v>
      </c>
      <c r="C139" s="110">
        <v>13433</v>
      </c>
      <c r="D139" s="110">
        <v>5061</v>
      </c>
      <c r="E139" s="110">
        <v>722</v>
      </c>
      <c r="F139" s="110">
        <v>3525</v>
      </c>
      <c r="G139" s="110">
        <v>9351</v>
      </c>
      <c r="H139" s="110">
        <v>-47</v>
      </c>
      <c r="I139" s="110">
        <v>47</v>
      </c>
      <c r="J139" s="110">
        <v>1430</v>
      </c>
      <c r="K139" s="110">
        <v>43299</v>
      </c>
      <c r="L139" s="80">
        <v>555</v>
      </c>
    </row>
    <row r="140" spans="1:12" x14ac:dyDescent="0.25">
      <c r="A140" s="111" t="s">
        <v>448</v>
      </c>
      <c r="B140" s="110">
        <v>10951</v>
      </c>
      <c r="C140" s="110">
        <v>15189</v>
      </c>
      <c r="D140" s="110">
        <v>4642</v>
      </c>
      <c r="E140" s="110">
        <v>397</v>
      </c>
      <c r="F140" s="110">
        <v>2892</v>
      </c>
      <c r="G140" s="110">
        <v>8459</v>
      </c>
      <c r="H140" s="110">
        <v>743</v>
      </c>
      <c r="I140" s="110">
        <v>133</v>
      </c>
      <c r="J140" s="110">
        <v>1430</v>
      </c>
      <c r="K140" s="110">
        <v>44836</v>
      </c>
      <c r="L140" s="80">
        <v>2092</v>
      </c>
    </row>
    <row r="141" spans="1:12" x14ac:dyDescent="0.25">
      <c r="A141" s="111" t="s">
        <v>449</v>
      </c>
      <c r="B141" s="110">
        <v>7725</v>
      </c>
      <c r="C141" s="110">
        <v>11881</v>
      </c>
      <c r="D141" s="110">
        <v>4689</v>
      </c>
      <c r="E141" s="110">
        <v>715</v>
      </c>
      <c r="F141" s="110">
        <v>3989</v>
      </c>
      <c r="G141" s="110">
        <v>13677</v>
      </c>
      <c r="H141" s="110">
        <v>-47</v>
      </c>
      <c r="I141" s="110">
        <v>47</v>
      </c>
      <c r="J141" s="110">
        <v>1430</v>
      </c>
      <c r="K141" s="110">
        <v>44106</v>
      </c>
      <c r="L141" s="80">
        <v>1362</v>
      </c>
    </row>
    <row r="142" spans="1:12" x14ac:dyDescent="0.25">
      <c r="A142" s="111" t="s">
        <v>450</v>
      </c>
      <c r="B142" s="110">
        <v>8416</v>
      </c>
      <c r="C142" s="110">
        <v>11818</v>
      </c>
      <c r="D142" s="110">
        <v>4133</v>
      </c>
      <c r="E142" s="110">
        <v>658</v>
      </c>
      <c r="F142" s="110">
        <v>4291</v>
      </c>
      <c r="G142" s="110">
        <v>11763</v>
      </c>
      <c r="H142" s="110">
        <v>-47</v>
      </c>
      <c r="I142" s="110">
        <v>133</v>
      </c>
      <c r="J142" s="110">
        <v>1430</v>
      </c>
      <c r="K142" s="110">
        <v>42595</v>
      </c>
      <c r="L142" s="80">
        <v>-149</v>
      </c>
    </row>
    <row r="143" spans="1:12" x14ac:dyDescent="0.25">
      <c r="A143" s="111" t="s">
        <v>451</v>
      </c>
      <c r="B143" s="110">
        <v>9321</v>
      </c>
      <c r="C143" s="110">
        <v>14082</v>
      </c>
      <c r="D143" s="110">
        <v>4640</v>
      </c>
      <c r="E143" s="110">
        <v>242</v>
      </c>
      <c r="F143" s="110">
        <v>2545</v>
      </c>
      <c r="G143" s="110">
        <v>10749</v>
      </c>
      <c r="H143" s="110">
        <v>-85</v>
      </c>
      <c r="I143" s="110">
        <v>133</v>
      </c>
      <c r="J143" s="110">
        <v>1430</v>
      </c>
      <c r="K143" s="110">
        <v>43057</v>
      </c>
      <c r="L143" s="80">
        <v>313</v>
      </c>
    </row>
    <row r="144" spans="1:12" x14ac:dyDescent="0.25">
      <c r="A144" s="111" t="s">
        <v>452</v>
      </c>
      <c r="B144" s="110">
        <v>6953</v>
      </c>
      <c r="C144" s="110">
        <v>10637</v>
      </c>
      <c r="D144" s="110">
        <v>3721</v>
      </c>
      <c r="E144" s="110">
        <v>393</v>
      </c>
      <c r="F144" s="110">
        <v>2951</v>
      </c>
      <c r="G144" s="110">
        <v>15114</v>
      </c>
      <c r="H144" s="110">
        <v>15</v>
      </c>
      <c r="I144" s="110">
        <v>47</v>
      </c>
      <c r="J144" s="110">
        <v>1430</v>
      </c>
      <c r="K144" s="110">
        <v>41261</v>
      </c>
      <c r="L144" s="80">
        <v>-1483</v>
      </c>
    </row>
    <row r="145" spans="1:12" x14ac:dyDescent="0.25">
      <c r="A145" s="111" t="s">
        <v>453</v>
      </c>
      <c r="B145" s="110">
        <v>9505</v>
      </c>
      <c r="C145" s="110">
        <v>14785</v>
      </c>
      <c r="D145" s="110">
        <v>5032</v>
      </c>
      <c r="E145" s="110">
        <v>1012</v>
      </c>
      <c r="F145" s="110">
        <v>4464</v>
      </c>
      <c r="G145" s="110">
        <v>8976</v>
      </c>
      <c r="H145" s="110">
        <v>-47</v>
      </c>
      <c r="I145" s="110">
        <v>47</v>
      </c>
      <c r="J145" s="110">
        <v>1430</v>
      </c>
      <c r="K145" s="110">
        <v>45204</v>
      </c>
      <c r="L145" s="80">
        <v>2460</v>
      </c>
    </row>
    <row r="146" spans="1:12" x14ac:dyDescent="0.25">
      <c r="A146" s="111" t="s">
        <v>454</v>
      </c>
      <c r="B146" s="110">
        <v>8259</v>
      </c>
      <c r="C146" s="110">
        <v>11591</v>
      </c>
      <c r="D146" s="110">
        <v>3984</v>
      </c>
      <c r="E146" s="110">
        <v>475</v>
      </c>
      <c r="F146" s="110">
        <v>3203</v>
      </c>
      <c r="G146" s="110">
        <v>13787</v>
      </c>
      <c r="H146" s="110">
        <v>-47</v>
      </c>
      <c r="I146" s="110">
        <v>47</v>
      </c>
      <c r="J146" s="110">
        <v>1430</v>
      </c>
      <c r="K146" s="110">
        <v>42729</v>
      </c>
      <c r="L146" s="80">
        <v>-15</v>
      </c>
    </row>
    <row r="147" spans="1:12" x14ac:dyDescent="0.25">
      <c r="A147" s="111" t="s">
        <v>455</v>
      </c>
      <c r="B147" s="110">
        <v>7515</v>
      </c>
      <c r="C147" s="110">
        <v>12151</v>
      </c>
      <c r="D147" s="110">
        <v>4626</v>
      </c>
      <c r="E147" s="110">
        <v>900</v>
      </c>
      <c r="F147" s="110">
        <v>4305</v>
      </c>
      <c r="G147" s="110">
        <v>13512</v>
      </c>
      <c r="H147" s="110">
        <v>-9</v>
      </c>
      <c r="I147" s="110">
        <v>47</v>
      </c>
      <c r="J147" s="110">
        <v>1430</v>
      </c>
      <c r="K147" s="110">
        <v>44477</v>
      </c>
      <c r="L147" s="80">
        <v>1733</v>
      </c>
    </row>
    <row r="148" spans="1:12" x14ac:dyDescent="0.25">
      <c r="A148" s="111" t="s">
        <v>456</v>
      </c>
      <c r="B148" s="110">
        <v>9004</v>
      </c>
      <c r="C148" s="110">
        <v>14115</v>
      </c>
      <c r="D148" s="110">
        <v>5257</v>
      </c>
      <c r="E148" s="110">
        <v>1132</v>
      </c>
      <c r="F148" s="110">
        <v>5311</v>
      </c>
      <c r="G148" s="110">
        <v>12062</v>
      </c>
      <c r="H148" s="110">
        <v>-47</v>
      </c>
      <c r="I148" s="110">
        <v>47</v>
      </c>
      <c r="J148" s="110">
        <v>1430</v>
      </c>
      <c r="K148" s="110">
        <v>48311</v>
      </c>
      <c r="L148" s="80">
        <v>5567</v>
      </c>
    </row>
    <row r="149" spans="1:12" ht="14.25" customHeight="1" x14ac:dyDescent="0.25">
      <c r="A149" s="17" t="s">
        <v>457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80"/>
    </row>
    <row r="150" spans="1:12" x14ac:dyDescent="0.25">
      <c r="A150" s="111" t="s">
        <v>458</v>
      </c>
      <c r="B150" s="110">
        <v>8112</v>
      </c>
      <c r="C150" s="110">
        <v>11731</v>
      </c>
      <c r="D150" s="110">
        <v>4215</v>
      </c>
      <c r="E150" s="110">
        <v>608</v>
      </c>
      <c r="F150" s="110">
        <v>3400</v>
      </c>
      <c r="G150" s="110">
        <v>13197</v>
      </c>
      <c r="H150" s="110">
        <v>87</v>
      </c>
      <c r="I150" s="110">
        <v>47</v>
      </c>
      <c r="J150" s="110">
        <v>941</v>
      </c>
      <c r="K150" s="110">
        <v>42338</v>
      </c>
      <c r="L150" s="80">
        <v>-406</v>
      </c>
    </row>
    <row r="151" spans="1:12" x14ac:dyDescent="0.25">
      <c r="A151" s="111" t="s">
        <v>459</v>
      </c>
      <c r="B151" s="110">
        <v>8279</v>
      </c>
      <c r="C151" s="110">
        <v>11735</v>
      </c>
      <c r="D151" s="110">
        <v>3757</v>
      </c>
      <c r="E151" s="110">
        <v>643</v>
      </c>
      <c r="F151" s="110">
        <v>4025</v>
      </c>
      <c r="G151" s="110">
        <v>11515</v>
      </c>
      <c r="H151" s="110">
        <v>-124</v>
      </c>
      <c r="I151" s="110">
        <v>117</v>
      </c>
      <c r="J151" s="110">
        <v>941</v>
      </c>
      <c r="K151" s="110">
        <v>40888</v>
      </c>
      <c r="L151" s="80">
        <v>-1856</v>
      </c>
    </row>
    <row r="152" spans="1:12" x14ac:dyDescent="0.25">
      <c r="A152" s="111" t="s">
        <v>460</v>
      </c>
      <c r="B152" s="110">
        <v>8743</v>
      </c>
      <c r="C152" s="110">
        <v>14062</v>
      </c>
      <c r="D152" s="110">
        <v>5714</v>
      </c>
      <c r="E152" s="110">
        <v>1044</v>
      </c>
      <c r="F152" s="110">
        <v>4213</v>
      </c>
      <c r="G152" s="110">
        <v>13254</v>
      </c>
      <c r="H152" s="110">
        <v>-85</v>
      </c>
      <c r="I152" s="110">
        <v>209</v>
      </c>
      <c r="J152" s="110">
        <v>941</v>
      </c>
      <c r="K152" s="110">
        <v>48095</v>
      </c>
      <c r="L152" s="80">
        <v>5351</v>
      </c>
    </row>
    <row r="153" spans="1:12" x14ac:dyDescent="0.25">
      <c r="A153" s="111" t="s">
        <v>461</v>
      </c>
      <c r="B153" s="110">
        <v>9224</v>
      </c>
      <c r="C153" s="110">
        <v>14582</v>
      </c>
      <c r="D153" s="110">
        <v>4882</v>
      </c>
      <c r="E153" s="110">
        <v>335</v>
      </c>
      <c r="F153" s="110">
        <v>2743</v>
      </c>
      <c r="G153" s="110">
        <v>9861</v>
      </c>
      <c r="H153" s="110">
        <v>-124</v>
      </c>
      <c r="I153" s="110">
        <v>133</v>
      </c>
      <c r="J153" s="110">
        <v>941</v>
      </c>
      <c r="K153" s="110">
        <v>42577</v>
      </c>
      <c r="L153" s="80">
        <v>-167</v>
      </c>
    </row>
    <row r="154" spans="1:12" x14ac:dyDescent="0.25">
      <c r="A154" s="111" t="s">
        <v>462</v>
      </c>
      <c r="B154" s="110">
        <v>8180</v>
      </c>
      <c r="C154" s="110">
        <v>11937</v>
      </c>
      <c r="D154" s="110">
        <v>4361</v>
      </c>
      <c r="E154" s="110">
        <v>628</v>
      </c>
      <c r="F154" s="110">
        <v>3625</v>
      </c>
      <c r="G154" s="110">
        <v>12876</v>
      </c>
      <c r="H154" s="110">
        <v>-124</v>
      </c>
      <c r="I154" s="110">
        <v>47</v>
      </c>
      <c r="J154" s="110">
        <v>941</v>
      </c>
      <c r="K154" s="110">
        <v>42471</v>
      </c>
      <c r="L154" s="80">
        <v>-273</v>
      </c>
    </row>
    <row r="155" spans="1:12" x14ac:dyDescent="0.25">
      <c r="A155" s="111" t="s">
        <v>463</v>
      </c>
      <c r="B155" s="110">
        <v>8024</v>
      </c>
      <c r="C155" s="110">
        <v>11938</v>
      </c>
      <c r="D155" s="110">
        <v>4087</v>
      </c>
      <c r="E155" s="110">
        <v>428</v>
      </c>
      <c r="F155" s="110">
        <v>3049</v>
      </c>
      <c r="G155" s="110">
        <v>12285</v>
      </c>
      <c r="H155" s="110">
        <v>-90</v>
      </c>
      <c r="I155" s="110">
        <v>47</v>
      </c>
      <c r="J155" s="110">
        <v>941</v>
      </c>
      <c r="K155" s="110">
        <v>40709</v>
      </c>
      <c r="L155" s="80">
        <v>-2035</v>
      </c>
    </row>
    <row r="156" spans="1:12" ht="14.25" customHeight="1" x14ac:dyDescent="0.25">
      <c r="A156" s="17" t="s">
        <v>464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80"/>
    </row>
    <row r="157" spans="1:12" x14ac:dyDescent="0.25">
      <c r="A157" s="111" t="s">
        <v>465</v>
      </c>
      <c r="B157" s="110">
        <v>10212</v>
      </c>
      <c r="C157" s="110">
        <v>13844</v>
      </c>
      <c r="D157" s="110">
        <v>4572</v>
      </c>
      <c r="E157" s="110">
        <v>581</v>
      </c>
      <c r="F157" s="110">
        <v>3345</v>
      </c>
      <c r="G157" s="110">
        <v>8434</v>
      </c>
      <c r="H157" s="110">
        <v>206</v>
      </c>
      <c r="I157" s="110">
        <v>133</v>
      </c>
      <c r="J157" s="110">
        <v>1429</v>
      </c>
      <c r="K157" s="110">
        <v>42756</v>
      </c>
      <c r="L157" s="80">
        <v>12</v>
      </c>
    </row>
    <row r="158" spans="1:12" x14ac:dyDescent="0.25">
      <c r="A158" s="111" t="s">
        <v>466</v>
      </c>
      <c r="B158" s="110">
        <v>8698</v>
      </c>
      <c r="C158" s="110">
        <v>12641</v>
      </c>
      <c r="D158" s="110">
        <v>4002</v>
      </c>
      <c r="E158" s="110">
        <v>476</v>
      </c>
      <c r="F158" s="110">
        <v>3438</v>
      </c>
      <c r="G158" s="110">
        <v>11911</v>
      </c>
      <c r="H158" s="110">
        <v>19</v>
      </c>
      <c r="I158" s="110">
        <v>133</v>
      </c>
      <c r="J158" s="110">
        <v>1429</v>
      </c>
      <c r="K158" s="110">
        <v>42747</v>
      </c>
      <c r="L158" s="80">
        <v>3</v>
      </c>
    </row>
    <row r="159" spans="1:12" x14ac:dyDescent="0.25">
      <c r="A159" s="111" t="s">
        <v>467</v>
      </c>
      <c r="B159" s="110">
        <v>6588</v>
      </c>
      <c r="C159" s="110">
        <v>11651</v>
      </c>
      <c r="D159" s="110">
        <v>4150</v>
      </c>
      <c r="E159" s="110">
        <v>949</v>
      </c>
      <c r="F159" s="110">
        <v>4758</v>
      </c>
      <c r="G159" s="110">
        <v>17948</v>
      </c>
      <c r="H159" s="110">
        <v>-85</v>
      </c>
      <c r="I159" s="110">
        <v>209</v>
      </c>
      <c r="J159" s="110">
        <v>1429</v>
      </c>
      <c r="K159" s="110">
        <v>47597</v>
      </c>
      <c r="L159" s="80">
        <v>4853</v>
      </c>
    </row>
    <row r="160" spans="1:12" x14ac:dyDescent="0.25">
      <c r="A160" s="111" t="s">
        <v>468</v>
      </c>
      <c r="B160" s="110">
        <v>8953</v>
      </c>
      <c r="C160" s="110">
        <v>13950</v>
      </c>
      <c r="D160" s="110">
        <v>4744</v>
      </c>
      <c r="E160" s="110">
        <v>432</v>
      </c>
      <c r="F160" s="110">
        <v>2544</v>
      </c>
      <c r="G160" s="110">
        <v>10044</v>
      </c>
      <c r="H160" s="110">
        <v>-85</v>
      </c>
      <c r="I160" s="110">
        <v>133</v>
      </c>
      <c r="J160" s="110">
        <v>1429</v>
      </c>
      <c r="K160" s="110">
        <v>42144</v>
      </c>
      <c r="L160" s="80">
        <v>-600</v>
      </c>
    </row>
    <row r="161" spans="1:12" x14ac:dyDescent="0.25">
      <c r="A161" s="111" t="s">
        <v>469</v>
      </c>
      <c r="B161" s="110">
        <v>8506</v>
      </c>
      <c r="C161" s="110">
        <v>12119</v>
      </c>
      <c r="D161" s="110">
        <v>4150</v>
      </c>
      <c r="E161" s="110">
        <v>784</v>
      </c>
      <c r="F161" s="110">
        <v>4569</v>
      </c>
      <c r="G161" s="110">
        <v>11033</v>
      </c>
      <c r="H161" s="110">
        <v>-85</v>
      </c>
      <c r="I161" s="110">
        <v>117</v>
      </c>
      <c r="J161" s="110">
        <v>1429</v>
      </c>
      <c r="K161" s="110">
        <v>42622</v>
      </c>
      <c r="L161" s="80">
        <v>-122</v>
      </c>
    </row>
    <row r="162" spans="1:12" x14ac:dyDescent="0.25">
      <c r="A162" s="111" t="s">
        <v>470</v>
      </c>
      <c r="B162" s="110">
        <v>6726</v>
      </c>
      <c r="C162" s="110">
        <v>11450</v>
      </c>
      <c r="D162" s="110">
        <v>4708</v>
      </c>
      <c r="E162" s="110">
        <v>772</v>
      </c>
      <c r="F162" s="110">
        <v>3992</v>
      </c>
      <c r="G162" s="110">
        <v>15225</v>
      </c>
      <c r="H162" s="110">
        <v>1958</v>
      </c>
      <c r="I162" s="110">
        <v>209</v>
      </c>
      <c r="J162" s="110">
        <v>1429</v>
      </c>
      <c r="K162" s="110">
        <v>46469</v>
      </c>
      <c r="L162" s="80">
        <v>3725</v>
      </c>
    </row>
    <row r="163" spans="1:12" x14ac:dyDescent="0.25">
      <c r="A163" s="111" t="s">
        <v>471</v>
      </c>
      <c r="B163" s="110">
        <v>8398</v>
      </c>
      <c r="C163" s="110">
        <v>11643</v>
      </c>
      <c r="D163" s="110">
        <v>4331</v>
      </c>
      <c r="E163" s="110">
        <v>627</v>
      </c>
      <c r="F163" s="110">
        <v>3785</v>
      </c>
      <c r="G163" s="110">
        <v>13660</v>
      </c>
      <c r="H163" s="110">
        <v>76</v>
      </c>
      <c r="I163" s="110">
        <v>47</v>
      </c>
      <c r="J163" s="110">
        <v>1429</v>
      </c>
      <c r="K163" s="110">
        <v>43996</v>
      </c>
      <c r="L163" s="80">
        <v>1252</v>
      </c>
    </row>
    <row r="164" spans="1:12" x14ac:dyDescent="0.25">
      <c r="A164" s="111" t="s">
        <v>472</v>
      </c>
      <c r="B164" s="110">
        <v>8771</v>
      </c>
      <c r="C164" s="110">
        <v>12787</v>
      </c>
      <c r="D164" s="110">
        <v>4830</v>
      </c>
      <c r="E164" s="110">
        <v>731</v>
      </c>
      <c r="F164" s="110">
        <v>4223</v>
      </c>
      <c r="G164" s="110">
        <v>13127</v>
      </c>
      <c r="H164" s="110">
        <v>-85</v>
      </c>
      <c r="I164" s="110">
        <v>47</v>
      </c>
      <c r="J164" s="110">
        <v>1429</v>
      </c>
      <c r="K164" s="110">
        <v>45860</v>
      </c>
      <c r="L164" s="80">
        <v>3116</v>
      </c>
    </row>
    <row r="165" spans="1:12" x14ac:dyDescent="0.25">
      <c r="A165" s="111" t="s">
        <v>473</v>
      </c>
      <c r="B165" s="110">
        <v>7427</v>
      </c>
      <c r="C165" s="110">
        <v>11581</v>
      </c>
      <c r="D165" s="110">
        <v>5111</v>
      </c>
      <c r="E165" s="110">
        <v>729</v>
      </c>
      <c r="F165" s="110">
        <v>4259</v>
      </c>
      <c r="G165" s="110">
        <v>14628</v>
      </c>
      <c r="H165" s="110">
        <v>76</v>
      </c>
      <c r="I165" s="110">
        <v>209</v>
      </c>
      <c r="J165" s="110">
        <v>1429</v>
      </c>
      <c r="K165" s="110">
        <v>45449</v>
      </c>
      <c r="L165" s="80">
        <v>2705</v>
      </c>
    </row>
    <row r="166" spans="1:12" x14ac:dyDescent="0.25">
      <c r="A166" s="111" t="s">
        <v>474</v>
      </c>
      <c r="B166" s="110">
        <v>7025</v>
      </c>
      <c r="C166" s="110">
        <v>11215</v>
      </c>
      <c r="D166" s="110">
        <v>4631</v>
      </c>
      <c r="E166" s="110">
        <v>494</v>
      </c>
      <c r="F166" s="110">
        <v>2792</v>
      </c>
      <c r="G166" s="110">
        <v>14362</v>
      </c>
      <c r="H166" s="110">
        <v>236</v>
      </c>
      <c r="I166" s="110">
        <v>47</v>
      </c>
      <c r="J166" s="110">
        <v>1429</v>
      </c>
      <c r="K166" s="110">
        <v>42231</v>
      </c>
      <c r="L166" s="80">
        <v>-513</v>
      </c>
    </row>
    <row r="167" spans="1:12" x14ac:dyDescent="0.25">
      <c r="A167" s="111" t="s">
        <v>475</v>
      </c>
      <c r="B167" s="110">
        <v>6120</v>
      </c>
      <c r="C167" s="110">
        <v>9953</v>
      </c>
      <c r="D167" s="110">
        <v>4852</v>
      </c>
      <c r="E167" s="110">
        <v>905</v>
      </c>
      <c r="F167" s="110">
        <v>4842</v>
      </c>
      <c r="G167" s="110">
        <v>16738</v>
      </c>
      <c r="H167" s="110">
        <v>76</v>
      </c>
      <c r="I167" s="110">
        <v>47</v>
      </c>
      <c r="J167" s="110">
        <v>1429</v>
      </c>
      <c r="K167" s="110">
        <v>44962</v>
      </c>
      <c r="L167" s="80">
        <v>2218</v>
      </c>
    </row>
    <row r="168" spans="1:12" x14ac:dyDescent="0.25">
      <c r="A168" s="111" t="s">
        <v>476</v>
      </c>
      <c r="B168" s="110">
        <v>8554</v>
      </c>
      <c r="C168" s="110">
        <v>10705</v>
      </c>
      <c r="D168" s="110">
        <v>3414</v>
      </c>
      <c r="E168" s="110">
        <v>861</v>
      </c>
      <c r="F168" s="110">
        <v>6547</v>
      </c>
      <c r="G168" s="110">
        <v>8978</v>
      </c>
      <c r="H168" s="110">
        <v>-19</v>
      </c>
      <c r="I168" s="110">
        <v>255</v>
      </c>
      <c r="J168" s="110">
        <v>1429</v>
      </c>
      <c r="K168" s="110">
        <v>40724</v>
      </c>
      <c r="L168" s="80">
        <v>-2020</v>
      </c>
    </row>
    <row r="169" spans="1:12" x14ac:dyDescent="0.25">
      <c r="A169" s="111" t="s">
        <v>477</v>
      </c>
      <c r="B169" s="110">
        <v>7608</v>
      </c>
      <c r="C169" s="110">
        <v>11809</v>
      </c>
      <c r="D169" s="110">
        <v>4582</v>
      </c>
      <c r="E169" s="110">
        <v>562</v>
      </c>
      <c r="F169" s="110">
        <v>3185</v>
      </c>
      <c r="G169" s="110">
        <v>12408</v>
      </c>
      <c r="H169" s="110">
        <v>-85</v>
      </c>
      <c r="I169" s="110">
        <v>47</v>
      </c>
      <c r="J169" s="110">
        <v>1429</v>
      </c>
      <c r="K169" s="110">
        <v>41545</v>
      </c>
      <c r="L169" s="80">
        <v>-1199</v>
      </c>
    </row>
    <row r="170" spans="1:12" x14ac:dyDescent="0.25">
      <c r="A170" s="111" t="s">
        <v>478</v>
      </c>
      <c r="B170" s="110">
        <v>7607</v>
      </c>
      <c r="C170" s="110">
        <v>11802</v>
      </c>
      <c r="D170" s="110">
        <v>4513</v>
      </c>
      <c r="E170" s="110">
        <v>661</v>
      </c>
      <c r="F170" s="110">
        <v>3496</v>
      </c>
      <c r="G170" s="110">
        <v>13225</v>
      </c>
      <c r="H170" s="110">
        <v>-85</v>
      </c>
      <c r="I170" s="110">
        <v>47</v>
      </c>
      <c r="J170" s="110">
        <v>1429</v>
      </c>
      <c r="K170" s="110">
        <v>42695</v>
      </c>
      <c r="L170" s="80">
        <v>-49</v>
      </c>
    </row>
    <row r="171" spans="1:12" x14ac:dyDescent="0.25">
      <c r="A171" s="111" t="s">
        <v>479</v>
      </c>
      <c r="B171" s="110">
        <v>7572</v>
      </c>
      <c r="C171" s="110">
        <v>11286</v>
      </c>
      <c r="D171" s="110">
        <v>4410</v>
      </c>
      <c r="E171" s="110">
        <v>420</v>
      </c>
      <c r="F171" s="110">
        <v>3133</v>
      </c>
      <c r="G171" s="110">
        <v>14224</v>
      </c>
      <c r="H171" s="110">
        <v>-85</v>
      </c>
      <c r="I171" s="110">
        <v>47</v>
      </c>
      <c r="J171" s="110">
        <v>1429</v>
      </c>
      <c r="K171" s="110">
        <v>42436</v>
      </c>
      <c r="L171" s="80">
        <v>-308</v>
      </c>
    </row>
    <row r="172" spans="1:12" x14ac:dyDescent="0.25">
      <c r="A172" s="111" t="s">
        <v>480</v>
      </c>
      <c r="B172" s="110">
        <v>10505</v>
      </c>
      <c r="C172" s="110">
        <v>16141</v>
      </c>
      <c r="D172" s="110">
        <v>4563</v>
      </c>
      <c r="E172" s="110">
        <v>392</v>
      </c>
      <c r="F172" s="110">
        <v>2834</v>
      </c>
      <c r="G172" s="110">
        <v>7978</v>
      </c>
      <c r="H172" s="110">
        <v>-19</v>
      </c>
      <c r="I172" s="110">
        <v>133</v>
      </c>
      <c r="J172" s="110">
        <v>1429</v>
      </c>
      <c r="K172" s="110">
        <v>43956</v>
      </c>
      <c r="L172" s="80">
        <v>1212</v>
      </c>
    </row>
    <row r="173" spans="1:12" x14ac:dyDescent="0.25">
      <c r="A173" s="111" t="s">
        <v>481</v>
      </c>
      <c r="B173" s="110">
        <v>6777</v>
      </c>
      <c r="C173" s="110">
        <v>10550</v>
      </c>
      <c r="D173" s="110">
        <v>3837</v>
      </c>
      <c r="E173" s="110">
        <v>479</v>
      </c>
      <c r="F173" s="110">
        <v>2951</v>
      </c>
      <c r="G173" s="110">
        <v>15398</v>
      </c>
      <c r="H173" s="110">
        <v>76</v>
      </c>
      <c r="I173" s="110">
        <v>47</v>
      </c>
      <c r="J173" s="110">
        <v>1429</v>
      </c>
      <c r="K173" s="110">
        <v>41544</v>
      </c>
      <c r="L173" s="80">
        <v>-1200</v>
      </c>
    </row>
    <row r="174" spans="1:12" x14ac:dyDescent="0.25">
      <c r="A174" s="111" t="s">
        <v>482</v>
      </c>
      <c r="B174" s="110">
        <v>9015</v>
      </c>
      <c r="C174" s="110">
        <v>12986</v>
      </c>
      <c r="D174" s="110">
        <v>4052</v>
      </c>
      <c r="E174" s="110">
        <v>449</v>
      </c>
      <c r="F174" s="110">
        <v>3249</v>
      </c>
      <c r="G174" s="110">
        <v>10955</v>
      </c>
      <c r="H174" s="110">
        <v>314</v>
      </c>
      <c r="I174" s="110">
        <v>133</v>
      </c>
      <c r="J174" s="110">
        <v>1429</v>
      </c>
      <c r="K174" s="110">
        <v>42582</v>
      </c>
      <c r="L174" s="80">
        <v>-162</v>
      </c>
    </row>
    <row r="175" spans="1:12" x14ac:dyDescent="0.25">
      <c r="A175" s="111" t="s">
        <v>483</v>
      </c>
      <c r="B175" s="110">
        <v>10658</v>
      </c>
      <c r="C175" s="110">
        <v>15406</v>
      </c>
      <c r="D175" s="110">
        <v>4738</v>
      </c>
      <c r="E175" s="110">
        <v>375</v>
      </c>
      <c r="F175" s="110">
        <v>2735</v>
      </c>
      <c r="G175" s="110">
        <v>8681</v>
      </c>
      <c r="H175" s="110">
        <v>-19</v>
      </c>
      <c r="I175" s="110">
        <v>133</v>
      </c>
      <c r="J175" s="110">
        <v>1429</v>
      </c>
      <c r="K175" s="110">
        <v>44136</v>
      </c>
      <c r="L175" s="80">
        <v>1392</v>
      </c>
    </row>
    <row r="176" spans="1:12" x14ac:dyDescent="0.25">
      <c r="A176" s="111" t="s">
        <v>484</v>
      </c>
      <c r="B176" s="110">
        <v>7753</v>
      </c>
      <c r="C176" s="110">
        <v>11687</v>
      </c>
      <c r="D176" s="110">
        <v>4072</v>
      </c>
      <c r="E176" s="110">
        <v>499</v>
      </c>
      <c r="F176" s="110">
        <v>3587</v>
      </c>
      <c r="G176" s="110">
        <v>12547</v>
      </c>
      <c r="H176" s="110">
        <v>-85</v>
      </c>
      <c r="I176" s="110">
        <v>47</v>
      </c>
      <c r="J176" s="110">
        <v>1429</v>
      </c>
      <c r="K176" s="110">
        <v>41536</v>
      </c>
      <c r="L176" s="80">
        <v>-1208</v>
      </c>
    </row>
    <row r="177" spans="1:12" x14ac:dyDescent="0.25">
      <c r="A177" s="111" t="s">
        <v>485</v>
      </c>
      <c r="B177" s="110">
        <v>9286</v>
      </c>
      <c r="C177" s="110">
        <v>12065</v>
      </c>
      <c r="D177" s="110">
        <v>4316</v>
      </c>
      <c r="E177" s="110">
        <v>691</v>
      </c>
      <c r="F177" s="110">
        <v>4083</v>
      </c>
      <c r="G177" s="110">
        <v>10242</v>
      </c>
      <c r="H177" s="110">
        <v>19</v>
      </c>
      <c r="I177" s="110">
        <v>133</v>
      </c>
      <c r="J177" s="110">
        <v>1429</v>
      </c>
      <c r="K177" s="110">
        <v>42264</v>
      </c>
      <c r="L177" s="80">
        <v>-480</v>
      </c>
    </row>
    <row r="178" spans="1:12" x14ac:dyDescent="0.25">
      <c r="A178" s="111" t="s">
        <v>486</v>
      </c>
      <c r="B178" s="110">
        <v>6551</v>
      </c>
      <c r="C178" s="110">
        <v>10610</v>
      </c>
      <c r="D178" s="110">
        <v>3993</v>
      </c>
      <c r="E178" s="110">
        <v>672</v>
      </c>
      <c r="F178" s="110">
        <v>4254</v>
      </c>
      <c r="G178" s="110">
        <v>16169</v>
      </c>
      <c r="H178" s="110">
        <v>-124</v>
      </c>
      <c r="I178" s="110">
        <v>47</v>
      </c>
      <c r="J178" s="110">
        <v>1429</v>
      </c>
      <c r="K178" s="110">
        <v>43601</v>
      </c>
      <c r="L178" s="80">
        <v>857</v>
      </c>
    </row>
    <row r="179" spans="1:12" x14ac:dyDescent="0.25">
      <c r="A179" s="111" t="s">
        <v>487</v>
      </c>
      <c r="B179" s="110">
        <v>7449</v>
      </c>
      <c r="C179" s="110">
        <v>10692</v>
      </c>
      <c r="D179" s="110">
        <v>4201</v>
      </c>
      <c r="E179" s="110">
        <v>469</v>
      </c>
      <c r="F179" s="110">
        <v>3445</v>
      </c>
      <c r="G179" s="110">
        <v>14486</v>
      </c>
      <c r="H179" s="110">
        <v>-85</v>
      </c>
      <c r="I179" s="110">
        <v>47</v>
      </c>
      <c r="J179" s="110">
        <v>1429</v>
      </c>
      <c r="K179" s="110">
        <v>42133</v>
      </c>
      <c r="L179" s="80">
        <v>-611</v>
      </c>
    </row>
    <row r="180" spans="1:12" x14ac:dyDescent="0.25">
      <c r="A180" s="111" t="s">
        <v>488</v>
      </c>
      <c r="B180" s="110">
        <v>7906</v>
      </c>
      <c r="C180" s="110">
        <v>12701</v>
      </c>
      <c r="D180" s="110">
        <v>4474</v>
      </c>
      <c r="E180" s="110">
        <v>623</v>
      </c>
      <c r="F180" s="110">
        <v>3597</v>
      </c>
      <c r="G180" s="110">
        <v>12636</v>
      </c>
      <c r="H180" s="110">
        <v>-85</v>
      </c>
      <c r="I180" s="110">
        <v>47</v>
      </c>
      <c r="J180" s="110">
        <v>1429</v>
      </c>
      <c r="K180" s="110">
        <v>43328</v>
      </c>
      <c r="L180" s="80">
        <v>584</v>
      </c>
    </row>
    <row r="181" spans="1:12" x14ac:dyDescent="0.25">
      <c r="A181" s="111" t="s">
        <v>489</v>
      </c>
      <c r="B181" s="110">
        <v>7922</v>
      </c>
      <c r="C181" s="110">
        <v>10931</v>
      </c>
      <c r="D181" s="110">
        <v>4854</v>
      </c>
      <c r="E181" s="110">
        <v>923</v>
      </c>
      <c r="F181" s="110">
        <v>4835</v>
      </c>
      <c r="G181" s="110">
        <v>16236</v>
      </c>
      <c r="H181" s="110">
        <v>-85</v>
      </c>
      <c r="I181" s="110">
        <v>47</v>
      </c>
      <c r="J181" s="110">
        <v>1429</v>
      </c>
      <c r="K181" s="110">
        <v>47092</v>
      </c>
      <c r="L181" s="80">
        <v>4348</v>
      </c>
    </row>
    <row r="182" spans="1:12" x14ac:dyDescent="0.25">
      <c r="A182" s="111" t="s">
        <v>490</v>
      </c>
      <c r="B182" s="110">
        <v>8267</v>
      </c>
      <c r="C182" s="110">
        <v>12210</v>
      </c>
      <c r="D182" s="110">
        <v>4569</v>
      </c>
      <c r="E182" s="110">
        <v>648</v>
      </c>
      <c r="F182" s="110">
        <v>4020</v>
      </c>
      <c r="G182" s="110">
        <v>14243</v>
      </c>
      <c r="H182" s="110">
        <v>-85</v>
      </c>
      <c r="I182" s="110">
        <v>47</v>
      </c>
      <c r="J182" s="110">
        <v>1429</v>
      </c>
      <c r="K182" s="110">
        <v>45348</v>
      </c>
      <c r="L182" s="80">
        <v>2604</v>
      </c>
    </row>
    <row r="183" spans="1:12" x14ac:dyDescent="0.25">
      <c r="A183" s="111" t="s">
        <v>491</v>
      </c>
      <c r="B183" s="110">
        <v>9389</v>
      </c>
      <c r="C183" s="110">
        <v>12711</v>
      </c>
      <c r="D183" s="110">
        <v>4033</v>
      </c>
      <c r="E183" s="110">
        <v>508</v>
      </c>
      <c r="F183" s="110">
        <v>3434</v>
      </c>
      <c r="G183" s="110">
        <v>8608</v>
      </c>
      <c r="H183" s="110">
        <v>-19</v>
      </c>
      <c r="I183" s="110">
        <v>133</v>
      </c>
      <c r="J183" s="110">
        <v>1429</v>
      </c>
      <c r="K183" s="110">
        <v>40226</v>
      </c>
      <c r="L183" s="80">
        <v>-2518</v>
      </c>
    </row>
    <row r="184" spans="1:12" x14ac:dyDescent="0.25">
      <c r="A184" s="111" t="s">
        <v>492</v>
      </c>
      <c r="B184" s="110">
        <v>6264</v>
      </c>
      <c r="C184" s="110">
        <v>10671</v>
      </c>
      <c r="D184" s="110">
        <v>4090</v>
      </c>
      <c r="E184" s="110">
        <v>457</v>
      </c>
      <c r="F184" s="110">
        <v>2795</v>
      </c>
      <c r="G184" s="110">
        <v>15002</v>
      </c>
      <c r="H184" s="110">
        <v>-124</v>
      </c>
      <c r="I184" s="110">
        <v>47</v>
      </c>
      <c r="J184" s="110">
        <v>1429</v>
      </c>
      <c r="K184" s="110">
        <v>40631</v>
      </c>
      <c r="L184" s="80">
        <v>-2113</v>
      </c>
    </row>
    <row r="185" spans="1:12" x14ac:dyDescent="0.25">
      <c r="A185" s="111" t="s">
        <v>493</v>
      </c>
      <c r="B185" s="110">
        <v>10035</v>
      </c>
      <c r="C185" s="110">
        <v>14087</v>
      </c>
      <c r="D185" s="110">
        <v>4133</v>
      </c>
      <c r="E185" s="110">
        <v>532</v>
      </c>
      <c r="F185" s="110">
        <v>3507</v>
      </c>
      <c r="G185" s="110">
        <v>9360</v>
      </c>
      <c r="H185" s="110">
        <v>-19</v>
      </c>
      <c r="I185" s="110">
        <v>133</v>
      </c>
      <c r="J185" s="110">
        <v>1429</v>
      </c>
      <c r="K185" s="110">
        <v>43197</v>
      </c>
      <c r="L185" s="80">
        <v>453</v>
      </c>
    </row>
    <row r="186" spans="1:12" x14ac:dyDescent="0.25">
      <c r="A186" s="111" t="s">
        <v>494</v>
      </c>
      <c r="B186" s="110">
        <v>7962</v>
      </c>
      <c r="C186" s="110">
        <v>11705</v>
      </c>
      <c r="D186" s="110">
        <v>4458</v>
      </c>
      <c r="E186" s="110">
        <v>767</v>
      </c>
      <c r="F186" s="110">
        <v>4173</v>
      </c>
      <c r="G186" s="110">
        <v>12117</v>
      </c>
      <c r="H186" s="110">
        <v>-85</v>
      </c>
      <c r="I186" s="110">
        <v>47</v>
      </c>
      <c r="J186" s="110">
        <v>1429</v>
      </c>
      <c r="K186" s="110">
        <v>42573</v>
      </c>
      <c r="L186" s="80">
        <v>-171</v>
      </c>
    </row>
    <row r="187" spans="1:12" x14ac:dyDescent="0.25">
      <c r="A187" s="111" t="s">
        <v>495</v>
      </c>
      <c r="B187" s="110">
        <v>8356</v>
      </c>
      <c r="C187" s="110">
        <v>10925</v>
      </c>
      <c r="D187" s="110">
        <v>3777</v>
      </c>
      <c r="E187" s="110">
        <v>544</v>
      </c>
      <c r="F187" s="110">
        <v>3529</v>
      </c>
      <c r="G187" s="110">
        <v>10747</v>
      </c>
      <c r="H187" s="110">
        <v>-85</v>
      </c>
      <c r="I187" s="110">
        <v>47</v>
      </c>
      <c r="J187" s="110">
        <v>1429</v>
      </c>
      <c r="K187" s="110">
        <v>39269</v>
      </c>
      <c r="L187" s="80">
        <v>-3475</v>
      </c>
    </row>
    <row r="188" spans="1:12" x14ac:dyDescent="0.25">
      <c r="A188" s="111" t="s">
        <v>496</v>
      </c>
      <c r="B188" s="110">
        <v>5353</v>
      </c>
      <c r="C188" s="110">
        <v>8360</v>
      </c>
      <c r="D188" s="110">
        <v>3520</v>
      </c>
      <c r="E188" s="110">
        <v>570</v>
      </c>
      <c r="F188" s="110">
        <v>2775</v>
      </c>
      <c r="G188" s="110">
        <v>17513</v>
      </c>
      <c r="H188" s="110">
        <v>-124</v>
      </c>
      <c r="I188" s="110">
        <v>47</v>
      </c>
      <c r="J188" s="110">
        <v>1429</v>
      </c>
      <c r="K188" s="110">
        <v>39443</v>
      </c>
      <c r="L188" s="80">
        <v>-3301</v>
      </c>
    </row>
    <row r="189" spans="1:12" x14ac:dyDescent="0.25">
      <c r="A189" s="111" t="s">
        <v>497</v>
      </c>
      <c r="B189" s="110">
        <v>8745</v>
      </c>
      <c r="C189" s="110">
        <v>13594</v>
      </c>
      <c r="D189" s="110">
        <v>4653</v>
      </c>
      <c r="E189" s="110">
        <v>449</v>
      </c>
      <c r="F189" s="110">
        <v>2974</v>
      </c>
      <c r="G189" s="110">
        <v>9915</v>
      </c>
      <c r="H189" s="110">
        <v>-19</v>
      </c>
      <c r="I189" s="110">
        <v>133</v>
      </c>
      <c r="J189" s="110">
        <v>1429</v>
      </c>
      <c r="K189" s="110">
        <v>41873</v>
      </c>
      <c r="L189" s="80">
        <v>-871</v>
      </c>
    </row>
    <row r="190" spans="1:12" x14ac:dyDescent="0.25">
      <c r="A190" s="111" t="s">
        <v>498</v>
      </c>
      <c r="B190" s="110">
        <v>8756</v>
      </c>
      <c r="C190" s="110">
        <v>11878</v>
      </c>
      <c r="D190" s="110">
        <v>4246</v>
      </c>
      <c r="E190" s="110">
        <v>1180</v>
      </c>
      <c r="F190" s="110">
        <v>3616</v>
      </c>
      <c r="G190" s="110">
        <v>12780</v>
      </c>
      <c r="H190" s="110">
        <v>-124</v>
      </c>
      <c r="I190" s="110">
        <v>47</v>
      </c>
      <c r="J190" s="110">
        <v>1429</v>
      </c>
      <c r="K190" s="110">
        <v>43808</v>
      </c>
      <c r="L190" s="80">
        <v>1064</v>
      </c>
    </row>
    <row r="191" spans="1:12" x14ac:dyDescent="0.25">
      <c r="A191" s="111" t="s">
        <v>499</v>
      </c>
      <c r="B191" s="110">
        <v>7914</v>
      </c>
      <c r="C191" s="110">
        <v>11913</v>
      </c>
      <c r="D191" s="110">
        <v>4812</v>
      </c>
      <c r="E191" s="110">
        <v>779</v>
      </c>
      <c r="F191" s="110">
        <v>4098</v>
      </c>
      <c r="G191" s="110">
        <v>12830</v>
      </c>
      <c r="H191" s="110">
        <v>-85</v>
      </c>
      <c r="I191" s="110">
        <v>209</v>
      </c>
      <c r="J191" s="110">
        <v>1429</v>
      </c>
      <c r="K191" s="110">
        <v>43899</v>
      </c>
      <c r="L191" s="80">
        <v>1155</v>
      </c>
    </row>
    <row r="192" spans="1:12" x14ac:dyDescent="0.25">
      <c r="A192" s="111" t="s">
        <v>500</v>
      </c>
      <c r="B192" s="110">
        <v>7427</v>
      </c>
      <c r="C192" s="110">
        <v>11120</v>
      </c>
      <c r="D192" s="110">
        <v>4128</v>
      </c>
      <c r="E192" s="110">
        <v>648</v>
      </c>
      <c r="F192" s="110">
        <v>3404</v>
      </c>
      <c r="G192" s="110">
        <v>15915</v>
      </c>
      <c r="H192" s="110">
        <v>-124</v>
      </c>
      <c r="I192" s="110">
        <v>47</v>
      </c>
      <c r="J192" s="110">
        <v>1429</v>
      </c>
      <c r="K192" s="110">
        <v>43994</v>
      </c>
      <c r="L192" s="80">
        <v>1250</v>
      </c>
    </row>
    <row r="193" spans="1:12" x14ac:dyDescent="0.25">
      <c r="A193" s="111" t="s">
        <v>501</v>
      </c>
      <c r="B193" s="110">
        <v>7886</v>
      </c>
      <c r="C193" s="110">
        <v>11804</v>
      </c>
      <c r="D193" s="110">
        <v>4384</v>
      </c>
      <c r="E193" s="110">
        <v>761</v>
      </c>
      <c r="F193" s="110">
        <v>3857</v>
      </c>
      <c r="G193" s="110">
        <v>13654</v>
      </c>
      <c r="H193" s="110">
        <v>-85</v>
      </c>
      <c r="I193" s="110">
        <v>47</v>
      </c>
      <c r="J193" s="110">
        <v>1429</v>
      </c>
      <c r="K193" s="110">
        <v>43737</v>
      </c>
      <c r="L193" s="80">
        <v>993</v>
      </c>
    </row>
    <row r="194" spans="1:12" x14ac:dyDescent="0.25">
      <c r="A194" s="111" t="s">
        <v>502</v>
      </c>
      <c r="B194" s="110">
        <v>7827</v>
      </c>
      <c r="C194" s="110">
        <v>11033</v>
      </c>
      <c r="D194" s="110">
        <v>4434</v>
      </c>
      <c r="E194" s="110">
        <v>588</v>
      </c>
      <c r="F194" s="110">
        <v>3590</v>
      </c>
      <c r="G194" s="110">
        <v>13853</v>
      </c>
      <c r="H194" s="110">
        <v>-85</v>
      </c>
      <c r="I194" s="110">
        <v>47</v>
      </c>
      <c r="J194" s="110">
        <v>1429</v>
      </c>
      <c r="K194" s="110">
        <v>42716</v>
      </c>
      <c r="L194" s="80">
        <v>-28</v>
      </c>
    </row>
    <row r="195" spans="1:12" x14ac:dyDescent="0.25">
      <c r="A195" s="111" t="s">
        <v>503</v>
      </c>
      <c r="B195" s="110">
        <v>7947</v>
      </c>
      <c r="C195" s="110">
        <v>11058</v>
      </c>
      <c r="D195" s="110">
        <v>3914</v>
      </c>
      <c r="E195" s="110">
        <v>412</v>
      </c>
      <c r="F195" s="110">
        <v>2493</v>
      </c>
      <c r="G195" s="110">
        <v>13024</v>
      </c>
      <c r="H195" s="110">
        <v>-19</v>
      </c>
      <c r="I195" s="110">
        <v>47</v>
      </c>
      <c r="J195" s="110">
        <v>1429</v>
      </c>
      <c r="K195" s="110">
        <v>40305</v>
      </c>
      <c r="L195" s="80">
        <v>-2439</v>
      </c>
    </row>
    <row r="196" spans="1:12" x14ac:dyDescent="0.25">
      <c r="A196" s="111" t="s">
        <v>504</v>
      </c>
      <c r="B196" s="110">
        <v>7548</v>
      </c>
      <c r="C196" s="110">
        <v>12582</v>
      </c>
      <c r="D196" s="110">
        <v>4575</v>
      </c>
      <c r="E196" s="110">
        <v>723</v>
      </c>
      <c r="F196" s="110">
        <v>3599</v>
      </c>
      <c r="G196" s="110">
        <v>13392</v>
      </c>
      <c r="H196" s="110">
        <v>-46</v>
      </c>
      <c r="I196" s="110">
        <v>47</v>
      </c>
      <c r="J196" s="110">
        <v>1429</v>
      </c>
      <c r="K196" s="110">
        <v>43849</v>
      </c>
      <c r="L196" s="80">
        <v>1105</v>
      </c>
    </row>
    <row r="197" spans="1:12" x14ac:dyDescent="0.25">
      <c r="A197" s="111" t="s">
        <v>505</v>
      </c>
      <c r="B197" s="110">
        <v>8666</v>
      </c>
      <c r="C197" s="110">
        <v>12313</v>
      </c>
      <c r="D197" s="110">
        <v>4341</v>
      </c>
      <c r="E197" s="110">
        <v>731</v>
      </c>
      <c r="F197" s="110">
        <v>5086</v>
      </c>
      <c r="G197" s="110">
        <v>10673</v>
      </c>
      <c r="H197" s="110">
        <v>-85</v>
      </c>
      <c r="I197" s="110">
        <v>47</v>
      </c>
      <c r="J197" s="110">
        <v>1429</v>
      </c>
      <c r="K197" s="110">
        <v>43201</v>
      </c>
      <c r="L197" s="80">
        <v>457</v>
      </c>
    </row>
    <row r="198" spans="1:12" x14ac:dyDescent="0.25">
      <c r="A198" s="111" t="s">
        <v>506</v>
      </c>
      <c r="B198" s="110">
        <v>7149</v>
      </c>
      <c r="C198" s="110">
        <v>11266</v>
      </c>
      <c r="D198" s="110">
        <v>4443</v>
      </c>
      <c r="E198" s="110">
        <v>763</v>
      </c>
      <c r="F198" s="110">
        <v>4265</v>
      </c>
      <c r="G198" s="110">
        <v>14141</v>
      </c>
      <c r="H198" s="110">
        <v>-85</v>
      </c>
      <c r="I198" s="110">
        <v>47</v>
      </c>
      <c r="J198" s="110">
        <v>1429</v>
      </c>
      <c r="K198" s="110">
        <v>43418</v>
      </c>
      <c r="L198" s="80">
        <v>674</v>
      </c>
    </row>
    <row r="199" spans="1:12" x14ac:dyDescent="0.25">
      <c r="A199" s="111" t="s">
        <v>507</v>
      </c>
      <c r="B199" s="110">
        <v>8705</v>
      </c>
      <c r="C199" s="110">
        <v>12265</v>
      </c>
      <c r="D199" s="110">
        <v>4244</v>
      </c>
      <c r="E199" s="110">
        <v>680</v>
      </c>
      <c r="F199" s="110">
        <v>4247</v>
      </c>
      <c r="G199" s="110">
        <v>12326</v>
      </c>
      <c r="H199" s="110">
        <v>-124</v>
      </c>
      <c r="I199" s="110">
        <v>47</v>
      </c>
      <c r="J199" s="110">
        <v>1429</v>
      </c>
      <c r="K199" s="110">
        <v>43819</v>
      </c>
      <c r="L199" s="80">
        <v>1075</v>
      </c>
    </row>
    <row r="200" spans="1:12" x14ac:dyDescent="0.25">
      <c r="A200" s="111" t="s">
        <v>508</v>
      </c>
      <c r="B200" s="110">
        <v>7997</v>
      </c>
      <c r="C200" s="110">
        <v>12025</v>
      </c>
      <c r="D200" s="110">
        <v>4356</v>
      </c>
      <c r="E200" s="110">
        <v>621</v>
      </c>
      <c r="F200" s="110">
        <v>3269</v>
      </c>
      <c r="G200" s="110">
        <v>13202</v>
      </c>
      <c r="H200" s="110">
        <v>-46</v>
      </c>
      <c r="I200" s="110">
        <v>47</v>
      </c>
      <c r="J200" s="110">
        <v>1429</v>
      </c>
      <c r="K200" s="110">
        <v>42900</v>
      </c>
      <c r="L200" s="80">
        <v>156</v>
      </c>
    </row>
    <row r="201" spans="1:12" x14ac:dyDescent="0.25">
      <c r="A201" s="111" t="s">
        <v>509</v>
      </c>
      <c r="B201" s="110">
        <v>7421</v>
      </c>
      <c r="C201" s="110">
        <v>11906</v>
      </c>
      <c r="D201" s="110">
        <v>4701</v>
      </c>
      <c r="E201" s="110">
        <v>664</v>
      </c>
      <c r="F201" s="110">
        <v>3704</v>
      </c>
      <c r="G201" s="110">
        <v>13452</v>
      </c>
      <c r="H201" s="110">
        <v>-85</v>
      </c>
      <c r="I201" s="110">
        <v>47</v>
      </c>
      <c r="J201" s="110">
        <v>1429</v>
      </c>
      <c r="K201" s="110">
        <v>43239</v>
      </c>
      <c r="L201" s="80">
        <v>495</v>
      </c>
    </row>
    <row r="202" spans="1:12" x14ac:dyDescent="0.25">
      <c r="A202" s="111" t="s">
        <v>510</v>
      </c>
      <c r="B202" s="110">
        <v>9767</v>
      </c>
      <c r="C202" s="110">
        <v>12762</v>
      </c>
      <c r="D202" s="110">
        <v>4545</v>
      </c>
      <c r="E202" s="110">
        <v>671</v>
      </c>
      <c r="F202" s="110">
        <v>3328</v>
      </c>
      <c r="G202" s="110">
        <v>10771</v>
      </c>
      <c r="H202" s="110">
        <v>-85</v>
      </c>
      <c r="I202" s="110">
        <v>47</v>
      </c>
      <c r="J202" s="110">
        <v>1429</v>
      </c>
      <c r="K202" s="110">
        <v>43235</v>
      </c>
      <c r="L202" s="80">
        <v>491</v>
      </c>
    </row>
    <row r="203" spans="1:12" x14ac:dyDescent="0.25">
      <c r="A203" s="111" t="s">
        <v>511</v>
      </c>
      <c r="B203" s="110">
        <v>8500</v>
      </c>
      <c r="C203" s="110">
        <v>12471</v>
      </c>
      <c r="D203" s="110">
        <v>4424</v>
      </c>
      <c r="E203" s="110">
        <v>685</v>
      </c>
      <c r="F203" s="110">
        <v>4428</v>
      </c>
      <c r="G203" s="110">
        <v>12764</v>
      </c>
      <c r="H203" s="110">
        <v>-85</v>
      </c>
      <c r="I203" s="110">
        <v>47</v>
      </c>
      <c r="J203" s="110">
        <v>1429</v>
      </c>
      <c r="K203" s="110">
        <v>44663</v>
      </c>
      <c r="L203" s="80">
        <v>1919</v>
      </c>
    </row>
    <row r="204" spans="1:12" x14ac:dyDescent="0.25">
      <c r="A204" s="111" t="s">
        <v>512</v>
      </c>
      <c r="B204" s="110">
        <v>7336</v>
      </c>
      <c r="C204" s="110">
        <v>11726</v>
      </c>
      <c r="D204" s="110">
        <v>4797</v>
      </c>
      <c r="E204" s="110">
        <v>716</v>
      </c>
      <c r="F204" s="110">
        <v>4874</v>
      </c>
      <c r="G204" s="110">
        <v>15544</v>
      </c>
      <c r="H204" s="110">
        <v>-85</v>
      </c>
      <c r="I204" s="110">
        <v>47</v>
      </c>
      <c r="J204" s="110">
        <v>1429</v>
      </c>
      <c r="K204" s="110">
        <v>46384</v>
      </c>
      <c r="L204" s="80">
        <v>3640</v>
      </c>
    </row>
    <row r="205" spans="1:12" x14ac:dyDescent="0.25">
      <c r="A205" s="111" t="s">
        <v>513</v>
      </c>
      <c r="B205" s="110">
        <v>7283</v>
      </c>
      <c r="C205" s="110">
        <v>12739</v>
      </c>
      <c r="D205" s="110">
        <v>4996</v>
      </c>
      <c r="E205" s="110">
        <v>385</v>
      </c>
      <c r="F205" s="110">
        <v>2450</v>
      </c>
      <c r="G205" s="110">
        <v>12326</v>
      </c>
      <c r="H205" s="110">
        <v>-19</v>
      </c>
      <c r="I205" s="110">
        <v>133</v>
      </c>
      <c r="J205" s="110">
        <v>1429</v>
      </c>
      <c r="K205" s="110">
        <v>41722</v>
      </c>
      <c r="L205" s="80">
        <v>-1022</v>
      </c>
    </row>
    <row r="206" spans="1:12" ht="14.25" customHeight="1" x14ac:dyDescent="0.25">
      <c r="A206" s="17" t="s">
        <v>514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80"/>
    </row>
    <row r="207" spans="1:12" x14ac:dyDescent="0.25">
      <c r="A207" s="111" t="s">
        <v>515</v>
      </c>
      <c r="B207" s="110">
        <v>7563</v>
      </c>
      <c r="C207" s="110">
        <v>10966</v>
      </c>
      <c r="D207" s="110">
        <v>3936</v>
      </c>
      <c r="E207" s="110">
        <v>555</v>
      </c>
      <c r="F207" s="110">
        <v>3848</v>
      </c>
      <c r="G207" s="110">
        <v>15701</v>
      </c>
      <c r="H207" s="110">
        <v>-13</v>
      </c>
      <c r="I207" s="110">
        <v>141</v>
      </c>
      <c r="J207" s="110">
        <v>906</v>
      </c>
      <c r="K207" s="110">
        <v>43603</v>
      </c>
      <c r="L207" s="80">
        <v>859</v>
      </c>
    </row>
    <row r="208" spans="1:12" x14ac:dyDescent="0.25">
      <c r="A208" s="111" t="s">
        <v>516</v>
      </c>
      <c r="B208" s="110">
        <v>8379</v>
      </c>
      <c r="C208" s="110">
        <v>11349</v>
      </c>
      <c r="D208" s="110">
        <v>3992</v>
      </c>
      <c r="E208" s="110">
        <v>1220</v>
      </c>
      <c r="F208" s="110">
        <v>3911</v>
      </c>
      <c r="G208" s="110">
        <v>15405</v>
      </c>
      <c r="H208" s="110">
        <v>-13</v>
      </c>
      <c r="I208" s="110">
        <v>302</v>
      </c>
      <c r="J208" s="110">
        <v>906</v>
      </c>
      <c r="K208" s="110">
        <v>45451</v>
      </c>
      <c r="L208" s="80">
        <v>2707</v>
      </c>
    </row>
    <row r="209" spans="1:12" x14ac:dyDescent="0.25">
      <c r="A209" s="111" t="s">
        <v>517</v>
      </c>
      <c r="B209" s="110">
        <v>7620</v>
      </c>
      <c r="C209" s="110">
        <v>11056</v>
      </c>
      <c r="D209" s="110">
        <v>5655</v>
      </c>
      <c r="E209" s="110">
        <v>1081</v>
      </c>
      <c r="F209" s="110">
        <v>5788</v>
      </c>
      <c r="G209" s="110">
        <v>17817</v>
      </c>
      <c r="H209" s="110">
        <v>1008</v>
      </c>
      <c r="I209" s="110">
        <v>302</v>
      </c>
      <c r="J209" s="110">
        <v>906</v>
      </c>
      <c r="K209" s="110">
        <v>51233</v>
      </c>
      <c r="L209" s="80">
        <v>8489</v>
      </c>
    </row>
    <row r="210" spans="1:12" x14ac:dyDescent="0.25">
      <c r="A210" s="111" t="s">
        <v>518</v>
      </c>
      <c r="B210" s="110">
        <v>9355</v>
      </c>
      <c r="C210" s="110">
        <v>12245</v>
      </c>
      <c r="D210" s="110">
        <v>5051</v>
      </c>
      <c r="E210" s="110">
        <v>451</v>
      </c>
      <c r="F210" s="110">
        <v>3424</v>
      </c>
      <c r="G210" s="110">
        <v>12356</v>
      </c>
      <c r="H210" s="110">
        <v>-13</v>
      </c>
      <c r="I210" s="110">
        <v>141</v>
      </c>
      <c r="J210" s="110">
        <v>906</v>
      </c>
      <c r="K210" s="110">
        <v>43916</v>
      </c>
      <c r="L210" s="80">
        <v>1172</v>
      </c>
    </row>
    <row r="211" spans="1:12" x14ac:dyDescent="0.25">
      <c r="A211" s="111" t="s">
        <v>519</v>
      </c>
      <c r="B211" s="110">
        <v>8053</v>
      </c>
      <c r="C211" s="110">
        <v>10812</v>
      </c>
      <c r="D211" s="110">
        <v>4124</v>
      </c>
      <c r="E211" s="110">
        <v>659</v>
      </c>
      <c r="F211" s="110">
        <v>4576</v>
      </c>
      <c r="G211" s="110">
        <v>14338</v>
      </c>
      <c r="H211" s="110">
        <v>-52</v>
      </c>
      <c r="I211" s="110">
        <v>141</v>
      </c>
      <c r="J211" s="110">
        <v>906</v>
      </c>
      <c r="K211" s="110">
        <v>43557</v>
      </c>
      <c r="L211" s="80">
        <v>813</v>
      </c>
    </row>
    <row r="212" spans="1:12" x14ac:dyDescent="0.25">
      <c r="A212" s="111" t="s">
        <v>520</v>
      </c>
      <c r="B212" s="110">
        <v>5376</v>
      </c>
      <c r="C212" s="110">
        <v>9813</v>
      </c>
      <c r="D212" s="110">
        <v>4273</v>
      </c>
      <c r="E212" s="110">
        <v>638</v>
      </c>
      <c r="F212" s="110">
        <v>4008</v>
      </c>
      <c r="G212" s="110">
        <v>17933</v>
      </c>
      <c r="H212" s="110">
        <v>2276</v>
      </c>
      <c r="I212" s="110">
        <v>302</v>
      </c>
      <c r="J212" s="110">
        <v>906</v>
      </c>
      <c r="K212" s="110">
        <v>45525</v>
      </c>
      <c r="L212" s="80">
        <v>2781</v>
      </c>
    </row>
    <row r="213" spans="1:12" x14ac:dyDescent="0.25">
      <c r="A213" s="111" t="s">
        <v>521</v>
      </c>
      <c r="B213" s="110">
        <v>11223</v>
      </c>
      <c r="C213" s="110">
        <v>14406</v>
      </c>
      <c r="D213" s="110">
        <v>3967</v>
      </c>
      <c r="E213" s="110">
        <v>245</v>
      </c>
      <c r="F213" s="110">
        <v>2214</v>
      </c>
      <c r="G213" s="110">
        <v>9406</v>
      </c>
      <c r="H213" s="110">
        <v>-13</v>
      </c>
      <c r="I213" s="110">
        <v>141</v>
      </c>
      <c r="J213" s="110">
        <v>906</v>
      </c>
      <c r="K213" s="110">
        <v>42495</v>
      </c>
      <c r="L213" s="80">
        <v>-249</v>
      </c>
    </row>
    <row r="214" spans="1:12" x14ac:dyDescent="0.25">
      <c r="A214" s="111" t="s">
        <v>522</v>
      </c>
      <c r="B214" s="110">
        <v>7831</v>
      </c>
      <c r="C214" s="110">
        <v>10461</v>
      </c>
      <c r="D214" s="110">
        <v>3572</v>
      </c>
      <c r="E214" s="110">
        <v>492</v>
      </c>
      <c r="F214" s="110">
        <v>4100</v>
      </c>
      <c r="G214" s="110">
        <v>11438</v>
      </c>
      <c r="H214" s="110">
        <v>-13</v>
      </c>
      <c r="I214" s="110">
        <v>209</v>
      </c>
      <c r="J214" s="110">
        <v>906</v>
      </c>
      <c r="K214" s="110">
        <v>38996</v>
      </c>
      <c r="L214" s="80">
        <v>-3748</v>
      </c>
    </row>
    <row r="215" spans="1:12" x14ac:dyDescent="0.25">
      <c r="A215" s="111" t="s">
        <v>523</v>
      </c>
      <c r="B215" s="110">
        <v>8884</v>
      </c>
      <c r="C215" s="110">
        <v>12524</v>
      </c>
      <c r="D215" s="110">
        <v>4516</v>
      </c>
      <c r="E215" s="110">
        <v>427</v>
      </c>
      <c r="F215" s="110">
        <v>3428</v>
      </c>
      <c r="G215" s="110">
        <v>12448</v>
      </c>
      <c r="H215" s="110">
        <v>-13</v>
      </c>
      <c r="I215" s="110">
        <v>141</v>
      </c>
      <c r="J215" s="110">
        <v>906</v>
      </c>
      <c r="K215" s="110">
        <v>43261</v>
      </c>
      <c r="L215" s="80">
        <v>517</v>
      </c>
    </row>
    <row r="216" spans="1:12" x14ac:dyDescent="0.25">
      <c r="A216" s="111" t="s">
        <v>524</v>
      </c>
      <c r="B216" s="110">
        <v>7084</v>
      </c>
      <c r="C216" s="110">
        <v>10747</v>
      </c>
      <c r="D216" s="110">
        <v>3935</v>
      </c>
      <c r="E216" s="110">
        <v>713</v>
      </c>
      <c r="F216" s="110">
        <v>4427</v>
      </c>
      <c r="G216" s="110">
        <v>15282</v>
      </c>
      <c r="H216" s="110">
        <v>-13</v>
      </c>
      <c r="I216" s="110">
        <v>141</v>
      </c>
      <c r="J216" s="110">
        <v>906</v>
      </c>
      <c r="K216" s="110">
        <v>43222</v>
      </c>
      <c r="L216" s="80">
        <v>478</v>
      </c>
    </row>
    <row r="217" spans="1:12" x14ac:dyDescent="0.25">
      <c r="A217" s="111" t="s">
        <v>525</v>
      </c>
      <c r="B217" s="110">
        <v>6571</v>
      </c>
      <c r="C217" s="110">
        <v>11463</v>
      </c>
      <c r="D217" s="110">
        <v>3750</v>
      </c>
      <c r="E217" s="110">
        <v>754</v>
      </c>
      <c r="F217" s="110">
        <v>4503</v>
      </c>
      <c r="G217" s="110">
        <v>19261</v>
      </c>
      <c r="H217" s="110">
        <v>148</v>
      </c>
      <c r="I217" s="110">
        <v>141</v>
      </c>
      <c r="J217" s="110">
        <v>906</v>
      </c>
      <c r="K217" s="110">
        <v>47497</v>
      </c>
      <c r="L217" s="80">
        <v>4753</v>
      </c>
    </row>
    <row r="218" spans="1:12" x14ac:dyDescent="0.25">
      <c r="A218" s="111" t="s">
        <v>526</v>
      </c>
      <c r="B218" s="110">
        <v>6683</v>
      </c>
      <c r="C218" s="110">
        <v>10921</v>
      </c>
      <c r="D218" s="110">
        <v>5007</v>
      </c>
      <c r="E218" s="110">
        <v>679</v>
      </c>
      <c r="F218" s="110">
        <v>4627</v>
      </c>
      <c r="G218" s="110">
        <v>14888</v>
      </c>
      <c r="H218" s="110">
        <v>1348</v>
      </c>
      <c r="I218" s="110">
        <v>302</v>
      </c>
      <c r="J218" s="110">
        <v>906</v>
      </c>
      <c r="K218" s="110">
        <v>45361</v>
      </c>
      <c r="L218" s="80">
        <v>2617</v>
      </c>
    </row>
    <row r="219" spans="1:12" x14ac:dyDescent="0.25">
      <c r="A219" s="111" t="s">
        <v>527</v>
      </c>
      <c r="B219" s="110">
        <v>7464</v>
      </c>
      <c r="C219" s="110">
        <v>10829</v>
      </c>
      <c r="D219" s="110">
        <v>4761</v>
      </c>
      <c r="E219" s="110">
        <v>529</v>
      </c>
      <c r="F219" s="110">
        <v>3321</v>
      </c>
      <c r="G219" s="110">
        <v>15028</v>
      </c>
      <c r="H219" s="110">
        <v>-13</v>
      </c>
      <c r="I219" s="110">
        <v>302</v>
      </c>
      <c r="J219" s="110">
        <v>906</v>
      </c>
      <c r="K219" s="110">
        <v>43127</v>
      </c>
      <c r="L219" s="80">
        <v>383</v>
      </c>
    </row>
    <row r="220" spans="1:12" x14ac:dyDescent="0.25">
      <c r="A220" s="111" t="s">
        <v>528</v>
      </c>
      <c r="B220" s="110">
        <v>7169</v>
      </c>
      <c r="C220" s="110">
        <v>11404</v>
      </c>
      <c r="D220" s="110">
        <v>4642</v>
      </c>
      <c r="E220" s="110">
        <v>735</v>
      </c>
      <c r="F220" s="110">
        <v>4974</v>
      </c>
      <c r="G220" s="110">
        <v>16163</v>
      </c>
      <c r="H220" s="110">
        <v>-52</v>
      </c>
      <c r="I220" s="110">
        <v>302</v>
      </c>
      <c r="J220" s="110">
        <v>906</v>
      </c>
      <c r="K220" s="110">
        <v>46243</v>
      </c>
      <c r="L220" s="80">
        <v>3499</v>
      </c>
    </row>
    <row r="221" spans="1:12" x14ac:dyDescent="0.25">
      <c r="A221" s="111" t="s">
        <v>529</v>
      </c>
      <c r="B221" s="110">
        <v>6225</v>
      </c>
      <c r="C221" s="110">
        <v>10166</v>
      </c>
      <c r="D221" s="110">
        <v>4282</v>
      </c>
      <c r="E221" s="110">
        <v>587</v>
      </c>
      <c r="F221" s="110">
        <v>3560</v>
      </c>
      <c r="G221" s="110">
        <v>19487</v>
      </c>
      <c r="H221" s="110">
        <v>2072</v>
      </c>
      <c r="I221" s="110">
        <v>302</v>
      </c>
      <c r="J221" s="110">
        <v>906</v>
      </c>
      <c r="K221" s="110">
        <v>47587</v>
      </c>
      <c r="L221" s="80">
        <v>4843</v>
      </c>
    </row>
    <row r="222" spans="1:12" x14ac:dyDescent="0.25">
      <c r="A222" s="111" t="s">
        <v>530</v>
      </c>
      <c r="B222" s="110">
        <v>7137</v>
      </c>
      <c r="C222" s="110">
        <v>11778</v>
      </c>
      <c r="D222" s="110">
        <v>5270</v>
      </c>
      <c r="E222" s="110">
        <v>984</v>
      </c>
      <c r="F222" s="110">
        <v>3534</v>
      </c>
      <c r="G222" s="110">
        <v>14638</v>
      </c>
      <c r="H222" s="110">
        <v>1008</v>
      </c>
      <c r="I222" s="110">
        <v>463</v>
      </c>
      <c r="J222" s="110">
        <v>906</v>
      </c>
      <c r="K222" s="110">
        <v>45718</v>
      </c>
      <c r="L222" s="80">
        <v>2974</v>
      </c>
    </row>
    <row r="223" spans="1:12" ht="14.25" customHeight="1" x14ac:dyDescent="0.25">
      <c r="A223" s="17" t="s">
        <v>531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80"/>
    </row>
    <row r="224" spans="1:12" x14ac:dyDescent="0.25">
      <c r="A224" s="111" t="s">
        <v>532</v>
      </c>
      <c r="B224" s="110">
        <v>6662</v>
      </c>
      <c r="C224" s="110">
        <v>11088</v>
      </c>
      <c r="D224" s="110">
        <v>4238</v>
      </c>
      <c r="E224" s="110">
        <v>549</v>
      </c>
      <c r="F224" s="110">
        <v>3159</v>
      </c>
      <c r="G224" s="110">
        <v>14165</v>
      </c>
      <c r="H224" s="110">
        <v>69</v>
      </c>
      <c r="I224" s="110">
        <v>47</v>
      </c>
      <c r="J224" s="110">
        <v>872</v>
      </c>
      <c r="K224" s="110">
        <v>40849</v>
      </c>
      <c r="L224" s="80">
        <v>-1895</v>
      </c>
    </row>
    <row r="225" spans="1:12" x14ac:dyDescent="0.25">
      <c r="A225" s="111" t="s">
        <v>533</v>
      </c>
      <c r="B225" s="110">
        <v>6703</v>
      </c>
      <c r="C225" s="110">
        <v>10452</v>
      </c>
      <c r="D225" s="110">
        <v>5007</v>
      </c>
      <c r="E225" s="110">
        <v>793</v>
      </c>
      <c r="F225" s="110">
        <v>4541</v>
      </c>
      <c r="G225" s="110">
        <v>15186</v>
      </c>
      <c r="H225" s="110">
        <v>69</v>
      </c>
      <c r="I225" s="110">
        <v>47</v>
      </c>
      <c r="J225" s="110">
        <v>872</v>
      </c>
      <c r="K225" s="110">
        <v>43670</v>
      </c>
      <c r="L225" s="80">
        <v>926</v>
      </c>
    </row>
    <row r="226" spans="1:12" x14ac:dyDescent="0.25">
      <c r="A226" s="111" t="s">
        <v>534</v>
      </c>
      <c r="B226" s="110">
        <v>8806</v>
      </c>
      <c r="C226" s="110">
        <v>12525</v>
      </c>
      <c r="D226" s="110">
        <v>4282</v>
      </c>
      <c r="E226" s="110">
        <v>839</v>
      </c>
      <c r="F226" s="110">
        <v>4137</v>
      </c>
      <c r="G226" s="110">
        <v>12157</v>
      </c>
      <c r="H226" s="110">
        <v>-8</v>
      </c>
      <c r="I226" s="110">
        <v>47</v>
      </c>
      <c r="J226" s="110">
        <v>872</v>
      </c>
      <c r="K226" s="110">
        <v>43657</v>
      </c>
      <c r="L226" s="80">
        <v>913</v>
      </c>
    </row>
    <row r="227" spans="1:12" x14ac:dyDescent="0.25">
      <c r="A227" s="111" t="s">
        <v>535</v>
      </c>
      <c r="B227" s="110">
        <v>7432</v>
      </c>
      <c r="C227" s="110">
        <v>11127</v>
      </c>
      <c r="D227" s="110">
        <v>4666</v>
      </c>
      <c r="E227" s="110">
        <v>907</v>
      </c>
      <c r="F227" s="110">
        <v>5940</v>
      </c>
      <c r="G227" s="110">
        <v>16962</v>
      </c>
      <c r="H227" s="110">
        <v>2584</v>
      </c>
      <c r="I227" s="110">
        <v>370</v>
      </c>
      <c r="J227" s="110">
        <v>872</v>
      </c>
      <c r="K227" s="110">
        <v>50860</v>
      </c>
      <c r="L227" s="80">
        <v>8116</v>
      </c>
    </row>
    <row r="228" spans="1:12" x14ac:dyDescent="0.25">
      <c r="A228" s="111" t="s">
        <v>536</v>
      </c>
      <c r="B228" s="110">
        <v>7143</v>
      </c>
      <c r="C228" s="110">
        <v>10979</v>
      </c>
      <c r="D228" s="110">
        <v>4486</v>
      </c>
      <c r="E228" s="110">
        <v>705</v>
      </c>
      <c r="F228" s="110">
        <v>4734</v>
      </c>
      <c r="G228" s="110">
        <v>14368</v>
      </c>
      <c r="H228" s="110">
        <v>69</v>
      </c>
      <c r="I228" s="110">
        <v>47</v>
      </c>
      <c r="J228" s="110">
        <v>872</v>
      </c>
      <c r="K228" s="110">
        <v>43403</v>
      </c>
      <c r="L228" s="80">
        <v>659</v>
      </c>
    </row>
    <row r="229" spans="1:12" x14ac:dyDescent="0.25">
      <c r="A229" s="111" t="s">
        <v>537</v>
      </c>
      <c r="B229" s="110">
        <v>9406</v>
      </c>
      <c r="C229" s="110">
        <v>13387</v>
      </c>
      <c r="D229" s="110">
        <v>4566</v>
      </c>
      <c r="E229" s="110">
        <v>589</v>
      </c>
      <c r="F229" s="110">
        <v>3570</v>
      </c>
      <c r="G229" s="110">
        <v>10319</v>
      </c>
      <c r="H229" s="110">
        <v>-8</v>
      </c>
      <c r="I229" s="110">
        <v>47</v>
      </c>
      <c r="J229" s="110">
        <v>872</v>
      </c>
      <c r="K229" s="110">
        <v>42748</v>
      </c>
      <c r="L229" s="80">
        <v>4</v>
      </c>
    </row>
    <row r="230" spans="1:12" x14ac:dyDescent="0.25">
      <c r="A230" s="111" t="s">
        <v>538</v>
      </c>
      <c r="B230" s="110">
        <v>7035</v>
      </c>
      <c r="C230" s="110">
        <v>10986</v>
      </c>
      <c r="D230" s="110">
        <v>4987</v>
      </c>
      <c r="E230" s="110">
        <v>773</v>
      </c>
      <c r="F230" s="110">
        <v>4541</v>
      </c>
      <c r="G230" s="110">
        <v>17584</v>
      </c>
      <c r="H230" s="110">
        <v>154</v>
      </c>
      <c r="I230" s="110">
        <v>209</v>
      </c>
      <c r="J230" s="110">
        <v>872</v>
      </c>
      <c r="K230" s="110">
        <v>47141</v>
      </c>
      <c r="L230" s="80">
        <v>4397</v>
      </c>
    </row>
    <row r="231" spans="1:12" x14ac:dyDescent="0.25">
      <c r="A231" s="111" t="s">
        <v>539</v>
      </c>
      <c r="B231" s="110">
        <v>11157</v>
      </c>
      <c r="C231" s="110">
        <v>13891</v>
      </c>
      <c r="D231" s="110">
        <v>4132</v>
      </c>
      <c r="E231" s="110">
        <v>500</v>
      </c>
      <c r="F231" s="110">
        <v>2712</v>
      </c>
      <c r="G231" s="110">
        <v>11066</v>
      </c>
      <c r="H231" s="110">
        <v>899</v>
      </c>
      <c r="I231" s="110">
        <v>47</v>
      </c>
      <c r="J231" s="110">
        <v>872</v>
      </c>
      <c r="K231" s="110">
        <v>45276</v>
      </c>
      <c r="L231" s="80">
        <v>2532</v>
      </c>
    </row>
    <row r="232" spans="1:12" x14ac:dyDescent="0.25">
      <c r="A232" s="111" t="s">
        <v>540</v>
      </c>
      <c r="B232" s="110">
        <v>7920</v>
      </c>
      <c r="C232" s="110">
        <v>11800</v>
      </c>
      <c r="D232" s="110">
        <v>4417</v>
      </c>
      <c r="E232" s="110">
        <v>766</v>
      </c>
      <c r="F232" s="110">
        <v>4735</v>
      </c>
      <c r="G232" s="110">
        <v>13591</v>
      </c>
      <c r="H232" s="110">
        <v>69</v>
      </c>
      <c r="I232" s="110">
        <v>47</v>
      </c>
      <c r="J232" s="110">
        <v>872</v>
      </c>
      <c r="K232" s="110">
        <v>44217</v>
      </c>
      <c r="L232" s="80">
        <v>1473</v>
      </c>
    </row>
    <row r="233" spans="1:12" x14ac:dyDescent="0.25">
      <c r="A233" s="111" t="s">
        <v>541</v>
      </c>
      <c r="B233" s="110">
        <v>5982</v>
      </c>
      <c r="C233" s="110">
        <v>9504</v>
      </c>
      <c r="D233" s="110">
        <v>4445</v>
      </c>
      <c r="E233" s="110">
        <v>1022</v>
      </c>
      <c r="F233" s="110">
        <v>5413</v>
      </c>
      <c r="G233" s="110">
        <v>16547</v>
      </c>
      <c r="H233" s="110">
        <v>2835</v>
      </c>
      <c r="I233" s="110">
        <v>209</v>
      </c>
      <c r="J233" s="110">
        <v>872</v>
      </c>
      <c r="K233" s="110">
        <v>46829</v>
      </c>
      <c r="L233" s="80">
        <v>4085</v>
      </c>
    </row>
    <row r="234" spans="1:12" x14ac:dyDescent="0.25">
      <c r="A234" s="111" t="s">
        <v>542</v>
      </c>
      <c r="B234" s="110">
        <v>7842</v>
      </c>
      <c r="C234" s="110">
        <v>12263</v>
      </c>
      <c r="D234" s="110">
        <v>4507</v>
      </c>
      <c r="E234" s="110">
        <v>613</v>
      </c>
      <c r="F234" s="110">
        <v>3924</v>
      </c>
      <c r="G234" s="110">
        <v>13928</v>
      </c>
      <c r="H234" s="110">
        <v>69</v>
      </c>
      <c r="I234" s="110">
        <v>47</v>
      </c>
      <c r="J234" s="110">
        <v>872</v>
      </c>
      <c r="K234" s="110">
        <v>44065</v>
      </c>
      <c r="L234" s="80">
        <v>1321</v>
      </c>
    </row>
    <row r="235" spans="1:12" x14ac:dyDescent="0.25">
      <c r="A235" s="111" t="s">
        <v>531</v>
      </c>
      <c r="B235" s="110">
        <v>8680</v>
      </c>
      <c r="C235" s="110">
        <v>12012</v>
      </c>
      <c r="D235" s="110">
        <v>3875</v>
      </c>
      <c r="E235" s="110">
        <v>660</v>
      </c>
      <c r="F235" s="110">
        <v>4983</v>
      </c>
      <c r="G235" s="110">
        <v>9713</v>
      </c>
      <c r="H235" s="110">
        <v>-8</v>
      </c>
      <c r="I235" s="110">
        <v>117</v>
      </c>
      <c r="J235" s="110">
        <v>872</v>
      </c>
      <c r="K235" s="110">
        <v>40904</v>
      </c>
      <c r="L235" s="80">
        <v>-1840</v>
      </c>
    </row>
    <row r="236" spans="1:12" ht="14.25" customHeight="1" x14ac:dyDescent="0.25">
      <c r="A236" s="17" t="s">
        <v>543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80"/>
    </row>
    <row r="237" spans="1:12" x14ac:dyDescent="0.25">
      <c r="A237" s="111" t="s">
        <v>544</v>
      </c>
      <c r="B237" s="110">
        <v>7580</v>
      </c>
      <c r="C237" s="110">
        <v>10437</v>
      </c>
      <c r="D237" s="110">
        <v>4698</v>
      </c>
      <c r="E237" s="110">
        <v>627</v>
      </c>
      <c r="F237" s="110">
        <v>4328</v>
      </c>
      <c r="G237" s="110">
        <v>14464</v>
      </c>
      <c r="H237" s="110">
        <v>-8</v>
      </c>
      <c r="I237" s="110">
        <v>47</v>
      </c>
      <c r="J237" s="110">
        <v>476</v>
      </c>
      <c r="K237" s="110">
        <v>42649</v>
      </c>
      <c r="L237" s="80">
        <v>-95</v>
      </c>
    </row>
    <row r="238" spans="1:12" x14ac:dyDescent="0.25">
      <c r="A238" s="111" t="s">
        <v>545</v>
      </c>
      <c r="B238" s="110">
        <v>8547</v>
      </c>
      <c r="C238" s="110">
        <v>12494</v>
      </c>
      <c r="D238" s="110">
        <v>4069</v>
      </c>
      <c r="E238" s="110">
        <v>977</v>
      </c>
      <c r="F238" s="110">
        <v>4893</v>
      </c>
      <c r="G238" s="110">
        <v>14684</v>
      </c>
      <c r="H238" s="110">
        <v>31</v>
      </c>
      <c r="I238" s="110">
        <v>47</v>
      </c>
      <c r="J238" s="110">
        <v>342</v>
      </c>
      <c r="K238" s="110">
        <v>46084</v>
      </c>
      <c r="L238" s="80">
        <v>3340</v>
      </c>
    </row>
    <row r="239" spans="1:12" x14ac:dyDescent="0.25">
      <c r="A239" s="111" t="s">
        <v>546</v>
      </c>
      <c r="B239" s="110">
        <v>8322</v>
      </c>
      <c r="C239" s="110">
        <v>11924</v>
      </c>
      <c r="D239" s="110">
        <v>4250</v>
      </c>
      <c r="E239" s="110">
        <v>681</v>
      </c>
      <c r="F239" s="110">
        <v>4363</v>
      </c>
      <c r="G239" s="110">
        <v>13452</v>
      </c>
      <c r="H239" s="110">
        <v>-8</v>
      </c>
      <c r="I239" s="110">
        <v>47</v>
      </c>
      <c r="J239" s="110">
        <v>416</v>
      </c>
      <c r="K239" s="110">
        <v>43447</v>
      </c>
      <c r="L239" s="80">
        <v>703</v>
      </c>
    </row>
    <row r="240" spans="1:12" x14ac:dyDescent="0.25">
      <c r="A240" s="111" t="s">
        <v>547</v>
      </c>
      <c r="B240" s="110">
        <v>8582</v>
      </c>
      <c r="C240" s="110">
        <v>12378</v>
      </c>
      <c r="D240" s="110">
        <v>5295</v>
      </c>
      <c r="E240" s="110">
        <v>875</v>
      </c>
      <c r="F240" s="110">
        <v>4662</v>
      </c>
      <c r="G240" s="110">
        <v>11555</v>
      </c>
      <c r="H240" s="110">
        <v>-8</v>
      </c>
      <c r="I240" s="110">
        <v>47</v>
      </c>
      <c r="J240" s="110">
        <v>406</v>
      </c>
      <c r="K240" s="110">
        <v>43792</v>
      </c>
      <c r="L240" s="80">
        <v>1048</v>
      </c>
    </row>
    <row r="241" spans="1:12" x14ac:dyDescent="0.25">
      <c r="A241" s="111" t="s">
        <v>548</v>
      </c>
      <c r="B241" s="110">
        <v>8115</v>
      </c>
      <c r="C241" s="110">
        <v>11932</v>
      </c>
      <c r="D241" s="110">
        <v>4339</v>
      </c>
      <c r="E241" s="110">
        <v>773</v>
      </c>
      <c r="F241" s="110">
        <v>5151</v>
      </c>
      <c r="G241" s="110">
        <v>13756</v>
      </c>
      <c r="H241" s="110">
        <v>-8</v>
      </c>
      <c r="I241" s="110">
        <v>47</v>
      </c>
      <c r="J241" s="110">
        <v>521</v>
      </c>
      <c r="K241" s="110">
        <v>44626</v>
      </c>
      <c r="L241" s="80">
        <v>1882</v>
      </c>
    </row>
    <row r="242" spans="1:12" x14ac:dyDescent="0.25">
      <c r="A242" s="111" t="s">
        <v>549</v>
      </c>
      <c r="B242" s="110">
        <v>7178</v>
      </c>
      <c r="C242" s="110">
        <v>11434</v>
      </c>
      <c r="D242" s="110">
        <v>4627</v>
      </c>
      <c r="E242" s="110">
        <v>767</v>
      </c>
      <c r="F242" s="110">
        <v>4355</v>
      </c>
      <c r="G242" s="110">
        <v>14985</v>
      </c>
      <c r="H242" s="110">
        <v>192</v>
      </c>
      <c r="I242" s="110">
        <v>47</v>
      </c>
      <c r="J242" s="110">
        <v>508</v>
      </c>
      <c r="K242" s="110">
        <v>44093</v>
      </c>
      <c r="L242" s="80">
        <v>1349</v>
      </c>
    </row>
    <row r="243" spans="1:12" x14ac:dyDescent="0.25">
      <c r="A243" s="111" t="s">
        <v>550</v>
      </c>
      <c r="B243" s="110">
        <v>7963</v>
      </c>
      <c r="C243" s="110">
        <v>12013</v>
      </c>
      <c r="D243" s="110">
        <v>4240</v>
      </c>
      <c r="E243" s="110">
        <v>683</v>
      </c>
      <c r="F243" s="110">
        <v>4163</v>
      </c>
      <c r="G243" s="110">
        <v>13657</v>
      </c>
      <c r="H243" s="110">
        <v>31</v>
      </c>
      <c r="I243" s="110">
        <v>47</v>
      </c>
      <c r="J243" s="110">
        <v>650</v>
      </c>
      <c r="K243" s="110">
        <v>43447</v>
      </c>
      <c r="L243" s="80">
        <v>703</v>
      </c>
    </row>
    <row r="244" spans="1:12" x14ac:dyDescent="0.25">
      <c r="A244" s="111" t="s">
        <v>551</v>
      </c>
      <c r="B244" s="110">
        <v>6101</v>
      </c>
      <c r="C244" s="110">
        <v>10725</v>
      </c>
      <c r="D244" s="110">
        <v>4477</v>
      </c>
      <c r="E244" s="110">
        <v>721</v>
      </c>
      <c r="F244" s="110">
        <v>4468</v>
      </c>
      <c r="G244" s="110">
        <v>15683</v>
      </c>
      <c r="H244" s="110">
        <v>2397</v>
      </c>
      <c r="I244" s="110">
        <v>209</v>
      </c>
      <c r="J244" s="110">
        <v>705</v>
      </c>
      <c r="K244" s="110">
        <v>45486</v>
      </c>
      <c r="L244" s="80">
        <v>2742</v>
      </c>
    </row>
    <row r="245" spans="1:12" x14ac:dyDescent="0.25">
      <c r="A245" s="111" t="s">
        <v>552</v>
      </c>
      <c r="B245" s="110">
        <v>8306</v>
      </c>
      <c r="C245" s="110">
        <v>11552</v>
      </c>
      <c r="D245" s="110">
        <v>4803</v>
      </c>
      <c r="E245" s="110">
        <v>617</v>
      </c>
      <c r="F245" s="110">
        <v>3557</v>
      </c>
      <c r="G245" s="110">
        <v>12796</v>
      </c>
      <c r="H245" s="110">
        <v>-8</v>
      </c>
      <c r="I245" s="110">
        <v>47</v>
      </c>
      <c r="J245" s="110">
        <v>522</v>
      </c>
      <c r="K245" s="110">
        <v>42192</v>
      </c>
      <c r="L245" s="80">
        <v>-552</v>
      </c>
    </row>
    <row r="246" spans="1:12" x14ac:dyDescent="0.25">
      <c r="A246" s="111" t="s">
        <v>553</v>
      </c>
      <c r="B246" s="110">
        <v>8543</v>
      </c>
      <c r="C246" s="110">
        <v>11827</v>
      </c>
      <c r="D246" s="110">
        <v>4139</v>
      </c>
      <c r="E246" s="110">
        <v>738</v>
      </c>
      <c r="F246" s="110">
        <v>4941</v>
      </c>
      <c r="G246" s="110">
        <v>10785</v>
      </c>
      <c r="H246" s="110">
        <v>-8</v>
      </c>
      <c r="I246" s="110">
        <v>117</v>
      </c>
      <c r="J246" s="110">
        <v>1133</v>
      </c>
      <c r="K246" s="110">
        <v>42215</v>
      </c>
      <c r="L246" s="80">
        <v>-529</v>
      </c>
    </row>
    <row r="247" spans="1:12" ht="14.25" customHeight="1" x14ac:dyDescent="0.25">
      <c r="A247" s="17" t="s">
        <v>554</v>
      </c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80"/>
    </row>
    <row r="248" spans="1:12" x14ac:dyDescent="0.25">
      <c r="A248" s="111" t="s">
        <v>555</v>
      </c>
      <c r="B248" s="110">
        <v>8191</v>
      </c>
      <c r="C248" s="110">
        <v>11451</v>
      </c>
      <c r="D248" s="110">
        <v>3885</v>
      </c>
      <c r="E248" s="110">
        <v>901</v>
      </c>
      <c r="F248" s="110">
        <v>4618</v>
      </c>
      <c r="G248" s="110">
        <v>14314</v>
      </c>
      <c r="H248" s="110">
        <v>-13</v>
      </c>
      <c r="I248" s="110">
        <v>141</v>
      </c>
      <c r="J248" s="110">
        <v>893</v>
      </c>
      <c r="K248" s="110">
        <v>44381</v>
      </c>
      <c r="L248" s="80">
        <v>1637</v>
      </c>
    </row>
    <row r="249" spans="1:12" x14ac:dyDescent="0.25">
      <c r="A249" s="111" t="s">
        <v>556</v>
      </c>
      <c r="B249" s="110">
        <v>8941</v>
      </c>
      <c r="C249" s="110">
        <v>12635</v>
      </c>
      <c r="D249" s="110">
        <v>4701</v>
      </c>
      <c r="E249" s="110">
        <v>835</v>
      </c>
      <c r="F249" s="110">
        <v>5896</v>
      </c>
      <c r="G249" s="110">
        <v>10900</v>
      </c>
      <c r="H249" s="110">
        <v>25</v>
      </c>
      <c r="I249" s="110">
        <v>141</v>
      </c>
      <c r="J249" s="110">
        <v>893</v>
      </c>
      <c r="K249" s="110">
        <v>44967</v>
      </c>
      <c r="L249" s="80">
        <v>2223</v>
      </c>
    </row>
    <row r="250" spans="1:12" x14ac:dyDescent="0.25">
      <c r="A250" s="111" t="s">
        <v>557</v>
      </c>
      <c r="B250" s="110">
        <v>8527</v>
      </c>
      <c r="C250" s="110">
        <v>12016</v>
      </c>
      <c r="D250" s="110">
        <v>4135</v>
      </c>
      <c r="E250" s="110">
        <v>455</v>
      </c>
      <c r="F250" s="110">
        <v>3745</v>
      </c>
      <c r="G250" s="110">
        <v>11746</v>
      </c>
      <c r="H250" s="110">
        <v>25</v>
      </c>
      <c r="I250" s="110">
        <v>209</v>
      </c>
      <c r="J250" s="110">
        <v>893</v>
      </c>
      <c r="K250" s="110">
        <v>41751</v>
      </c>
      <c r="L250" s="80">
        <v>-993</v>
      </c>
    </row>
    <row r="251" spans="1:12" x14ac:dyDescent="0.25">
      <c r="A251" s="111" t="s">
        <v>558</v>
      </c>
      <c r="B251" s="110">
        <v>8825</v>
      </c>
      <c r="C251" s="110">
        <v>13081</v>
      </c>
      <c r="D251" s="110">
        <v>4519</v>
      </c>
      <c r="E251" s="110">
        <v>391</v>
      </c>
      <c r="F251" s="110">
        <v>2555</v>
      </c>
      <c r="G251" s="110">
        <v>12421</v>
      </c>
      <c r="H251" s="110">
        <v>25</v>
      </c>
      <c r="I251" s="110">
        <v>141</v>
      </c>
      <c r="J251" s="110">
        <v>893</v>
      </c>
      <c r="K251" s="110">
        <v>42851</v>
      </c>
      <c r="L251" s="80">
        <v>107</v>
      </c>
    </row>
    <row r="252" spans="1:12" x14ac:dyDescent="0.25">
      <c r="A252" s="111" t="s">
        <v>559</v>
      </c>
      <c r="B252" s="110">
        <v>7449</v>
      </c>
      <c r="C252" s="110">
        <v>11313</v>
      </c>
      <c r="D252" s="110">
        <v>4782</v>
      </c>
      <c r="E252" s="110">
        <v>797</v>
      </c>
      <c r="F252" s="110">
        <v>4534</v>
      </c>
      <c r="G252" s="110">
        <v>14284</v>
      </c>
      <c r="H252" s="110">
        <v>-13</v>
      </c>
      <c r="I252" s="110">
        <v>141</v>
      </c>
      <c r="J252" s="110">
        <v>893</v>
      </c>
      <c r="K252" s="110">
        <v>44180</v>
      </c>
      <c r="L252" s="80">
        <v>1436</v>
      </c>
    </row>
    <row r="253" spans="1:12" x14ac:dyDescent="0.25">
      <c r="A253" s="111" t="s">
        <v>560</v>
      </c>
      <c r="B253" s="110">
        <v>7185</v>
      </c>
      <c r="C253" s="110">
        <v>10828</v>
      </c>
      <c r="D253" s="110">
        <v>3915</v>
      </c>
      <c r="E253" s="110">
        <v>421</v>
      </c>
      <c r="F253" s="110">
        <v>2856</v>
      </c>
      <c r="G253" s="110">
        <v>15181</v>
      </c>
      <c r="H253" s="110">
        <v>25</v>
      </c>
      <c r="I253" s="110">
        <v>302</v>
      </c>
      <c r="J253" s="110">
        <v>893</v>
      </c>
      <c r="K253" s="110">
        <v>41606</v>
      </c>
      <c r="L253" s="80">
        <v>-1138</v>
      </c>
    </row>
    <row r="254" spans="1:12" x14ac:dyDescent="0.25">
      <c r="A254" s="111" t="s">
        <v>561</v>
      </c>
      <c r="B254" s="110">
        <v>8692</v>
      </c>
      <c r="C254" s="110">
        <v>11723</v>
      </c>
      <c r="D254" s="110">
        <v>4263</v>
      </c>
      <c r="E254" s="110">
        <v>868</v>
      </c>
      <c r="F254" s="110">
        <v>5223</v>
      </c>
      <c r="G254" s="110">
        <v>14658</v>
      </c>
      <c r="H254" s="110">
        <v>25</v>
      </c>
      <c r="I254" s="110">
        <v>141</v>
      </c>
      <c r="J254" s="110">
        <v>893</v>
      </c>
      <c r="K254" s="110">
        <v>46486</v>
      </c>
      <c r="L254" s="80">
        <v>3742</v>
      </c>
    </row>
    <row r="255" spans="1:12" x14ac:dyDescent="0.25">
      <c r="A255" s="111" t="s">
        <v>562</v>
      </c>
      <c r="B255" s="110">
        <v>6441</v>
      </c>
      <c r="C255" s="110">
        <v>10998</v>
      </c>
      <c r="D255" s="110">
        <v>4036</v>
      </c>
      <c r="E255" s="110">
        <v>664</v>
      </c>
      <c r="F255" s="110">
        <v>3571</v>
      </c>
      <c r="G255" s="110">
        <v>15855</v>
      </c>
      <c r="H255" s="110">
        <v>1242</v>
      </c>
      <c r="I255" s="110">
        <v>463</v>
      </c>
      <c r="J255" s="110">
        <v>893</v>
      </c>
      <c r="K255" s="110">
        <v>44163</v>
      </c>
      <c r="L255" s="80">
        <v>1419</v>
      </c>
    </row>
    <row r="256" spans="1:12" x14ac:dyDescent="0.25">
      <c r="A256" s="111" t="s">
        <v>563</v>
      </c>
      <c r="B256" s="110">
        <v>6858</v>
      </c>
      <c r="C256" s="110">
        <v>11295</v>
      </c>
      <c r="D256" s="110">
        <v>3885</v>
      </c>
      <c r="E256" s="110">
        <v>511</v>
      </c>
      <c r="F256" s="110">
        <v>3444</v>
      </c>
      <c r="G256" s="110">
        <v>14429</v>
      </c>
      <c r="H256" s="110">
        <v>1046</v>
      </c>
      <c r="I256" s="110">
        <v>302</v>
      </c>
      <c r="J256" s="110">
        <v>893</v>
      </c>
      <c r="K256" s="110">
        <v>42663</v>
      </c>
      <c r="L256" s="80">
        <v>-81</v>
      </c>
    </row>
    <row r="257" spans="1:12" x14ac:dyDescent="0.25">
      <c r="A257" s="111" t="s">
        <v>564</v>
      </c>
      <c r="B257" s="110">
        <v>6065</v>
      </c>
      <c r="C257" s="110">
        <v>10182</v>
      </c>
      <c r="D257" s="110">
        <v>4688</v>
      </c>
      <c r="E257" s="110">
        <v>822</v>
      </c>
      <c r="F257" s="110">
        <v>4381</v>
      </c>
      <c r="G257" s="110">
        <v>16199</v>
      </c>
      <c r="H257" s="110">
        <v>2067</v>
      </c>
      <c r="I257" s="110">
        <v>302</v>
      </c>
      <c r="J257" s="110">
        <v>893</v>
      </c>
      <c r="K257" s="110">
        <v>45599</v>
      </c>
      <c r="L257" s="80">
        <v>2855</v>
      </c>
    </row>
    <row r="258" spans="1:12" x14ac:dyDescent="0.25">
      <c r="A258" s="111" t="s">
        <v>565</v>
      </c>
      <c r="B258" s="110">
        <v>5661</v>
      </c>
      <c r="C258" s="110">
        <v>9657</v>
      </c>
      <c r="D258" s="110">
        <v>4306</v>
      </c>
      <c r="E258" s="110">
        <v>468</v>
      </c>
      <c r="F258" s="110">
        <v>3123</v>
      </c>
      <c r="G258" s="110">
        <v>19225</v>
      </c>
      <c r="H258" s="110">
        <v>1046</v>
      </c>
      <c r="I258" s="110">
        <v>302</v>
      </c>
      <c r="J258" s="110">
        <v>893</v>
      </c>
      <c r="K258" s="110">
        <v>44681</v>
      </c>
      <c r="L258" s="80">
        <v>1937</v>
      </c>
    </row>
    <row r="259" spans="1:12" x14ac:dyDescent="0.25">
      <c r="A259" s="111" t="s">
        <v>566</v>
      </c>
      <c r="B259" s="110">
        <v>7323</v>
      </c>
      <c r="C259" s="110">
        <v>11092</v>
      </c>
      <c r="D259" s="110">
        <v>3894</v>
      </c>
      <c r="E259" s="110">
        <v>519</v>
      </c>
      <c r="F259" s="110">
        <v>3540</v>
      </c>
      <c r="G259" s="110">
        <v>13893</v>
      </c>
      <c r="H259" s="110">
        <v>25</v>
      </c>
      <c r="I259" s="110">
        <v>302</v>
      </c>
      <c r="J259" s="110">
        <v>893</v>
      </c>
      <c r="K259" s="110">
        <v>41481</v>
      </c>
      <c r="L259" s="80">
        <v>-1263</v>
      </c>
    </row>
    <row r="260" spans="1:12" x14ac:dyDescent="0.25">
      <c r="A260" s="111" t="s">
        <v>567</v>
      </c>
      <c r="B260" s="110">
        <v>8354</v>
      </c>
      <c r="C260" s="110">
        <v>11407</v>
      </c>
      <c r="D260" s="110">
        <v>3881</v>
      </c>
      <c r="E260" s="110">
        <v>480</v>
      </c>
      <c r="F260" s="110">
        <v>3079</v>
      </c>
      <c r="G260" s="110">
        <v>13241</v>
      </c>
      <c r="H260" s="110">
        <v>-13</v>
      </c>
      <c r="I260" s="110">
        <v>141</v>
      </c>
      <c r="J260" s="110">
        <v>893</v>
      </c>
      <c r="K260" s="110">
        <v>41463</v>
      </c>
      <c r="L260" s="80">
        <v>-1281</v>
      </c>
    </row>
    <row r="261" spans="1:12" x14ac:dyDescent="0.25">
      <c r="A261" s="111" t="s">
        <v>568</v>
      </c>
      <c r="B261" s="110">
        <v>6382</v>
      </c>
      <c r="C261" s="110">
        <v>11340</v>
      </c>
      <c r="D261" s="110">
        <v>4720</v>
      </c>
      <c r="E261" s="110">
        <v>650</v>
      </c>
      <c r="F261" s="110">
        <v>3558</v>
      </c>
      <c r="G261" s="110">
        <v>16565</v>
      </c>
      <c r="H261" s="110">
        <v>2067</v>
      </c>
      <c r="I261" s="110">
        <v>463</v>
      </c>
      <c r="J261" s="110">
        <v>893</v>
      </c>
      <c r="K261" s="110">
        <v>46638</v>
      </c>
      <c r="L261" s="80">
        <v>3894</v>
      </c>
    </row>
    <row r="262" spans="1:12" x14ac:dyDescent="0.25">
      <c r="A262" s="111" t="s">
        <v>569</v>
      </c>
      <c r="B262" s="110">
        <v>6126</v>
      </c>
      <c r="C262" s="110">
        <v>12279</v>
      </c>
      <c r="D262" s="110">
        <v>4772</v>
      </c>
      <c r="E262" s="110">
        <v>568</v>
      </c>
      <c r="F262" s="110">
        <v>3092</v>
      </c>
      <c r="G262" s="110">
        <v>18121</v>
      </c>
      <c r="H262" s="110">
        <v>2450</v>
      </c>
      <c r="I262" s="110">
        <v>463</v>
      </c>
      <c r="J262" s="110">
        <v>893</v>
      </c>
      <c r="K262" s="110">
        <v>48764</v>
      </c>
      <c r="L262" s="80">
        <v>6020</v>
      </c>
    </row>
    <row r="263" spans="1:12" ht="14.25" customHeight="1" x14ac:dyDescent="0.25">
      <c r="A263" s="17" t="s">
        <v>570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80"/>
    </row>
    <row r="264" spans="1:12" x14ac:dyDescent="0.25">
      <c r="A264" s="111" t="s">
        <v>571</v>
      </c>
      <c r="B264" s="110">
        <v>7810</v>
      </c>
      <c r="C264" s="110">
        <v>11516</v>
      </c>
      <c r="D264" s="110">
        <v>4397</v>
      </c>
      <c r="E264" s="110">
        <v>707</v>
      </c>
      <c r="F264" s="110">
        <v>4379</v>
      </c>
      <c r="G264" s="110">
        <v>14633</v>
      </c>
      <c r="H264" s="110">
        <v>90</v>
      </c>
      <c r="I264" s="110">
        <v>141</v>
      </c>
      <c r="J264" s="110">
        <v>745</v>
      </c>
      <c r="K264" s="110">
        <v>44418</v>
      </c>
      <c r="L264" s="80">
        <v>1674</v>
      </c>
    </row>
    <row r="265" spans="1:12" x14ac:dyDescent="0.25">
      <c r="A265" s="111" t="s">
        <v>572</v>
      </c>
      <c r="B265" s="110">
        <v>8187</v>
      </c>
      <c r="C265" s="110">
        <v>11607</v>
      </c>
      <c r="D265" s="110">
        <v>4283</v>
      </c>
      <c r="E265" s="110">
        <v>652</v>
      </c>
      <c r="F265" s="110">
        <v>4974</v>
      </c>
      <c r="G265" s="110">
        <v>11186</v>
      </c>
      <c r="H265" s="110">
        <v>53</v>
      </c>
      <c r="I265" s="110">
        <v>209</v>
      </c>
      <c r="J265" s="110">
        <v>745</v>
      </c>
      <c r="K265" s="110">
        <v>41896</v>
      </c>
      <c r="L265" s="80">
        <v>-848</v>
      </c>
    </row>
    <row r="266" spans="1:12" x14ac:dyDescent="0.25">
      <c r="A266" s="111" t="s">
        <v>573</v>
      </c>
      <c r="B266" s="110">
        <v>7199</v>
      </c>
      <c r="C266" s="110">
        <v>10413</v>
      </c>
      <c r="D266" s="110">
        <v>4683</v>
      </c>
      <c r="E266" s="110">
        <v>699</v>
      </c>
      <c r="F266" s="110">
        <v>4128</v>
      </c>
      <c r="G266" s="110">
        <v>15363</v>
      </c>
      <c r="H266" s="110">
        <v>267</v>
      </c>
      <c r="I266" s="110">
        <v>141</v>
      </c>
      <c r="J266" s="110">
        <v>745</v>
      </c>
      <c r="K266" s="110">
        <v>43638</v>
      </c>
      <c r="L266" s="80">
        <v>894</v>
      </c>
    </row>
    <row r="267" spans="1:12" x14ac:dyDescent="0.25">
      <c r="A267" s="111" t="s">
        <v>574</v>
      </c>
      <c r="B267" s="110">
        <v>7000</v>
      </c>
      <c r="C267" s="110">
        <v>11556</v>
      </c>
      <c r="D267" s="110">
        <v>4505</v>
      </c>
      <c r="E267" s="110">
        <v>503</v>
      </c>
      <c r="F267" s="110">
        <v>3752</v>
      </c>
      <c r="G267" s="110">
        <v>13966</v>
      </c>
      <c r="H267" s="110">
        <v>90</v>
      </c>
      <c r="I267" s="110">
        <v>141</v>
      </c>
      <c r="J267" s="110">
        <v>745</v>
      </c>
      <c r="K267" s="110">
        <v>42258</v>
      </c>
      <c r="L267" s="80">
        <v>-486</v>
      </c>
    </row>
    <row r="268" spans="1:12" x14ac:dyDescent="0.25">
      <c r="A268" s="111" t="s">
        <v>575</v>
      </c>
      <c r="B268" s="110">
        <v>6695</v>
      </c>
      <c r="C268" s="110">
        <v>11573</v>
      </c>
      <c r="D268" s="110">
        <v>4824</v>
      </c>
      <c r="E268" s="110">
        <v>586</v>
      </c>
      <c r="F268" s="110">
        <v>4173</v>
      </c>
      <c r="G268" s="110">
        <v>16195</v>
      </c>
      <c r="H268" s="110">
        <v>1150</v>
      </c>
      <c r="I268" s="110">
        <v>302</v>
      </c>
      <c r="J268" s="110">
        <v>745</v>
      </c>
      <c r="K268" s="110">
        <v>46243</v>
      </c>
      <c r="L268" s="80">
        <v>3499</v>
      </c>
    </row>
    <row r="269" spans="1:12" x14ac:dyDescent="0.25">
      <c r="A269" s="111" t="s">
        <v>576</v>
      </c>
      <c r="B269" s="110">
        <v>7480</v>
      </c>
      <c r="C269" s="110">
        <v>12890</v>
      </c>
      <c r="D269" s="110">
        <v>4488</v>
      </c>
      <c r="E269" s="110">
        <v>544</v>
      </c>
      <c r="F269" s="110">
        <v>3920</v>
      </c>
      <c r="G269" s="110">
        <v>15137</v>
      </c>
      <c r="H269" s="110">
        <v>1112</v>
      </c>
      <c r="I269" s="110">
        <v>302</v>
      </c>
      <c r="J269" s="110">
        <v>745</v>
      </c>
      <c r="K269" s="110">
        <v>46618</v>
      </c>
      <c r="L269" s="80">
        <v>3874</v>
      </c>
    </row>
    <row r="270" spans="1:12" x14ac:dyDescent="0.25">
      <c r="A270" s="111" t="s">
        <v>577</v>
      </c>
      <c r="B270" s="110">
        <v>7291</v>
      </c>
      <c r="C270" s="110">
        <v>10706</v>
      </c>
      <c r="D270" s="110">
        <v>4314</v>
      </c>
      <c r="E270" s="110">
        <v>923</v>
      </c>
      <c r="F270" s="110">
        <v>4262</v>
      </c>
      <c r="G270" s="110">
        <v>15519</v>
      </c>
      <c r="H270" s="110">
        <v>2095</v>
      </c>
      <c r="I270" s="110">
        <v>302</v>
      </c>
      <c r="J270" s="110">
        <v>745</v>
      </c>
      <c r="K270" s="110">
        <v>46157</v>
      </c>
      <c r="L270" s="80">
        <v>3413</v>
      </c>
    </row>
    <row r="271" spans="1:12" x14ac:dyDescent="0.25">
      <c r="A271" s="111" t="s">
        <v>578</v>
      </c>
      <c r="B271" s="110">
        <v>7032</v>
      </c>
      <c r="C271" s="110">
        <v>11131</v>
      </c>
      <c r="D271" s="110">
        <v>4179</v>
      </c>
      <c r="E271" s="110">
        <v>687</v>
      </c>
      <c r="F271" s="110">
        <v>3336</v>
      </c>
      <c r="G271" s="110">
        <v>14996</v>
      </c>
      <c r="H271" s="110">
        <v>1150</v>
      </c>
      <c r="I271" s="110">
        <v>302</v>
      </c>
      <c r="J271" s="110">
        <v>745</v>
      </c>
      <c r="K271" s="110">
        <v>43558</v>
      </c>
      <c r="L271" s="80">
        <v>814</v>
      </c>
    </row>
    <row r="272" spans="1:12" x14ac:dyDescent="0.25">
      <c r="A272" s="111" t="s">
        <v>579</v>
      </c>
      <c r="B272" s="110">
        <v>7910</v>
      </c>
      <c r="C272" s="110">
        <v>11613</v>
      </c>
      <c r="D272" s="110">
        <v>4790</v>
      </c>
      <c r="E272" s="110">
        <v>832</v>
      </c>
      <c r="F272" s="110">
        <v>5056</v>
      </c>
      <c r="G272" s="110">
        <v>13405</v>
      </c>
      <c r="H272" s="110">
        <v>53</v>
      </c>
      <c r="I272" s="110">
        <v>141</v>
      </c>
      <c r="J272" s="110">
        <v>745</v>
      </c>
      <c r="K272" s="110">
        <v>44545</v>
      </c>
      <c r="L272" s="80">
        <v>1801</v>
      </c>
    </row>
    <row r="273" spans="1:12" x14ac:dyDescent="0.25">
      <c r="A273" s="111" t="s">
        <v>580</v>
      </c>
      <c r="B273" s="110">
        <v>7471</v>
      </c>
      <c r="C273" s="110">
        <v>10978</v>
      </c>
      <c r="D273" s="110">
        <v>4099</v>
      </c>
      <c r="E273" s="110">
        <v>734</v>
      </c>
      <c r="F273" s="110">
        <v>4806</v>
      </c>
      <c r="G273" s="110">
        <v>15851</v>
      </c>
      <c r="H273" s="110">
        <v>90</v>
      </c>
      <c r="I273" s="110">
        <v>141</v>
      </c>
      <c r="J273" s="110">
        <v>745</v>
      </c>
      <c r="K273" s="110">
        <v>44915</v>
      </c>
      <c r="L273" s="80">
        <v>2171</v>
      </c>
    </row>
    <row r="274" spans="1:12" ht="14.25" customHeight="1" x14ac:dyDescent="0.25">
      <c r="A274" s="17" t="s">
        <v>581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80"/>
    </row>
    <row r="275" spans="1:12" x14ac:dyDescent="0.25">
      <c r="A275" s="111" t="s">
        <v>582</v>
      </c>
      <c r="B275" s="110">
        <v>7480</v>
      </c>
      <c r="C275" s="110">
        <v>11770</v>
      </c>
      <c r="D275" s="110">
        <v>4475</v>
      </c>
      <c r="E275" s="110">
        <v>741</v>
      </c>
      <c r="F275" s="110">
        <v>4335</v>
      </c>
      <c r="G275" s="110">
        <v>14346</v>
      </c>
      <c r="H275" s="110">
        <v>127</v>
      </c>
      <c r="I275" s="110">
        <v>141</v>
      </c>
      <c r="J275" s="110">
        <v>492</v>
      </c>
      <c r="K275" s="110">
        <v>43907</v>
      </c>
      <c r="L275" s="80">
        <v>1163</v>
      </c>
    </row>
    <row r="276" spans="1:12" x14ac:dyDescent="0.25">
      <c r="A276" s="111" t="s">
        <v>583</v>
      </c>
      <c r="B276" s="110">
        <v>6577</v>
      </c>
      <c r="C276" s="110">
        <v>10630</v>
      </c>
      <c r="D276" s="110">
        <v>4745</v>
      </c>
      <c r="E276" s="110">
        <v>715</v>
      </c>
      <c r="F276" s="110">
        <v>4714</v>
      </c>
      <c r="G276" s="110">
        <v>17018</v>
      </c>
      <c r="H276" s="110">
        <v>697</v>
      </c>
      <c r="I276" s="110">
        <v>302</v>
      </c>
      <c r="J276" s="110">
        <v>495</v>
      </c>
      <c r="K276" s="110">
        <v>45893</v>
      </c>
      <c r="L276" s="80">
        <v>3149</v>
      </c>
    </row>
    <row r="277" spans="1:12" x14ac:dyDescent="0.25">
      <c r="A277" s="111" t="s">
        <v>584</v>
      </c>
      <c r="B277" s="110">
        <v>7479</v>
      </c>
      <c r="C277" s="110">
        <v>11269</v>
      </c>
      <c r="D277" s="110">
        <v>4788</v>
      </c>
      <c r="E277" s="110">
        <v>662</v>
      </c>
      <c r="F277" s="110">
        <v>4176</v>
      </c>
      <c r="G277" s="110">
        <v>17575</v>
      </c>
      <c r="H277" s="110">
        <v>2061</v>
      </c>
      <c r="I277" s="110">
        <v>302</v>
      </c>
      <c r="J277" s="110">
        <v>582</v>
      </c>
      <c r="K277" s="110">
        <v>48894</v>
      </c>
      <c r="L277" s="80">
        <v>6150</v>
      </c>
    </row>
    <row r="278" spans="1:12" x14ac:dyDescent="0.25">
      <c r="A278" s="111" t="s">
        <v>585</v>
      </c>
      <c r="B278" s="110">
        <v>7815</v>
      </c>
      <c r="C278" s="110">
        <v>11715</v>
      </c>
      <c r="D278" s="110">
        <v>4334</v>
      </c>
      <c r="E278" s="110">
        <v>522</v>
      </c>
      <c r="F278" s="110">
        <v>4425</v>
      </c>
      <c r="G278" s="110">
        <v>11940</v>
      </c>
      <c r="H278" s="110">
        <v>127</v>
      </c>
      <c r="I278" s="110">
        <v>209</v>
      </c>
      <c r="J278" s="110">
        <v>737</v>
      </c>
      <c r="K278" s="110">
        <v>41824</v>
      </c>
      <c r="L278" s="80">
        <v>-920</v>
      </c>
    </row>
    <row r="279" spans="1:12" x14ac:dyDescent="0.25">
      <c r="A279" s="111" t="s">
        <v>586</v>
      </c>
      <c r="B279" s="110">
        <v>7600</v>
      </c>
      <c r="C279" s="110">
        <v>11717</v>
      </c>
      <c r="D279" s="110">
        <v>4741</v>
      </c>
      <c r="E279" s="110">
        <v>581</v>
      </c>
      <c r="F279" s="110">
        <v>3835</v>
      </c>
      <c r="G279" s="110">
        <v>12328</v>
      </c>
      <c r="H279" s="110">
        <v>127</v>
      </c>
      <c r="I279" s="110">
        <v>141</v>
      </c>
      <c r="J279" s="110">
        <v>443</v>
      </c>
      <c r="K279" s="110">
        <v>41513</v>
      </c>
      <c r="L279" s="80">
        <v>-1231</v>
      </c>
    </row>
    <row r="280" spans="1:12" x14ac:dyDescent="0.25">
      <c r="A280" s="111" t="s">
        <v>587</v>
      </c>
      <c r="B280" s="110">
        <v>6086</v>
      </c>
      <c r="C280" s="110">
        <v>10801</v>
      </c>
      <c r="D280" s="110">
        <v>4988</v>
      </c>
      <c r="E280" s="110">
        <v>601</v>
      </c>
      <c r="F280" s="110">
        <v>3579</v>
      </c>
      <c r="G280" s="110">
        <v>17415</v>
      </c>
      <c r="H280" s="110">
        <v>2427</v>
      </c>
      <c r="I280" s="110">
        <v>463</v>
      </c>
      <c r="J280" s="110">
        <v>581</v>
      </c>
      <c r="K280" s="110">
        <v>46941</v>
      </c>
      <c r="L280" s="80">
        <v>4197</v>
      </c>
    </row>
    <row r="281" spans="1:12" x14ac:dyDescent="0.25">
      <c r="A281" s="111" t="s">
        <v>588</v>
      </c>
      <c r="B281" s="110">
        <v>8048</v>
      </c>
      <c r="C281" s="110">
        <v>12121</v>
      </c>
      <c r="D281" s="110">
        <v>4290</v>
      </c>
      <c r="E281" s="110">
        <v>455</v>
      </c>
      <c r="F281" s="110">
        <v>3472</v>
      </c>
      <c r="G281" s="110">
        <v>13927</v>
      </c>
      <c r="H281" s="110">
        <v>127</v>
      </c>
      <c r="I281" s="110">
        <v>370</v>
      </c>
      <c r="J281" s="110">
        <v>663</v>
      </c>
      <c r="K281" s="110">
        <v>43473</v>
      </c>
      <c r="L281" s="80">
        <v>729</v>
      </c>
    </row>
    <row r="282" spans="1:12" ht="14.25" customHeight="1" x14ac:dyDescent="0.25">
      <c r="A282" s="17" t="s">
        <v>589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80"/>
    </row>
    <row r="283" spans="1:12" x14ac:dyDescent="0.25">
      <c r="A283" s="111" t="s">
        <v>590</v>
      </c>
      <c r="B283" s="110">
        <v>7576</v>
      </c>
      <c r="C283" s="110">
        <v>12079</v>
      </c>
      <c r="D283" s="110">
        <v>4548</v>
      </c>
      <c r="E283" s="110">
        <v>513</v>
      </c>
      <c r="F283" s="110">
        <v>3241</v>
      </c>
      <c r="G283" s="110">
        <v>18841</v>
      </c>
      <c r="H283" s="110">
        <v>2845</v>
      </c>
      <c r="I283" s="110">
        <v>503</v>
      </c>
      <c r="J283" s="110">
        <v>797</v>
      </c>
      <c r="K283" s="110">
        <v>50943</v>
      </c>
      <c r="L283" s="80">
        <v>8199</v>
      </c>
    </row>
    <row r="284" spans="1:12" x14ac:dyDescent="0.25">
      <c r="A284" s="111" t="s">
        <v>591</v>
      </c>
      <c r="B284" s="110">
        <v>6986</v>
      </c>
      <c r="C284" s="110">
        <v>11416</v>
      </c>
      <c r="D284" s="110">
        <v>4981</v>
      </c>
      <c r="E284" s="110">
        <v>582</v>
      </c>
      <c r="F284" s="110">
        <v>4041</v>
      </c>
      <c r="G284" s="110">
        <v>17497</v>
      </c>
      <c r="H284" s="110">
        <v>3460</v>
      </c>
      <c r="I284" s="110">
        <v>503</v>
      </c>
      <c r="J284" s="110">
        <v>797</v>
      </c>
      <c r="K284" s="110">
        <v>50263</v>
      </c>
      <c r="L284" s="80">
        <v>7519</v>
      </c>
    </row>
    <row r="285" spans="1:12" x14ac:dyDescent="0.25">
      <c r="A285" s="111" t="s">
        <v>592</v>
      </c>
      <c r="B285" s="110">
        <v>5638</v>
      </c>
      <c r="C285" s="110">
        <v>10840</v>
      </c>
      <c r="D285" s="110">
        <v>4433</v>
      </c>
      <c r="E285" s="110">
        <v>625</v>
      </c>
      <c r="F285" s="110">
        <v>2916</v>
      </c>
      <c r="G285" s="110">
        <v>19184</v>
      </c>
      <c r="H285" s="110">
        <v>1759</v>
      </c>
      <c r="I285" s="110">
        <v>1001</v>
      </c>
      <c r="J285" s="110">
        <v>797</v>
      </c>
      <c r="K285" s="110">
        <v>47193</v>
      </c>
      <c r="L285" s="80">
        <v>4449</v>
      </c>
    </row>
    <row r="286" spans="1:12" x14ac:dyDescent="0.25">
      <c r="A286" s="111" t="s">
        <v>593</v>
      </c>
      <c r="B286" s="110">
        <v>9556</v>
      </c>
      <c r="C286" s="110">
        <v>16041</v>
      </c>
      <c r="D286" s="110">
        <v>5143</v>
      </c>
      <c r="E286" s="110">
        <v>406</v>
      </c>
      <c r="F286" s="110">
        <v>2670</v>
      </c>
      <c r="G286" s="110">
        <v>12211</v>
      </c>
      <c r="H286" s="110">
        <v>1224</v>
      </c>
      <c r="I286" s="110">
        <v>342</v>
      </c>
      <c r="J286" s="110">
        <v>797</v>
      </c>
      <c r="K286" s="110">
        <v>48390</v>
      </c>
      <c r="L286" s="80">
        <v>5646</v>
      </c>
    </row>
    <row r="287" spans="1:12" x14ac:dyDescent="0.25">
      <c r="A287" s="111" t="s">
        <v>594</v>
      </c>
      <c r="B287" s="110">
        <v>6824</v>
      </c>
      <c r="C287" s="110">
        <v>11961</v>
      </c>
      <c r="D287" s="110">
        <v>4681</v>
      </c>
      <c r="E287" s="110">
        <v>695</v>
      </c>
      <c r="F287" s="110">
        <v>3756</v>
      </c>
      <c r="G287" s="110">
        <v>20500</v>
      </c>
      <c r="H287" s="110">
        <v>2967</v>
      </c>
      <c r="I287" s="110">
        <v>933</v>
      </c>
      <c r="J287" s="110">
        <v>797</v>
      </c>
      <c r="K287" s="110">
        <v>53114</v>
      </c>
      <c r="L287" s="80">
        <v>10370</v>
      </c>
    </row>
    <row r="288" spans="1:12" x14ac:dyDescent="0.25">
      <c r="A288" s="111" t="s">
        <v>595</v>
      </c>
      <c r="B288" s="110">
        <v>7194</v>
      </c>
      <c r="C288" s="110">
        <v>11134</v>
      </c>
      <c r="D288" s="110">
        <v>4661</v>
      </c>
      <c r="E288" s="110">
        <v>632</v>
      </c>
      <c r="F288" s="110">
        <v>3877</v>
      </c>
      <c r="G288" s="110">
        <v>19391</v>
      </c>
      <c r="H288" s="110">
        <v>1933</v>
      </c>
      <c r="I288" s="110">
        <v>503</v>
      </c>
      <c r="J288" s="110">
        <v>797</v>
      </c>
      <c r="K288" s="110">
        <v>50122</v>
      </c>
      <c r="L288" s="80">
        <v>7378</v>
      </c>
    </row>
    <row r="289" spans="1:12" x14ac:dyDescent="0.25">
      <c r="A289" s="111" t="s">
        <v>596</v>
      </c>
      <c r="B289" s="110">
        <v>8784</v>
      </c>
      <c r="C289" s="110">
        <v>13354</v>
      </c>
      <c r="D289" s="110">
        <v>4572</v>
      </c>
      <c r="E289" s="110">
        <v>703</v>
      </c>
      <c r="F289" s="110">
        <v>2885</v>
      </c>
      <c r="G289" s="110">
        <v>10151</v>
      </c>
      <c r="H289" s="110">
        <v>2297</v>
      </c>
      <c r="I289" s="110">
        <v>503</v>
      </c>
      <c r="J289" s="110">
        <v>797</v>
      </c>
      <c r="K289" s="110">
        <v>44046</v>
      </c>
      <c r="L289" s="80">
        <v>1302</v>
      </c>
    </row>
    <row r="290" spans="1:12" x14ac:dyDescent="0.25">
      <c r="A290" s="111" t="s">
        <v>597</v>
      </c>
      <c r="B290" s="110">
        <v>8238</v>
      </c>
      <c r="C290" s="110">
        <v>11393</v>
      </c>
      <c r="D290" s="110">
        <v>3820</v>
      </c>
      <c r="E290" s="110">
        <v>464</v>
      </c>
      <c r="F290" s="110">
        <v>3630</v>
      </c>
      <c r="G290" s="110">
        <v>11967</v>
      </c>
      <c r="H290" s="110">
        <v>166</v>
      </c>
      <c r="I290" s="110">
        <v>248</v>
      </c>
      <c r="J290" s="110">
        <v>797</v>
      </c>
      <c r="K290" s="110">
        <v>40723</v>
      </c>
      <c r="L290" s="80">
        <v>-2021</v>
      </c>
    </row>
    <row r="291" spans="1:12" ht="14.25" customHeight="1" x14ac:dyDescent="0.25">
      <c r="A291" s="17" t="s">
        <v>598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80"/>
    </row>
    <row r="292" spans="1:12" x14ac:dyDescent="0.25">
      <c r="A292" s="111" t="s">
        <v>599</v>
      </c>
      <c r="B292" s="110">
        <v>6476</v>
      </c>
      <c r="C292" s="110">
        <v>12342</v>
      </c>
      <c r="D292" s="110">
        <v>6110</v>
      </c>
      <c r="E292" s="110">
        <v>535</v>
      </c>
      <c r="F292" s="110">
        <v>3240</v>
      </c>
      <c r="G292" s="110">
        <v>21645</v>
      </c>
      <c r="H292" s="110">
        <v>2588</v>
      </c>
      <c r="I292" s="110">
        <v>503</v>
      </c>
      <c r="J292" s="110">
        <v>669</v>
      </c>
      <c r="K292" s="110">
        <v>54108</v>
      </c>
      <c r="L292" s="80">
        <v>11364</v>
      </c>
    </row>
    <row r="293" spans="1:12" x14ac:dyDescent="0.25">
      <c r="A293" s="111" t="s">
        <v>600</v>
      </c>
      <c r="B293" s="110">
        <v>5606</v>
      </c>
      <c r="C293" s="110">
        <v>11909</v>
      </c>
      <c r="D293" s="110">
        <v>4260</v>
      </c>
      <c r="E293" s="110">
        <v>476</v>
      </c>
      <c r="F293" s="110">
        <v>3495</v>
      </c>
      <c r="G293" s="110">
        <v>24187</v>
      </c>
      <c r="H293" s="110">
        <v>4297</v>
      </c>
      <c r="I293" s="110">
        <v>933</v>
      </c>
      <c r="J293" s="110">
        <v>727</v>
      </c>
      <c r="K293" s="110">
        <v>55890</v>
      </c>
      <c r="L293" s="80">
        <v>13146</v>
      </c>
    </row>
    <row r="294" spans="1:12" x14ac:dyDescent="0.25">
      <c r="A294" s="111" t="s">
        <v>601</v>
      </c>
      <c r="B294" s="110">
        <v>8431</v>
      </c>
      <c r="C294" s="110">
        <v>12161</v>
      </c>
      <c r="D294" s="110">
        <v>4767</v>
      </c>
      <c r="E294" s="110">
        <v>548</v>
      </c>
      <c r="F294" s="110">
        <v>3654</v>
      </c>
      <c r="G294" s="110">
        <v>15140</v>
      </c>
      <c r="H294" s="110">
        <v>1269</v>
      </c>
      <c r="I294" s="110">
        <v>503</v>
      </c>
      <c r="J294" s="110">
        <v>441</v>
      </c>
      <c r="K294" s="110">
        <v>46914</v>
      </c>
      <c r="L294" s="80">
        <v>4170</v>
      </c>
    </row>
    <row r="295" spans="1:12" x14ac:dyDescent="0.25">
      <c r="A295" s="111" t="s">
        <v>602</v>
      </c>
      <c r="B295" s="110">
        <v>7157</v>
      </c>
      <c r="C295" s="110">
        <v>12377</v>
      </c>
      <c r="D295" s="110">
        <v>6348</v>
      </c>
      <c r="E295" s="110">
        <v>604</v>
      </c>
      <c r="F295" s="110">
        <v>3132</v>
      </c>
      <c r="G295" s="110">
        <v>17350</v>
      </c>
      <c r="H295" s="110">
        <v>3307</v>
      </c>
      <c r="I295" s="110">
        <v>933</v>
      </c>
      <c r="J295" s="110">
        <v>547</v>
      </c>
      <c r="K295" s="110">
        <v>51755</v>
      </c>
      <c r="L295" s="80">
        <v>9011</v>
      </c>
    </row>
    <row r="296" spans="1:12" x14ac:dyDescent="0.25">
      <c r="A296" s="111" t="s">
        <v>603</v>
      </c>
      <c r="B296" s="110">
        <v>7120</v>
      </c>
      <c r="C296" s="110">
        <v>11110</v>
      </c>
      <c r="D296" s="110">
        <v>5654</v>
      </c>
      <c r="E296" s="110">
        <v>546</v>
      </c>
      <c r="F296" s="110">
        <v>3352</v>
      </c>
      <c r="G296" s="110">
        <v>15748</v>
      </c>
      <c r="H296" s="110">
        <v>2214</v>
      </c>
      <c r="I296" s="110">
        <v>503</v>
      </c>
      <c r="J296" s="110">
        <v>467</v>
      </c>
      <c r="K296" s="110">
        <v>46714</v>
      </c>
      <c r="L296" s="80">
        <v>3970</v>
      </c>
    </row>
    <row r="297" spans="1:12" x14ac:dyDescent="0.25">
      <c r="A297" s="111" t="s">
        <v>604</v>
      </c>
      <c r="B297" s="110">
        <v>6763</v>
      </c>
      <c r="C297" s="110">
        <v>13027</v>
      </c>
      <c r="D297" s="110">
        <v>5472</v>
      </c>
      <c r="E297" s="110">
        <v>493</v>
      </c>
      <c r="F297" s="110">
        <v>3645</v>
      </c>
      <c r="G297" s="110">
        <v>17261</v>
      </c>
      <c r="H297" s="110">
        <v>3649</v>
      </c>
      <c r="I297" s="110">
        <v>933</v>
      </c>
      <c r="J297" s="110">
        <v>487</v>
      </c>
      <c r="K297" s="110">
        <v>51730</v>
      </c>
      <c r="L297" s="80">
        <v>8986</v>
      </c>
    </row>
    <row r="298" spans="1:12" x14ac:dyDescent="0.25">
      <c r="A298" s="111" t="s">
        <v>605</v>
      </c>
      <c r="B298" s="110">
        <v>7945</v>
      </c>
      <c r="C298" s="110">
        <v>11972</v>
      </c>
      <c r="D298" s="110">
        <v>4783</v>
      </c>
      <c r="E298" s="110">
        <v>505</v>
      </c>
      <c r="F298" s="110">
        <v>2895</v>
      </c>
      <c r="G298" s="110">
        <v>15665</v>
      </c>
      <c r="H298" s="110">
        <v>2252</v>
      </c>
      <c r="I298" s="110">
        <v>503</v>
      </c>
      <c r="J298" s="110">
        <v>443</v>
      </c>
      <c r="K298" s="110">
        <v>46963</v>
      </c>
      <c r="L298" s="80">
        <v>4219</v>
      </c>
    </row>
    <row r="299" spans="1:12" x14ac:dyDescent="0.25">
      <c r="A299" s="111" t="s">
        <v>606</v>
      </c>
      <c r="B299" s="110">
        <v>7568</v>
      </c>
      <c r="C299" s="110">
        <v>11383</v>
      </c>
      <c r="D299" s="110">
        <v>4371</v>
      </c>
      <c r="E299" s="110">
        <v>431</v>
      </c>
      <c r="F299" s="110">
        <v>3698</v>
      </c>
      <c r="G299" s="110">
        <v>13021</v>
      </c>
      <c r="H299" s="110">
        <v>210</v>
      </c>
      <c r="I299" s="110">
        <v>410</v>
      </c>
      <c r="J299" s="110">
        <v>576</v>
      </c>
      <c r="K299" s="110">
        <v>41668</v>
      </c>
      <c r="L299" s="80">
        <v>-1076</v>
      </c>
    </row>
    <row r="300" spans="1:12" x14ac:dyDescent="0.25">
      <c r="A300" s="111" t="s">
        <v>607</v>
      </c>
      <c r="B300" s="110">
        <v>6925</v>
      </c>
      <c r="C300" s="110">
        <v>11627</v>
      </c>
      <c r="D300" s="110">
        <v>5247</v>
      </c>
      <c r="E300" s="110">
        <v>580</v>
      </c>
      <c r="F300" s="110">
        <v>3706</v>
      </c>
      <c r="G300" s="110">
        <v>20593</v>
      </c>
      <c r="H300" s="110">
        <v>3818</v>
      </c>
      <c r="I300" s="110">
        <v>933</v>
      </c>
      <c r="J300" s="110">
        <v>925</v>
      </c>
      <c r="K300" s="110">
        <v>54354</v>
      </c>
      <c r="L300" s="80">
        <v>11610</v>
      </c>
    </row>
    <row r="301" spans="1:12" x14ac:dyDescent="0.25">
      <c r="A301" s="111" t="s">
        <v>608</v>
      </c>
      <c r="B301" s="110">
        <v>7112</v>
      </c>
      <c r="C301" s="110">
        <v>11667</v>
      </c>
      <c r="D301" s="110">
        <v>4433</v>
      </c>
      <c r="E301" s="110">
        <v>565</v>
      </c>
      <c r="F301" s="110">
        <v>3061</v>
      </c>
      <c r="G301" s="110">
        <v>19482</v>
      </c>
      <c r="H301" s="110">
        <v>3209</v>
      </c>
      <c r="I301" s="110">
        <v>933</v>
      </c>
      <c r="J301" s="110">
        <v>740</v>
      </c>
      <c r="K301" s="110">
        <v>51202</v>
      </c>
      <c r="L301" s="80">
        <v>8458</v>
      </c>
    </row>
    <row r="302" spans="1:12" x14ac:dyDescent="0.25">
      <c r="A302" s="111" t="s">
        <v>609</v>
      </c>
      <c r="B302" s="110">
        <v>8362</v>
      </c>
      <c r="C302" s="110">
        <v>11072</v>
      </c>
      <c r="D302" s="110">
        <v>3444</v>
      </c>
      <c r="E302" s="110">
        <v>467</v>
      </c>
      <c r="F302" s="110">
        <v>3954</v>
      </c>
      <c r="G302" s="110">
        <v>8596</v>
      </c>
      <c r="H302" s="110">
        <v>171</v>
      </c>
      <c r="I302" s="110">
        <v>248</v>
      </c>
      <c r="J302" s="110">
        <v>701</v>
      </c>
      <c r="K302" s="110">
        <v>37015</v>
      </c>
      <c r="L302" s="80">
        <v>-5729</v>
      </c>
    </row>
    <row r="303" spans="1:12" x14ac:dyDescent="0.25">
      <c r="A303" s="111" t="s">
        <v>610</v>
      </c>
      <c r="B303" s="110">
        <v>6338</v>
      </c>
      <c r="C303" s="110">
        <v>12312</v>
      </c>
      <c r="D303" s="110">
        <v>6388</v>
      </c>
      <c r="E303" s="110">
        <v>525</v>
      </c>
      <c r="F303" s="110">
        <v>3711</v>
      </c>
      <c r="G303" s="110">
        <v>17802</v>
      </c>
      <c r="H303" s="110">
        <v>3293</v>
      </c>
      <c r="I303" s="110">
        <v>933</v>
      </c>
      <c r="J303" s="110">
        <v>789</v>
      </c>
      <c r="K303" s="110">
        <v>52091</v>
      </c>
      <c r="L303" s="80">
        <v>9347</v>
      </c>
    </row>
    <row r="304" spans="1:12" x14ac:dyDescent="0.25">
      <c r="A304" s="111" t="s">
        <v>611</v>
      </c>
      <c r="B304" s="110">
        <v>7504</v>
      </c>
      <c r="C304" s="110">
        <v>13316</v>
      </c>
      <c r="D304" s="110">
        <v>5343</v>
      </c>
      <c r="E304" s="110">
        <v>497</v>
      </c>
      <c r="F304" s="110">
        <v>3144</v>
      </c>
      <c r="G304" s="110">
        <v>18287</v>
      </c>
      <c r="H304" s="110">
        <v>2290</v>
      </c>
      <c r="I304" s="110">
        <v>503</v>
      </c>
      <c r="J304" s="110">
        <v>526</v>
      </c>
      <c r="K304" s="110">
        <v>51410</v>
      </c>
      <c r="L304" s="80">
        <v>8666</v>
      </c>
    </row>
    <row r="305" spans="1:12" x14ac:dyDescent="0.25">
      <c r="A305" s="111" t="s">
        <v>612</v>
      </c>
      <c r="B305" s="110">
        <v>9476</v>
      </c>
      <c r="C305" s="110">
        <v>12676</v>
      </c>
      <c r="D305" s="110">
        <v>5520</v>
      </c>
      <c r="E305" s="110">
        <v>450</v>
      </c>
      <c r="F305" s="110">
        <v>3154</v>
      </c>
      <c r="G305" s="110">
        <v>11929</v>
      </c>
      <c r="H305" s="110">
        <v>210</v>
      </c>
      <c r="I305" s="110">
        <v>181</v>
      </c>
      <c r="J305" s="110">
        <v>386</v>
      </c>
      <c r="K305" s="110">
        <v>43982</v>
      </c>
      <c r="L305" s="80">
        <v>1238</v>
      </c>
    </row>
    <row r="306" spans="1:12" x14ac:dyDescent="0.25">
      <c r="A306" s="111" t="s">
        <v>613</v>
      </c>
      <c r="B306" s="110">
        <v>6664</v>
      </c>
      <c r="C306" s="110">
        <v>10824</v>
      </c>
      <c r="D306" s="110">
        <v>5315</v>
      </c>
      <c r="E306" s="110">
        <v>667</v>
      </c>
      <c r="F306" s="110">
        <v>2932</v>
      </c>
      <c r="G306" s="110">
        <v>21315</v>
      </c>
      <c r="H306" s="110">
        <v>4054</v>
      </c>
      <c r="I306" s="110">
        <v>1001</v>
      </c>
      <c r="J306" s="110">
        <v>755</v>
      </c>
      <c r="K306" s="110">
        <v>53527</v>
      </c>
      <c r="L306" s="80">
        <v>10783</v>
      </c>
    </row>
    <row r="307" spans="1:12" ht="14.25" customHeight="1" x14ac:dyDescent="0.25">
      <c r="A307" s="17" t="s">
        <v>614</v>
      </c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80"/>
    </row>
    <row r="308" spans="1:12" x14ac:dyDescent="0.25">
      <c r="A308" s="111" t="s">
        <v>615</v>
      </c>
      <c r="B308" s="110">
        <v>5766</v>
      </c>
      <c r="C308" s="110">
        <v>11026</v>
      </c>
      <c r="D308" s="110">
        <v>4725</v>
      </c>
      <c r="E308" s="110">
        <v>626</v>
      </c>
      <c r="F308" s="110">
        <v>2905</v>
      </c>
      <c r="G308" s="110">
        <v>21492</v>
      </c>
      <c r="H308" s="110">
        <v>4244</v>
      </c>
      <c r="I308" s="110">
        <v>933</v>
      </c>
      <c r="J308" s="110">
        <v>1225</v>
      </c>
      <c r="K308" s="110">
        <v>52942</v>
      </c>
      <c r="L308" s="80">
        <v>10198</v>
      </c>
    </row>
    <row r="309" spans="1:12" x14ac:dyDescent="0.25">
      <c r="A309" s="111" t="s">
        <v>616</v>
      </c>
      <c r="B309" s="110">
        <v>7059</v>
      </c>
      <c r="C309" s="110">
        <v>10410</v>
      </c>
      <c r="D309" s="110">
        <v>4628</v>
      </c>
      <c r="E309" s="110">
        <v>547</v>
      </c>
      <c r="F309" s="110">
        <v>3205</v>
      </c>
      <c r="G309" s="110">
        <v>17683</v>
      </c>
      <c r="H309" s="110">
        <v>3143</v>
      </c>
      <c r="I309" s="110">
        <v>933</v>
      </c>
      <c r="J309" s="110">
        <v>873</v>
      </c>
      <c r="K309" s="110">
        <v>48481</v>
      </c>
      <c r="L309" s="80">
        <v>5737</v>
      </c>
    </row>
    <row r="310" spans="1:12" x14ac:dyDescent="0.25">
      <c r="A310" s="111" t="s">
        <v>617</v>
      </c>
      <c r="B310" s="110">
        <v>7137</v>
      </c>
      <c r="C310" s="110">
        <v>10381</v>
      </c>
      <c r="D310" s="110">
        <v>4194</v>
      </c>
      <c r="E310" s="110">
        <v>545</v>
      </c>
      <c r="F310" s="110">
        <v>3377</v>
      </c>
      <c r="G310" s="110">
        <v>13707</v>
      </c>
      <c r="H310" s="110">
        <v>247</v>
      </c>
      <c r="I310" s="110">
        <v>342</v>
      </c>
      <c r="J310" s="110">
        <v>693</v>
      </c>
      <c r="K310" s="110">
        <v>40623</v>
      </c>
      <c r="L310" s="80">
        <v>-2121</v>
      </c>
    </row>
    <row r="311" spans="1:12" x14ac:dyDescent="0.25">
      <c r="A311" s="111" t="s">
        <v>618</v>
      </c>
      <c r="B311" s="110">
        <v>7126</v>
      </c>
      <c r="C311" s="110">
        <v>9849</v>
      </c>
      <c r="D311" s="110">
        <v>3539</v>
      </c>
      <c r="E311" s="110">
        <v>500</v>
      </c>
      <c r="F311" s="110">
        <v>3005</v>
      </c>
      <c r="G311" s="110">
        <v>16015</v>
      </c>
      <c r="H311" s="110">
        <v>2105</v>
      </c>
      <c r="I311" s="110">
        <v>503</v>
      </c>
      <c r="J311" s="110">
        <v>618</v>
      </c>
      <c r="K311" s="110">
        <v>43260</v>
      </c>
      <c r="L311" s="80">
        <v>516</v>
      </c>
    </row>
    <row r="312" spans="1:12" x14ac:dyDescent="0.25">
      <c r="A312" s="111" t="s">
        <v>619</v>
      </c>
      <c r="B312" s="110">
        <v>6694</v>
      </c>
      <c r="C312" s="110">
        <v>11667</v>
      </c>
      <c r="D312" s="110">
        <v>4709</v>
      </c>
      <c r="E312" s="110">
        <v>788</v>
      </c>
      <c r="F312" s="110">
        <v>5189</v>
      </c>
      <c r="G312" s="110">
        <v>15917</v>
      </c>
      <c r="H312" s="110">
        <v>692</v>
      </c>
      <c r="I312" s="110">
        <v>503</v>
      </c>
      <c r="J312" s="110">
        <v>518</v>
      </c>
      <c r="K312" s="110">
        <v>46677</v>
      </c>
      <c r="L312" s="80">
        <v>3933</v>
      </c>
    </row>
    <row r="313" spans="1:12" x14ac:dyDescent="0.25">
      <c r="A313" s="111" t="s">
        <v>620</v>
      </c>
      <c r="B313" s="110">
        <v>6266</v>
      </c>
      <c r="C313" s="110">
        <v>9663</v>
      </c>
      <c r="D313" s="110">
        <v>4179</v>
      </c>
      <c r="E313" s="110">
        <v>620</v>
      </c>
      <c r="F313" s="110">
        <v>3460</v>
      </c>
      <c r="G313" s="110">
        <v>18072</v>
      </c>
      <c r="H313" s="110">
        <v>3107</v>
      </c>
      <c r="I313" s="110">
        <v>933</v>
      </c>
      <c r="J313" s="110">
        <v>1231</v>
      </c>
      <c r="K313" s="110">
        <v>47531</v>
      </c>
      <c r="L313" s="80">
        <v>4787</v>
      </c>
    </row>
    <row r="314" spans="1:12" x14ac:dyDescent="0.25">
      <c r="A314" s="111" t="s">
        <v>621</v>
      </c>
      <c r="B314" s="110">
        <v>6083</v>
      </c>
      <c r="C314" s="110">
        <v>10038</v>
      </c>
      <c r="D314" s="110">
        <v>4487</v>
      </c>
      <c r="E314" s="110">
        <v>458</v>
      </c>
      <c r="F314" s="110">
        <v>3338</v>
      </c>
      <c r="G314" s="110">
        <v>15990</v>
      </c>
      <c r="H314" s="110">
        <v>2098</v>
      </c>
      <c r="I314" s="110">
        <v>503</v>
      </c>
      <c r="J314" s="110">
        <v>401</v>
      </c>
      <c r="K314" s="110">
        <v>43396</v>
      </c>
      <c r="L314" s="80">
        <v>652</v>
      </c>
    </row>
    <row r="315" spans="1:12" x14ac:dyDescent="0.25">
      <c r="A315" s="111" t="s">
        <v>622</v>
      </c>
      <c r="B315" s="110">
        <v>7731</v>
      </c>
      <c r="C315" s="110">
        <v>11089</v>
      </c>
      <c r="D315" s="110">
        <v>4081</v>
      </c>
      <c r="E315" s="110">
        <v>591</v>
      </c>
      <c r="F315" s="110">
        <v>3216</v>
      </c>
      <c r="G315" s="110">
        <v>12574</v>
      </c>
      <c r="H315" s="110">
        <v>1422</v>
      </c>
      <c r="I315" s="110">
        <v>342</v>
      </c>
      <c r="J315" s="110">
        <v>703</v>
      </c>
      <c r="K315" s="110">
        <v>41749</v>
      </c>
      <c r="L315" s="80">
        <v>-995</v>
      </c>
    </row>
    <row r="316" spans="1:12" x14ac:dyDescent="0.25">
      <c r="A316" s="111" t="s">
        <v>623</v>
      </c>
      <c r="B316" s="110">
        <v>7345</v>
      </c>
      <c r="C316" s="110">
        <v>10637</v>
      </c>
      <c r="D316" s="110">
        <v>3692</v>
      </c>
      <c r="E316" s="110">
        <v>469</v>
      </c>
      <c r="F316" s="110">
        <v>3739</v>
      </c>
      <c r="G316" s="110">
        <v>11058</v>
      </c>
      <c r="H316" s="110">
        <v>247</v>
      </c>
      <c r="I316" s="110">
        <v>248</v>
      </c>
      <c r="J316" s="110">
        <v>841</v>
      </c>
      <c r="K316" s="110">
        <v>38276</v>
      </c>
      <c r="L316" s="80">
        <v>-4468</v>
      </c>
    </row>
    <row r="317" spans="1:12" x14ac:dyDescent="0.25">
      <c r="A317" s="111" t="s">
        <v>624</v>
      </c>
      <c r="B317" s="110">
        <v>6405</v>
      </c>
      <c r="C317" s="110">
        <v>11644</v>
      </c>
      <c r="D317" s="110">
        <v>4691</v>
      </c>
      <c r="E317" s="110">
        <v>482</v>
      </c>
      <c r="F317" s="110">
        <v>2698</v>
      </c>
      <c r="G317" s="110">
        <v>23401</v>
      </c>
      <c r="H317" s="110">
        <v>2781</v>
      </c>
      <c r="I317" s="110">
        <v>933</v>
      </c>
      <c r="J317" s="110">
        <v>951</v>
      </c>
      <c r="K317" s="110">
        <v>53986</v>
      </c>
      <c r="L317" s="80">
        <v>11242</v>
      </c>
    </row>
    <row r="318" spans="1:12" x14ac:dyDescent="0.25">
      <c r="A318" s="111" t="s">
        <v>625</v>
      </c>
      <c r="B318" s="110">
        <v>7341</v>
      </c>
      <c r="C318" s="110">
        <v>10856</v>
      </c>
      <c r="D318" s="110">
        <v>4441</v>
      </c>
      <c r="E318" s="110">
        <v>369</v>
      </c>
      <c r="F318" s="110">
        <v>3062</v>
      </c>
      <c r="G318" s="110">
        <v>12363</v>
      </c>
      <c r="H318" s="110">
        <v>210</v>
      </c>
      <c r="I318" s="110">
        <v>181</v>
      </c>
      <c r="J318" s="110">
        <v>565</v>
      </c>
      <c r="K318" s="110">
        <v>39388</v>
      </c>
      <c r="L318" s="80">
        <v>-3356</v>
      </c>
    </row>
    <row r="319" spans="1:12" x14ac:dyDescent="0.25">
      <c r="A319" s="111" t="s">
        <v>626</v>
      </c>
      <c r="B319" s="110">
        <v>6585</v>
      </c>
      <c r="C319" s="110">
        <v>11205</v>
      </c>
      <c r="D319" s="110">
        <v>5178</v>
      </c>
      <c r="E319" s="110">
        <v>563</v>
      </c>
      <c r="F319" s="110">
        <v>3774</v>
      </c>
      <c r="G319" s="110">
        <v>15809</v>
      </c>
      <c r="H319" s="110">
        <v>1634</v>
      </c>
      <c r="I319" s="110">
        <v>503</v>
      </c>
      <c r="J319" s="110">
        <v>491</v>
      </c>
      <c r="K319" s="110">
        <v>45742</v>
      </c>
      <c r="L319" s="80">
        <v>2998</v>
      </c>
    </row>
    <row r="320" spans="1:12" x14ac:dyDescent="0.25">
      <c r="A320" s="111" t="s">
        <v>627</v>
      </c>
      <c r="B320" s="110">
        <v>5457</v>
      </c>
      <c r="C320" s="110">
        <v>8850</v>
      </c>
      <c r="D320" s="110">
        <v>4809</v>
      </c>
      <c r="E320" s="110">
        <v>618</v>
      </c>
      <c r="F320" s="110">
        <v>3694</v>
      </c>
      <c r="G320" s="110">
        <v>22200</v>
      </c>
      <c r="H320" s="110">
        <v>3864</v>
      </c>
      <c r="I320" s="110">
        <v>933</v>
      </c>
      <c r="J320" s="110">
        <v>767</v>
      </c>
      <c r="K320" s="110">
        <v>51192</v>
      </c>
      <c r="L320" s="80">
        <v>8448</v>
      </c>
    </row>
    <row r="321" spans="1:12" x14ac:dyDescent="0.25">
      <c r="A321" s="111" t="s">
        <v>628</v>
      </c>
      <c r="B321" s="110">
        <v>5088</v>
      </c>
      <c r="C321" s="110">
        <v>9903</v>
      </c>
      <c r="D321" s="110">
        <v>5242</v>
      </c>
      <c r="E321" s="110">
        <v>470</v>
      </c>
      <c r="F321" s="110">
        <v>3546</v>
      </c>
      <c r="G321" s="110">
        <v>21831</v>
      </c>
      <c r="H321" s="110">
        <v>4453</v>
      </c>
      <c r="I321" s="110">
        <v>933</v>
      </c>
      <c r="J321" s="110">
        <v>876</v>
      </c>
      <c r="K321" s="110">
        <v>52342</v>
      </c>
      <c r="L321" s="80">
        <v>9598</v>
      </c>
    </row>
    <row r="322" spans="1:12" ht="5.25" customHeight="1" thickBo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5">
      <c r="A323" t="s">
        <v>301</v>
      </c>
    </row>
    <row r="324" spans="1:12" x14ac:dyDescent="0.25">
      <c r="A324" t="s">
        <v>306</v>
      </c>
    </row>
  </sheetData>
  <conditionalFormatting sqref="B12:L321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3.2" zeroHeight="1" x14ac:dyDescent="0.25"/>
  <cols>
    <col min="1" max="1" width="16.6640625" style="99" customWidth="1"/>
    <col min="2" max="2" width="10.6640625" style="157" bestFit="1" customWidth="1"/>
    <col min="3" max="3" width="12.6640625" style="157" customWidth="1"/>
    <col min="4" max="4" width="11.5546875" style="170" customWidth="1"/>
    <col min="5" max="5" width="13.6640625" style="157" customWidth="1"/>
    <col min="6" max="6" width="3.109375" style="157" customWidth="1"/>
    <col min="7" max="8" width="10.5546875" style="156" customWidth="1"/>
    <col min="9" max="9" width="9.44140625" style="156" customWidth="1"/>
    <col min="10" max="10" width="9.5546875" style="157" customWidth="1"/>
    <col min="11" max="11" width="10.109375" style="157" customWidth="1"/>
    <col min="12" max="12" width="10.6640625" style="157" customWidth="1"/>
    <col min="13" max="13" width="10.33203125" style="157" customWidth="1"/>
    <col min="14" max="14" width="4.6640625" customWidth="1"/>
    <col min="15" max="15" width="7.5546875" customWidth="1"/>
    <col min="16" max="16" width="7.109375" customWidth="1"/>
    <col min="17" max="17" width="2.109375" customWidth="1"/>
    <col min="18" max="18" width="8.88671875" customWidth="1"/>
    <col min="19" max="19" width="9.33203125" style="170" customWidth="1"/>
    <col min="20" max="20" width="2" style="170" customWidth="1"/>
    <col min="21" max="21" width="10.6640625" style="170" customWidth="1"/>
    <col min="22" max="22" width="9.5546875" style="170" customWidth="1"/>
    <col min="23" max="23" width="9.33203125" style="170" customWidth="1"/>
    <col min="24" max="24" width="2" style="170" customWidth="1"/>
    <col min="25" max="26" width="10.6640625" style="170" customWidth="1"/>
    <col min="27" max="27" width="11.6640625" style="156" customWidth="1"/>
    <col min="28" max="28" width="4.44140625" style="100" customWidth="1"/>
    <col min="29" max="265" width="9.109375" style="100" hidden="1"/>
    <col min="266" max="266" width="16.6640625" style="100" hidden="1"/>
    <col min="267" max="272" width="15.33203125" style="100" hidden="1"/>
    <col min="273" max="273" width="3.33203125" style="100" hidden="1"/>
    <col min="274" max="274" width="8.6640625" style="100" hidden="1"/>
    <col min="275" max="275" width="17" style="100" hidden="1"/>
    <col min="276" max="521" width="9.109375" style="100" hidden="1"/>
    <col min="522" max="522" width="16.6640625" style="100" hidden="1"/>
    <col min="523" max="528" width="15.33203125" style="100" hidden="1"/>
    <col min="529" max="529" width="3.33203125" style="100" hidden="1"/>
    <col min="530" max="530" width="8.6640625" style="100" hidden="1"/>
    <col min="531" max="531" width="17" style="100" hidden="1"/>
    <col min="532" max="777" width="9.109375" style="100" hidden="1"/>
    <col min="778" max="778" width="16.6640625" style="100" hidden="1"/>
    <col min="779" max="784" width="15.33203125" style="100" hidden="1"/>
    <col min="785" max="785" width="3.33203125" style="100" hidden="1"/>
    <col min="786" max="786" width="8.6640625" style="100" hidden="1"/>
    <col min="787" max="787" width="17" style="100" hidden="1"/>
    <col min="788" max="1033" width="9.109375" style="100" hidden="1"/>
    <col min="1034" max="1034" width="16.6640625" style="100" hidden="1"/>
    <col min="1035" max="1040" width="15.33203125" style="100" hidden="1"/>
    <col min="1041" max="1041" width="3.33203125" style="100" hidden="1"/>
    <col min="1042" max="1042" width="8.6640625" style="100" hidden="1"/>
    <col min="1043" max="1043" width="17" style="100" hidden="1"/>
    <col min="1044" max="1289" width="9.109375" style="100" hidden="1"/>
    <col min="1290" max="1290" width="16.6640625" style="100" hidden="1"/>
    <col min="1291" max="1296" width="15.33203125" style="100" hidden="1"/>
    <col min="1297" max="1297" width="3.33203125" style="100" hidden="1"/>
    <col min="1298" max="1298" width="8.6640625" style="100" hidden="1"/>
    <col min="1299" max="1299" width="17" style="100" hidden="1"/>
    <col min="1300" max="1545" width="9.109375" style="100" hidden="1"/>
    <col min="1546" max="1546" width="16.6640625" style="100" hidden="1"/>
    <col min="1547" max="1552" width="15.33203125" style="100" hidden="1"/>
    <col min="1553" max="1553" width="3.33203125" style="100" hidden="1"/>
    <col min="1554" max="1554" width="8.6640625" style="100" hidden="1"/>
    <col min="1555" max="1555" width="17" style="100" hidden="1"/>
    <col min="1556" max="1801" width="9.109375" style="100" hidden="1"/>
    <col min="1802" max="1802" width="16.6640625" style="100" hidden="1"/>
    <col min="1803" max="1808" width="15.33203125" style="100" hidden="1"/>
    <col min="1809" max="1809" width="3.33203125" style="100" hidden="1"/>
    <col min="1810" max="1810" width="8.6640625" style="100" hidden="1"/>
    <col min="1811" max="1811" width="17" style="100" hidden="1"/>
    <col min="1812" max="2057" width="9.109375" style="100" hidden="1"/>
    <col min="2058" max="2058" width="16.6640625" style="100" hidden="1"/>
    <col min="2059" max="2064" width="15.33203125" style="100" hidden="1"/>
    <col min="2065" max="2065" width="3.33203125" style="100" hidden="1"/>
    <col min="2066" max="2066" width="8.6640625" style="100" hidden="1"/>
    <col min="2067" max="2067" width="17" style="100" hidden="1"/>
    <col min="2068" max="2313" width="9.109375" style="100" hidden="1"/>
    <col min="2314" max="2314" width="16.6640625" style="100" hidden="1"/>
    <col min="2315" max="2320" width="15.33203125" style="100" hidden="1"/>
    <col min="2321" max="2321" width="3.33203125" style="100" hidden="1"/>
    <col min="2322" max="2322" width="8.6640625" style="100" hidden="1"/>
    <col min="2323" max="2323" width="17" style="100" hidden="1"/>
    <col min="2324" max="2569" width="9.109375" style="100" hidden="1"/>
    <col min="2570" max="2570" width="16.6640625" style="100" hidden="1"/>
    <col min="2571" max="2576" width="15.33203125" style="100" hidden="1"/>
    <col min="2577" max="2577" width="3.33203125" style="100" hidden="1"/>
    <col min="2578" max="2578" width="8.6640625" style="100" hidden="1"/>
    <col min="2579" max="2579" width="17" style="100" hidden="1"/>
    <col min="2580" max="2825" width="9.109375" style="100" hidden="1"/>
    <col min="2826" max="2826" width="16.6640625" style="100" hidden="1"/>
    <col min="2827" max="2832" width="15.33203125" style="100" hidden="1"/>
    <col min="2833" max="2833" width="3.33203125" style="100" hidden="1"/>
    <col min="2834" max="2834" width="8.6640625" style="100" hidden="1"/>
    <col min="2835" max="2835" width="17" style="100" hidden="1"/>
    <col min="2836" max="3081" width="9.109375" style="100" hidden="1"/>
    <col min="3082" max="3082" width="16.6640625" style="100" hidden="1"/>
    <col min="3083" max="3088" width="15.33203125" style="100" hidden="1"/>
    <col min="3089" max="3089" width="3.33203125" style="100" hidden="1"/>
    <col min="3090" max="3090" width="8.6640625" style="100" hidden="1"/>
    <col min="3091" max="3091" width="17" style="100" hidden="1"/>
    <col min="3092" max="3337" width="9.109375" style="100" hidden="1"/>
    <col min="3338" max="3338" width="16.6640625" style="100" hidden="1"/>
    <col min="3339" max="3344" width="15.33203125" style="100" hidden="1"/>
    <col min="3345" max="3345" width="3.33203125" style="100" hidden="1"/>
    <col min="3346" max="3346" width="8.6640625" style="100" hidden="1"/>
    <col min="3347" max="3347" width="17" style="100" hidden="1"/>
    <col min="3348" max="3593" width="9.109375" style="100" hidden="1"/>
    <col min="3594" max="3594" width="16.6640625" style="100" hidden="1"/>
    <col min="3595" max="3600" width="15.33203125" style="100" hidden="1"/>
    <col min="3601" max="3601" width="3.33203125" style="100" hidden="1"/>
    <col min="3602" max="3602" width="8.6640625" style="100" hidden="1"/>
    <col min="3603" max="3603" width="17" style="100" hidden="1"/>
    <col min="3604" max="3849" width="9.109375" style="100" hidden="1"/>
    <col min="3850" max="3850" width="16.6640625" style="100" hidden="1"/>
    <col min="3851" max="3856" width="15.33203125" style="100" hidden="1"/>
    <col min="3857" max="3857" width="3.33203125" style="100" hidden="1"/>
    <col min="3858" max="3858" width="8.6640625" style="100" hidden="1"/>
    <col min="3859" max="3859" width="17" style="100" hidden="1"/>
    <col min="3860" max="4105" width="9.109375" style="100" hidden="1"/>
    <col min="4106" max="4106" width="16.6640625" style="100" hidden="1"/>
    <col min="4107" max="4112" width="15.33203125" style="100" hidden="1"/>
    <col min="4113" max="4113" width="3.33203125" style="100" hidden="1"/>
    <col min="4114" max="4114" width="8.6640625" style="100" hidden="1"/>
    <col min="4115" max="4115" width="17" style="100" hidden="1"/>
    <col min="4116" max="4361" width="9.109375" style="100" hidden="1"/>
    <col min="4362" max="4362" width="16.6640625" style="100" hidden="1"/>
    <col min="4363" max="4368" width="15.33203125" style="100" hidden="1"/>
    <col min="4369" max="4369" width="3.33203125" style="100" hidden="1"/>
    <col min="4370" max="4370" width="8.6640625" style="100" hidden="1"/>
    <col min="4371" max="4371" width="17" style="100" hidden="1"/>
    <col min="4372" max="4617" width="9.109375" style="100" hidden="1"/>
    <col min="4618" max="4618" width="16.6640625" style="100" hidden="1"/>
    <col min="4619" max="4624" width="15.33203125" style="100" hidden="1"/>
    <col min="4625" max="4625" width="3.33203125" style="100" hidden="1"/>
    <col min="4626" max="4626" width="8.6640625" style="100" hidden="1"/>
    <col min="4627" max="4627" width="17" style="100" hidden="1"/>
    <col min="4628" max="4873" width="9.109375" style="100" hidden="1"/>
    <col min="4874" max="4874" width="16.6640625" style="100" hidden="1"/>
    <col min="4875" max="4880" width="15.33203125" style="100" hidden="1"/>
    <col min="4881" max="4881" width="3.33203125" style="100" hidden="1"/>
    <col min="4882" max="4882" width="8.6640625" style="100" hidden="1"/>
    <col min="4883" max="4883" width="17" style="100" hidden="1"/>
    <col min="4884" max="5129" width="9.109375" style="100" hidden="1"/>
    <col min="5130" max="5130" width="16.6640625" style="100" hidden="1"/>
    <col min="5131" max="5136" width="15.33203125" style="100" hidden="1"/>
    <col min="5137" max="5137" width="3.33203125" style="100" hidden="1"/>
    <col min="5138" max="5138" width="8.6640625" style="100" hidden="1"/>
    <col min="5139" max="5139" width="17" style="100" hidden="1"/>
    <col min="5140" max="5385" width="9.109375" style="100" hidden="1"/>
    <col min="5386" max="5386" width="16.6640625" style="100" hidden="1"/>
    <col min="5387" max="5392" width="15.33203125" style="100" hidden="1"/>
    <col min="5393" max="5393" width="3.33203125" style="100" hidden="1"/>
    <col min="5394" max="5394" width="8.6640625" style="100" hidden="1"/>
    <col min="5395" max="5395" width="17" style="100" hidden="1"/>
    <col min="5396" max="5641" width="9.109375" style="100" hidden="1"/>
    <col min="5642" max="5642" width="16.6640625" style="100" hidden="1"/>
    <col min="5643" max="5648" width="15.33203125" style="100" hidden="1"/>
    <col min="5649" max="5649" width="3.33203125" style="100" hidden="1"/>
    <col min="5650" max="5650" width="8.6640625" style="100" hidden="1"/>
    <col min="5651" max="5651" width="17" style="100" hidden="1"/>
    <col min="5652" max="5897" width="9.109375" style="100" hidden="1"/>
    <col min="5898" max="5898" width="16.6640625" style="100" hidden="1"/>
    <col min="5899" max="5904" width="15.33203125" style="100" hidden="1"/>
    <col min="5905" max="5905" width="3.33203125" style="100" hidden="1"/>
    <col min="5906" max="5906" width="8.6640625" style="100" hidden="1"/>
    <col min="5907" max="5907" width="17" style="100" hidden="1"/>
    <col min="5908" max="6153" width="9.109375" style="100" hidden="1"/>
    <col min="6154" max="6154" width="16.6640625" style="100" hidden="1"/>
    <col min="6155" max="6160" width="15.33203125" style="100" hidden="1"/>
    <col min="6161" max="6161" width="3.33203125" style="100" hidden="1"/>
    <col min="6162" max="6162" width="8.6640625" style="100" hidden="1"/>
    <col min="6163" max="6163" width="17" style="100" hidden="1"/>
    <col min="6164" max="6409" width="9.109375" style="100" hidden="1"/>
    <col min="6410" max="6410" width="16.6640625" style="100" hidden="1"/>
    <col min="6411" max="6416" width="15.33203125" style="100" hidden="1"/>
    <col min="6417" max="6417" width="3.33203125" style="100" hidden="1"/>
    <col min="6418" max="6418" width="8.6640625" style="100" hidden="1"/>
    <col min="6419" max="6419" width="17" style="100" hidden="1"/>
    <col min="6420" max="6665" width="9.109375" style="100" hidden="1"/>
    <col min="6666" max="6666" width="16.6640625" style="100" hidden="1"/>
    <col min="6667" max="6672" width="15.33203125" style="100" hidden="1"/>
    <col min="6673" max="6673" width="3.33203125" style="100" hidden="1"/>
    <col min="6674" max="6674" width="8.6640625" style="100" hidden="1"/>
    <col min="6675" max="6675" width="17" style="100" hidden="1"/>
    <col min="6676" max="6921" width="9.109375" style="100" hidden="1"/>
    <col min="6922" max="6922" width="16.6640625" style="100" hidden="1"/>
    <col min="6923" max="6928" width="15.33203125" style="100" hidden="1"/>
    <col min="6929" max="6929" width="3.33203125" style="100" hidden="1"/>
    <col min="6930" max="6930" width="8.6640625" style="100" hidden="1"/>
    <col min="6931" max="6931" width="17" style="100" hidden="1"/>
    <col min="6932" max="7177" width="9.109375" style="100" hidden="1"/>
    <col min="7178" max="7178" width="16.6640625" style="100" hidden="1"/>
    <col min="7179" max="7184" width="15.33203125" style="100" hidden="1"/>
    <col min="7185" max="7185" width="3.33203125" style="100" hidden="1"/>
    <col min="7186" max="7186" width="8.6640625" style="100" hidden="1"/>
    <col min="7187" max="7187" width="17" style="100" hidden="1"/>
    <col min="7188" max="7433" width="9.109375" style="100" hidden="1"/>
    <col min="7434" max="7434" width="16.6640625" style="100" hidden="1"/>
    <col min="7435" max="7440" width="15.33203125" style="100" hidden="1"/>
    <col min="7441" max="7441" width="3.33203125" style="100" hidden="1"/>
    <col min="7442" max="7442" width="8.6640625" style="100" hidden="1"/>
    <col min="7443" max="7443" width="17" style="100" hidden="1"/>
    <col min="7444" max="7689" width="9.109375" style="100" hidden="1"/>
    <col min="7690" max="7690" width="16.6640625" style="100" hidden="1"/>
    <col min="7691" max="7696" width="15.33203125" style="100" hidden="1"/>
    <col min="7697" max="7697" width="3.33203125" style="100" hidden="1"/>
    <col min="7698" max="7698" width="8.6640625" style="100" hidden="1"/>
    <col min="7699" max="7699" width="17" style="100" hidden="1"/>
    <col min="7700" max="7945" width="9.109375" style="100" hidden="1"/>
    <col min="7946" max="7946" width="16.6640625" style="100" hidden="1"/>
    <col min="7947" max="7952" width="15.33203125" style="100" hidden="1"/>
    <col min="7953" max="7953" width="3.33203125" style="100" hidden="1"/>
    <col min="7954" max="7954" width="8.6640625" style="100" hidden="1"/>
    <col min="7955" max="7955" width="17" style="100" hidden="1"/>
    <col min="7956" max="8201" width="9.109375" style="100" hidden="1"/>
    <col min="8202" max="8202" width="16.6640625" style="100" hidden="1"/>
    <col min="8203" max="8208" width="15.33203125" style="100" hidden="1"/>
    <col min="8209" max="8209" width="3.33203125" style="100" hidden="1"/>
    <col min="8210" max="8210" width="8.6640625" style="100" hidden="1"/>
    <col min="8211" max="8211" width="17" style="100" hidden="1"/>
    <col min="8212" max="8457" width="9.109375" style="100" hidden="1"/>
    <col min="8458" max="8458" width="16.6640625" style="100" hidden="1"/>
    <col min="8459" max="8464" width="15.33203125" style="100" hidden="1"/>
    <col min="8465" max="8465" width="3.33203125" style="100" hidden="1"/>
    <col min="8466" max="8466" width="8.6640625" style="100" hidden="1"/>
    <col min="8467" max="8467" width="17" style="100" hidden="1"/>
    <col min="8468" max="8713" width="9.109375" style="100" hidden="1"/>
    <col min="8714" max="8714" width="16.6640625" style="100" hidden="1"/>
    <col min="8715" max="8720" width="15.33203125" style="100" hidden="1"/>
    <col min="8721" max="8721" width="3.33203125" style="100" hidden="1"/>
    <col min="8722" max="8722" width="8.6640625" style="100" hidden="1"/>
    <col min="8723" max="8723" width="17" style="100" hidden="1"/>
    <col min="8724" max="8969" width="9.109375" style="100" hidden="1"/>
    <col min="8970" max="8970" width="16.6640625" style="100" hidden="1"/>
    <col min="8971" max="8976" width="15.33203125" style="100" hidden="1"/>
    <col min="8977" max="8977" width="3.33203125" style="100" hidden="1"/>
    <col min="8978" max="8978" width="8.6640625" style="100" hidden="1"/>
    <col min="8979" max="8979" width="17" style="100" hidden="1"/>
    <col min="8980" max="9225" width="9.109375" style="100" hidden="1"/>
    <col min="9226" max="9226" width="16.6640625" style="100" hidden="1"/>
    <col min="9227" max="9232" width="15.33203125" style="100" hidden="1"/>
    <col min="9233" max="9233" width="3.33203125" style="100" hidden="1"/>
    <col min="9234" max="9234" width="8.6640625" style="100" hidden="1"/>
    <col min="9235" max="9235" width="17" style="100" hidden="1"/>
    <col min="9236" max="9481" width="9.109375" style="100" hidden="1"/>
    <col min="9482" max="9482" width="16.6640625" style="100" hidden="1"/>
    <col min="9483" max="9488" width="15.33203125" style="100" hidden="1"/>
    <col min="9489" max="9489" width="3.33203125" style="100" hidden="1"/>
    <col min="9490" max="9490" width="8.6640625" style="100" hidden="1"/>
    <col min="9491" max="9491" width="17" style="100" hidden="1"/>
    <col min="9492" max="9737" width="9.109375" style="100" hidden="1"/>
    <col min="9738" max="9738" width="16.6640625" style="100" hidden="1"/>
    <col min="9739" max="9744" width="15.33203125" style="100" hidden="1"/>
    <col min="9745" max="9745" width="3.33203125" style="100" hidden="1"/>
    <col min="9746" max="9746" width="8.6640625" style="100" hidden="1"/>
    <col min="9747" max="9747" width="17" style="100" hidden="1"/>
    <col min="9748" max="9993" width="9.109375" style="100" hidden="1"/>
    <col min="9994" max="9994" width="16.6640625" style="100" hidden="1"/>
    <col min="9995" max="10000" width="15.33203125" style="100" hidden="1"/>
    <col min="10001" max="10001" width="3.33203125" style="100" hidden="1"/>
    <col min="10002" max="10002" width="8.6640625" style="100" hidden="1"/>
    <col min="10003" max="10003" width="17" style="100" hidden="1"/>
    <col min="10004" max="10249" width="9.109375" style="100" hidden="1"/>
    <col min="10250" max="10250" width="16.6640625" style="100" hidden="1"/>
    <col min="10251" max="10256" width="15.33203125" style="100" hidden="1"/>
    <col min="10257" max="10257" width="3.33203125" style="100" hidden="1"/>
    <col min="10258" max="10258" width="8.6640625" style="100" hidden="1"/>
    <col min="10259" max="10259" width="17" style="100" hidden="1"/>
    <col min="10260" max="10505" width="9.109375" style="100" hidden="1"/>
    <col min="10506" max="10506" width="16.6640625" style="100" hidden="1"/>
    <col min="10507" max="10512" width="15.33203125" style="100" hidden="1"/>
    <col min="10513" max="10513" width="3.33203125" style="100" hidden="1"/>
    <col min="10514" max="10514" width="8.6640625" style="100" hidden="1"/>
    <col min="10515" max="10515" width="17" style="100" hidden="1"/>
    <col min="10516" max="10761" width="9.109375" style="100" hidden="1"/>
    <col min="10762" max="10762" width="16.6640625" style="100" hidden="1"/>
    <col min="10763" max="10768" width="15.33203125" style="100" hidden="1"/>
    <col min="10769" max="10769" width="3.33203125" style="100" hidden="1"/>
    <col min="10770" max="10770" width="8.6640625" style="100" hidden="1"/>
    <col min="10771" max="10771" width="17" style="100" hidden="1"/>
    <col min="10772" max="11017" width="9.109375" style="100" hidden="1"/>
    <col min="11018" max="11018" width="16.6640625" style="100" hidden="1"/>
    <col min="11019" max="11024" width="15.33203125" style="100" hidden="1"/>
    <col min="11025" max="11025" width="3.33203125" style="100" hidden="1"/>
    <col min="11026" max="11026" width="8.6640625" style="100" hidden="1"/>
    <col min="11027" max="11027" width="17" style="100" hidden="1"/>
    <col min="11028" max="11273" width="9.109375" style="100" hidden="1"/>
    <col min="11274" max="11274" width="16.6640625" style="100" hidden="1"/>
    <col min="11275" max="11280" width="15.33203125" style="100" hidden="1"/>
    <col min="11281" max="11281" width="3.33203125" style="100" hidden="1"/>
    <col min="11282" max="11282" width="8.6640625" style="100" hidden="1"/>
    <col min="11283" max="11283" width="17" style="100" hidden="1"/>
    <col min="11284" max="11529" width="9.109375" style="100" hidden="1"/>
    <col min="11530" max="11530" width="16.6640625" style="100" hidden="1"/>
    <col min="11531" max="11536" width="15.33203125" style="100" hidden="1"/>
    <col min="11537" max="11537" width="3.33203125" style="100" hidden="1"/>
    <col min="11538" max="11538" width="8.6640625" style="100" hidden="1"/>
    <col min="11539" max="11539" width="17" style="100" hidden="1"/>
    <col min="11540" max="11785" width="9.109375" style="100" hidden="1"/>
    <col min="11786" max="11786" width="16.6640625" style="100" hidden="1"/>
    <col min="11787" max="11792" width="15.33203125" style="100" hidden="1"/>
    <col min="11793" max="11793" width="3.33203125" style="100" hidden="1"/>
    <col min="11794" max="11794" width="8.6640625" style="100" hidden="1"/>
    <col min="11795" max="11795" width="17" style="100" hidden="1"/>
    <col min="11796" max="12041" width="9.109375" style="100" hidden="1"/>
    <col min="12042" max="12042" width="16.6640625" style="100" hidden="1"/>
    <col min="12043" max="12048" width="15.33203125" style="100" hidden="1"/>
    <col min="12049" max="12049" width="3.33203125" style="100" hidden="1"/>
    <col min="12050" max="12050" width="8.6640625" style="100" hidden="1"/>
    <col min="12051" max="12051" width="17" style="100" hidden="1"/>
    <col min="12052" max="12297" width="9.109375" style="100" hidden="1"/>
    <col min="12298" max="12298" width="16.6640625" style="100" hidden="1"/>
    <col min="12299" max="12304" width="15.33203125" style="100" hidden="1"/>
    <col min="12305" max="12305" width="3.33203125" style="100" hidden="1"/>
    <col min="12306" max="12306" width="8.6640625" style="100" hidden="1"/>
    <col min="12307" max="12307" width="17" style="100" hidden="1"/>
    <col min="12308" max="12553" width="9.109375" style="100" hidden="1"/>
    <col min="12554" max="12554" width="16.6640625" style="100" hidden="1"/>
    <col min="12555" max="12560" width="15.33203125" style="100" hidden="1"/>
    <col min="12561" max="12561" width="3.33203125" style="100" hidden="1"/>
    <col min="12562" max="12562" width="8.6640625" style="100" hidden="1"/>
    <col min="12563" max="12563" width="17" style="100" hidden="1"/>
    <col min="12564" max="12809" width="9.109375" style="100" hidden="1"/>
    <col min="12810" max="12810" width="16.6640625" style="100" hidden="1"/>
    <col min="12811" max="12816" width="15.33203125" style="100" hidden="1"/>
    <col min="12817" max="12817" width="3.33203125" style="100" hidden="1"/>
    <col min="12818" max="12818" width="8.6640625" style="100" hidden="1"/>
    <col min="12819" max="12819" width="17" style="100" hidden="1"/>
    <col min="12820" max="13065" width="9.109375" style="100" hidden="1"/>
    <col min="13066" max="13066" width="16.6640625" style="100" hidden="1"/>
    <col min="13067" max="13072" width="15.33203125" style="100" hidden="1"/>
    <col min="13073" max="13073" width="3.33203125" style="100" hidden="1"/>
    <col min="13074" max="13074" width="8.6640625" style="100" hidden="1"/>
    <col min="13075" max="13075" width="17" style="100" hidden="1"/>
    <col min="13076" max="13321" width="9.109375" style="100" hidden="1"/>
    <col min="13322" max="13322" width="16.6640625" style="100" hidden="1"/>
    <col min="13323" max="13328" width="15.33203125" style="100" hidden="1"/>
    <col min="13329" max="13329" width="3.33203125" style="100" hidden="1"/>
    <col min="13330" max="13330" width="8.6640625" style="100" hidden="1"/>
    <col min="13331" max="13331" width="17" style="100" hidden="1"/>
    <col min="13332" max="13577" width="9.109375" style="100" hidden="1"/>
    <col min="13578" max="13578" width="16.6640625" style="100" hidden="1"/>
    <col min="13579" max="13584" width="15.33203125" style="100" hidden="1"/>
    <col min="13585" max="13585" width="3.33203125" style="100" hidden="1"/>
    <col min="13586" max="13586" width="8.6640625" style="100" hidden="1"/>
    <col min="13587" max="13587" width="17" style="100" hidden="1"/>
    <col min="13588" max="13833" width="9.109375" style="100" hidden="1"/>
    <col min="13834" max="13834" width="16.6640625" style="100" hidden="1"/>
    <col min="13835" max="13840" width="15.33203125" style="100" hidden="1"/>
    <col min="13841" max="13841" width="3.33203125" style="100" hidden="1"/>
    <col min="13842" max="13842" width="8.6640625" style="100" hidden="1"/>
    <col min="13843" max="13843" width="17" style="100" hidden="1"/>
    <col min="13844" max="14089" width="9.109375" style="100" hidden="1"/>
    <col min="14090" max="14090" width="16.6640625" style="100" hidden="1"/>
    <col min="14091" max="14096" width="15.33203125" style="100" hidden="1"/>
    <col min="14097" max="14097" width="3.33203125" style="100" hidden="1"/>
    <col min="14098" max="14098" width="8.6640625" style="100" hidden="1"/>
    <col min="14099" max="14099" width="17" style="100" hidden="1"/>
    <col min="14100" max="14345" width="9.109375" style="100" hidden="1"/>
    <col min="14346" max="14346" width="16.6640625" style="100" hidden="1"/>
    <col min="14347" max="14352" width="15.33203125" style="100" hidden="1"/>
    <col min="14353" max="14353" width="3.33203125" style="100" hidden="1"/>
    <col min="14354" max="14354" width="8.6640625" style="100" hidden="1"/>
    <col min="14355" max="14355" width="17" style="100" hidden="1"/>
    <col min="14356" max="14601" width="9.109375" style="100" hidden="1"/>
    <col min="14602" max="14602" width="16.6640625" style="100" hidden="1"/>
    <col min="14603" max="14608" width="15.33203125" style="100" hidden="1"/>
    <col min="14609" max="14609" width="3.33203125" style="100" hidden="1"/>
    <col min="14610" max="14610" width="8.6640625" style="100" hidden="1"/>
    <col min="14611" max="14611" width="17" style="100" hidden="1"/>
    <col min="14612" max="14857" width="9.109375" style="100" hidden="1"/>
    <col min="14858" max="14858" width="16.6640625" style="100" hidden="1"/>
    <col min="14859" max="14864" width="15.33203125" style="100" hidden="1"/>
    <col min="14865" max="14865" width="3.33203125" style="100" hidden="1"/>
    <col min="14866" max="14866" width="8.6640625" style="100" hidden="1"/>
    <col min="14867" max="14867" width="17" style="100" hidden="1"/>
    <col min="14868" max="15113" width="9.109375" style="100" hidden="1"/>
    <col min="15114" max="15114" width="16.6640625" style="100" hidden="1"/>
    <col min="15115" max="15120" width="15.33203125" style="100" hidden="1"/>
    <col min="15121" max="15121" width="3.33203125" style="100" hidden="1"/>
    <col min="15122" max="15122" width="8.6640625" style="100" hidden="1"/>
    <col min="15123" max="15123" width="17" style="100" hidden="1"/>
    <col min="15124" max="15369" width="9.109375" style="100" hidden="1"/>
    <col min="15370" max="15370" width="16.6640625" style="100" hidden="1"/>
    <col min="15371" max="15376" width="15.33203125" style="100" hidden="1"/>
    <col min="15377" max="15377" width="3.33203125" style="100" hidden="1"/>
    <col min="15378" max="15378" width="8.6640625" style="100" hidden="1"/>
    <col min="15379" max="15379" width="17" style="100" hidden="1"/>
    <col min="15380" max="15625" width="9.109375" style="100" hidden="1"/>
    <col min="15626" max="15626" width="16.6640625" style="100" hidden="1"/>
    <col min="15627" max="15632" width="15.33203125" style="100" hidden="1"/>
    <col min="15633" max="15633" width="3.33203125" style="100" hidden="1"/>
    <col min="15634" max="15634" width="8.6640625" style="100" hidden="1"/>
    <col min="15635" max="15635" width="17" style="100" hidden="1"/>
    <col min="15636" max="15881" width="9.109375" style="100" hidden="1"/>
    <col min="15882" max="15882" width="16.6640625" style="100" hidden="1"/>
    <col min="15883" max="15888" width="15.33203125" style="100" hidden="1"/>
    <col min="15889" max="15889" width="3.33203125" style="100" hidden="1"/>
    <col min="15890" max="15890" width="8.6640625" style="100" hidden="1"/>
    <col min="15891" max="15891" width="17" style="100" hidden="1"/>
    <col min="15892" max="16137" width="9.109375" style="100" hidden="1"/>
    <col min="16138" max="16138" width="16.6640625" style="100" hidden="1"/>
    <col min="16139" max="16144" width="15.33203125" style="100" hidden="1"/>
    <col min="16145" max="16145" width="3.33203125" style="100" hidden="1"/>
    <col min="16146" max="16146" width="8.6640625" style="100" hidden="1"/>
    <col min="16147" max="16147" width="17" style="100" hidden="1"/>
    <col min="16148" max="16148" width="8.6640625" style="100" hidden="1"/>
    <col min="16149" max="16149" width="17" style="100" hidden="1"/>
    <col min="16150" max="16150" width="8.6640625" style="100" hidden="1"/>
    <col min="16151" max="16151" width="17" style="100" hidden="1"/>
    <col min="16152" max="16152" width="8.6640625" style="100" hidden="1"/>
    <col min="16153" max="16157" width="17" style="100" hidden="1"/>
    <col min="16158" max="16384" width="9.109375" style="100" hidden="1"/>
  </cols>
  <sheetData>
    <row r="1" spans="1:27" x14ac:dyDescent="0.25">
      <c r="B1" s="99"/>
      <c r="C1" s="99"/>
      <c r="D1" s="99"/>
      <c r="E1" s="99"/>
      <c r="F1" s="99"/>
      <c r="G1" s="100"/>
      <c r="H1" s="100"/>
      <c r="I1" s="100"/>
      <c r="J1" s="99"/>
      <c r="K1" s="99"/>
      <c r="L1" s="99"/>
      <c r="M1" s="99"/>
      <c r="S1" s="99"/>
      <c r="T1" s="99"/>
      <c r="U1" s="99"/>
      <c r="V1" s="99"/>
      <c r="W1" s="99"/>
      <c r="X1" s="99"/>
      <c r="Y1" s="99"/>
      <c r="Z1" s="99"/>
      <c r="AA1" s="100"/>
    </row>
    <row r="2" spans="1:27" ht="16.2" thickBot="1" x14ac:dyDescent="0.35">
      <c r="A2" s="63" t="str">
        <f>"Tabell 4  Förskola, fritidshem och annan pedagogisk verksamhet, utjämningsåret "&amp;Innehåll!C34</f>
        <v>Tabell 4  Förskola, fritidshem och annan pedagogisk verksamhet, utjämningsåret 2021</v>
      </c>
      <c r="B2" s="63"/>
      <c r="C2" s="101"/>
      <c r="D2" s="101"/>
      <c r="E2" s="101"/>
      <c r="F2" s="244"/>
      <c r="G2" s="244"/>
      <c r="H2" s="244"/>
      <c r="I2" s="244"/>
      <c r="J2" s="247"/>
      <c r="K2" s="247"/>
      <c r="L2" s="247"/>
      <c r="M2" s="247"/>
      <c r="O2" s="69" t="s">
        <v>71</v>
      </c>
      <c r="P2" s="69"/>
      <c r="Q2" s="69"/>
      <c r="R2" s="69"/>
      <c r="S2" s="69"/>
      <c r="T2" s="99"/>
      <c r="U2" s="99"/>
      <c r="V2" s="99"/>
      <c r="W2" s="99"/>
      <c r="X2" s="99"/>
      <c r="Y2" s="99"/>
      <c r="Z2" s="99"/>
      <c r="AA2" s="260"/>
    </row>
    <row r="3" spans="1:27" x14ac:dyDescent="0.25">
      <c r="A3" s="12" t="s">
        <v>19</v>
      </c>
      <c r="B3" s="158" t="s">
        <v>39</v>
      </c>
      <c r="C3" s="4" t="s">
        <v>167</v>
      </c>
      <c r="D3" s="329" t="s">
        <v>72</v>
      </c>
      <c r="E3" s="329"/>
      <c r="F3" s="243"/>
      <c r="G3" s="330" t="s">
        <v>73</v>
      </c>
      <c r="H3" s="330"/>
      <c r="I3" s="330"/>
      <c r="J3" s="330"/>
      <c r="K3" s="330"/>
      <c r="L3" s="330"/>
      <c r="M3" s="330"/>
      <c r="O3" s="250" t="s">
        <v>206</v>
      </c>
      <c r="P3" s="250"/>
      <c r="R3" s="329" t="s">
        <v>209</v>
      </c>
      <c r="S3" s="329"/>
      <c r="T3" s="256"/>
      <c r="U3" s="329" t="s">
        <v>210</v>
      </c>
      <c r="V3" s="329"/>
      <c r="W3" s="329"/>
      <c r="X3" s="240"/>
      <c r="Y3" s="329" t="s">
        <v>169</v>
      </c>
      <c r="Z3" s="329"/>
      <c r="AA3" s="245" t="s">
        <v>203</v>
      </c>
    </row>
    <row r="4" spans="1:27" x14ac:dyDescent="0.25">
      <c r="A4" s="26"/>
      <c r="B4" s="159" t="s">
        <v>168</v>
      </c>
      <c r="C4" s="5" t="s">
        <v>152</v>
      </c>
      <c r="D4" s="14" t="s">
        <v>182</v>
      </c>
      <c r="E4" s="14" t="s">
        <v>186</v>
      </c>
      <c r="F4" s="14"/>
      <c r="G4" s="14" t="s">
        <v>196</v>
      </c>
      <c r="H4" s="14" t="s">
        <v>196</v>
      </c>
      <c r="I4" s="14" t="s">
        <v>199</v>
      </c>
      <c r="J4" s="316" t="s">
        <v>201</v>
      </c>
      <c r="K4" s="316" t="s">
        <v>202</v>
      </c>
      <c r="L4" s="315" t="s">
        <v>203</v>
      </c>
      <c r="M4" s="315" t="s">
        <v>203</v>
      </c>
      <c r="O4" s="249" t="s">
        <v>207</v>
      </c>
      <c r="P4" s="249" t="s">
        <v>208</v>
      </c>
      <c r="R4" s="254" t="s">
        <v>182</v>
      </c>
      <c r="S4" s="254" t="s">
        <v>186</v>
      </c>
      <c r="T4" s="254"/>
      <c r="U4" s="257" t="s">
        <v>206</v>
      </c>
      <c r="V4" s="258" t="s">
        <v>211</v>
      </c>
      <c r="W4" s="258" t="s">
        <v>206</v>
      </c>
      <c r="X4" s="258"/>
      <c r="Y4" s="105" t="s">
        <v>202</v>
      </c>
      <c r="Z4" s="105" t="s">
        <v>201</v>
      </c>
      <c r="AA4" s="245" t="s">
        <v>223</v>
      </c>
    </row>
    <row r="5" spans="1:27" x14ac:dyDescent="0.25">
      <c r="A5" s="26" t="s">
        <v>45</v>
      </c>
      <c r="B5" s="5">
        <f>Innehåll!C34-2</f>
        <v>2019</v>
      </c>
      <c r="C5" s="159" t="s">
        <v>46</v>
      </c>
      <c r="D5" s="159"/>
      <c r="E5" s="159"/>
      <c r="F5" s="159"/>
      <c r="G5" s="245" t="s">
        <v>197</v>
      </c>
      <c r="H5" s="245" t="s">
        <v>198</v>
      </c>
      <c r="I5" s="245" t="s">
        <v>200</v>
      </c>
      <c r="J5" s="316"/>
      <c r="K5" s="316"/>
      <c r="L5" s="315" t="s">
        <v>204</v>
      </c>
      <c r="M5" s="315" t="s">
        <v>205</v>
      </c>
      <c r="S5" s="14"/>
      <c r="T5" s="14"/>
      <c r="U5" s="257" t="s">
        <v>212</v>
      </c>
      <c r="V5" s="258" t="s">
        <v>215</v>
      </c>
      <c r="W5" s="258" t="s">
        <v>219</v>
      </c>
      <c r="X5" s="258"/>
      <c r="Y5" s="258"/>
      <c r="Z5" s="258"/>
      <c r="AA5" s="171" t="s">
        <v>207</v>
      </c>
    </row>
    <row r="6" spans="1:27" x14ac:dyDescent="0.25">
      <c r="A6" s="26"/>
      <c r="B6" s="15"/>
      <c r="C6" s="14"/>
      <c r="D6" s="14"/>
      <c r="E6" s="159"/>
      <c r="F6" s="159"/>
      <c r="G6" s="14"/>
      <c r="H6" s="14"/>
      <c r="I6" s="14"/>
      <c r="J6" s="14"/>
      <c r="K6" s="14"/>
      <c r="L6" s="14"/>
      <c r="M6" s="14"/>
      <c r="S6" s="14"/>
      <c r="T6" s="14"/>
      <c r="U6" s="257" t="s">
        <v>213</v>
      </c>
      <c r="V6" s="258" t="s">
        <v>216</v>
      </c>
      <c r="W6" s="258" t="s">
        <v>220</v>
      </c>
      <c r="X6" s="258"/>
      <c r="Y6" s="258"/>
      <c r="Z6" s="258"/>
      <c r="AA6" s="14"/>
    </row>
    <row r="7" spans="1:27" x14ac:dyDescent="0.25">
      <c r="A7" s="160"/>
      <c r="B7" s="163"/>
      <c r="C7" s="161"/>
      <c r="D7" s="161" t="s">
        <v>75</v>
      </c>
      <c r="E7" s="161" t="s">
        <v>76</v>
      </c>
      <c r="F7" s="161"/>
      <c r="G7" s="162" t="s">
        <v>77</v>
      </c>
      <c r="H7" s="162" t="s">
        <v>78</v>
      </c>
      <c r="I7" s="162" t="s">
        <v>79</v>
      </c>
      <c r="J7" s="161" t="s">
        <v>86</v>
      </c>
      <c r="K7" s="161" t="s">
        <v>80</v>
      </c>
      <c r="L7" s="161" t="s">
        <v>81</v>
      </c>
      <c r="M7" s="162" t="s">
        <v>82</v>
      </c>
      <c r="S7" s="251"/>
      <c r="T7" s="251"/>
      <c r="U7" s="257" t="s">
        <v>214</v>
      </c>
      <c r="V7" s="258" t="s">
        <v>217</v>
      </c>
      <c r="W7" s="258" t="s">
        <v>221</v>
      </c>
      <c r="X7" s="258"/>
      <c r="Y7" s="258"/>
      <c r="Z7" s="258"/>
      <c r="AA7" s="251"/>
    </row>
    <row r="8" spans="1:27" s="164" customFormat="1" ht="26.25" customHeight="1" x14ac:dyDescent="0.25">
      <c r="A8" s="16"/>
      <c r="B8" s="107"/>
      <c r="C8" s="248" t="s">
        <v>290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S8" s="109"/>
      <c r="T8" s="109"/>
      <c r="U8" s="109"/>
      <c r="V8" s="258" t="s">
        <v>218</v>
      </c>
      <c r="W8" s="259" t="s">
        <v>222</v>
      </c>
      <c r="X8" s="259"/>
      <c r="Y8" s="259"/>
      <c r="Z8" s="259"/>
      <c r="AA8" s="109"/>
    </row>
    <row r="9" spans="1:27" customFormat="1" ht="18.75" customHeight="1" x14ac:dyDescent="0.25">
      <c r="A9" s="17" t="s">
        <v>324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S9" s="17"/>
      <c r="T9" s="17"/>
      <c r="U9" s="17"/>
      <c r="V9" s="17"/>
      <c r="W9" s="17"/>
      <c r="X9" s="17"/>
      <c r="Y9" s="17"/>
      <c r="Z9" s="17"/>
      <c r="AA9" s="17"/>
    </row>
    <row r="10" spans="1:27" customFormat="1" x14ac:dyDescent="0.25">
      <c r="A10" s="111" t="s">
        <v>325</v>
      </c>
      <c r="B10" s="110">
        <v>94606</v>
      </c>
      <c r="C10" s="110">
        <v>10067</v>
      </c>
      <c r="D10" s="110">
        <v>7929.4414688938996</v>
      </c>
      <c r="E10" s="110">
        <v>1801.70473083863</v>
      </c>
      <c r="F10" s="110"/>
      <c r="G10" s="110">
        <v>55.1382742233979</v>
      </c>
      <c r="H10" s="110">
        <v>-44.081365667770399</v>
      </c>
      <c r="I10" s="110">
        <v>167.14439676012401</v>
      </c>
      <c r="J10" s="110">
        <v>-4.7965583261695501</v>
      </c>
      <c r="K10" s="110">
        <v>179.556620600499</v>
      </c>
      <c r="L10" s="110">
        <v>-2.76703090948042</v>
      </c>
      <c r="M10" s="110">
        <v>-14.222617937338001</v>
      </c>
      <c r="O10" s="252">
        <v>6.7606705705769201</v>
      </c>
      <c r="P10" s="252">
        <v>9.7034014755935107</v>
      </c>
      <c r="R10" s="253">
        <v>1.0067999999999999</v>
      </c>
      <c r="S10" s="253">
        <v>0.97540000000000004</v>
      </c>
      <c r="T10" s="253"/>
      <c r="U10" s="255">
        <v>0.44074421513445899</v>
      </c>
      <c r="V10" s="255">
        <v>0.25687929956222599</v>
      </c>
      <c r="W10" s="255">
        <v>0.14243277048155101</v>
      </c>
      <c r="X10" s="253"/>
      <c r="Y10" s="253">
        <v>1.038872</v>
      </c>
      <c r="Z10" s="253">
        <v>0.99939999999999996</v>
      </c>
      <c r="AA10" s="255">
        <v>4.69263256687001E-2</v>
      </c>
    </row>
    <row r="11" spans="1:27" customFormat="1" x14ac:dyDescent="0.25">
      <c r="A11" s="111" t="s">
        <v>326</v>
      </c>
      <c r="B11" s="110">
        <v>32857</v>
      </c>
      <c r="C11" s="110">
        <v>9164</v>
      </c>
      <c r="D11" s="110">
        <v>6050.5467103924002</v>
      </c>
      <c r="E11" s="110">
        <v>2016.87163668778</v>
      </c>
      <c r="F11" s="110"/>
      <c r="G11" s="110">
        <v>352.149781437679</v>
      </c>
      <c r="H11" s="110">
        <v>454.84343762028601</v>
      </c>
      <c r="I11" s="110">
        <v>-187.13512331554799</v>
      </c>
      <c r="J11" s="110">
        <v>-1.2490027869111999</v>
      </c>
      <c r="K11" s="110">
        <v>395.32578798702701</v>
      </c>
      <c r="L11" s="110">
        <v>97.192342758925093</v>
      </c>
      <c r="M11" s="110">
        <v>-14.222617937338001</v>
      </c>
      <c r="O11" s="252">
        <v>5.1587180813829603</v>
      </c>
      <c r="P11" s="252">
        <v>10.862221140091901</v>
      </c>
      <c r="R11" s="253">
        <v>1.0580000000000001</v>
      </c>
      <c r="S11" s="253">
        <v>1.2254</v>
      </c>
      <c r="T11" s="253"/>
      <c r="U11" s="255">
        <v>0.106194690265487</v>
      </c>
      <c r="V11" s="255">
        <v>7.3746312684365795E-2</v>
      </c>
      <c r="W11" s="255">
        <v>8.9675516224188803E-2</v>
      </c>
      <c r="X11" s="253"/>
      <c r="Y11" s="253">
        <v>1.077985</v>
      </c>
      <c r="Z11" s="253">
        <v>0.99980000000000002</v>
      </c>
      <c r="AA11" s="255">
        <v>-14.090217942220001</v>
      </c>
    </row>
    <row r="12" spans="1:27" customFormat="1" x14ac:dyDescent="0.25">
      <c r="A12" s="111" t="s">
        <v>327</v>
      </c>
      <c r="B12" s="110">
        <v>28690</v>
      </c>
      <c r="C12" s="110">
        <v>10476</v>
      </c>
      <c r="D12" s="110">
        <v>7685.6415273248904</v>
      </c>
      <c r="E12" s="110">
        <v>2148.0101168012002</v>
      </c>
      <c r="F12" s="110"/>
      <c r="G12" s="110">
        <v>266.372704927629</v>
      </c>
      <c r="H12" s="110">
        <v>226.85563803338599</v>
      </c>
      <c r="I12" s="110">
        <v>-126.29454093250401</v>
      </c>
      <c r="J12" s="110">
        <v>-10.7987915830874</v>
      </c>
      <c r="K12" s="110">
        <v>292.72692351345398</v>
      </c>
      <c r="L12" s="110">
        <v>7.8773697363055701</v>
      </c>
      <c r="M12" s="110">
        <v>-14.222617937338001</v>
      </c>
      <c r="O12" s="252">
        <v>6.5528058556988498</v>
      </c>
      <c r="P12" s="252">
        <v>11.5684907633322</v>
      </c>
      <c r="R12" s="253">
        <v>1.0345</v>
      </c>
      <c r="S12" s="253">
        <v>1.1054999999999999</v>
      </c>
      <c r="T12" s="253"/>
      <c r="U12" s="255">
        <v>0.24893617021276601</v>
      </c>
      <c r="V12" s="255">
        <v>8.1914893617021298E-2</v>
      </c>
      <c r="W12" s="255">
        <v>6.3829787234042507E-2</v>
      </c>
      <c r="X12" s="253"/>
      <c r="Y12" s="253">
        <v>1.0528329999999999</v>
      </c>
      <c r="Z12" s="253">
        <v>0.99860000000000004</v>
      </c>
      <c r="AA12" s="255">
        <v>-3.14270994332818</v>
      </c>
    </row>
    <row r="13" spans="1:27" customFormat="1" x14ac:dyDescent="0.25">
      <c r="A13" s="111" t="s">
        <v>328</v>
      </c>
      <c r="B13" s="110">
        <v>92095</v>
      </c>
      <c r="C13" s="110">
        <v>10295</v>
      </c>
      <c r="D13" s="110">
        <v>8216.9591850868201</v>
      </c>
      <c r="E13" s="110">
        <v>1730.6660529461001</v>
      </c>
      <c r="F13" s="110"/>
      <c r="G13" s="110">
        <v>11.900119175533501</v>
      </c>
      <c r="H13" s="110">
        <v>-44.756746665738902</v>
      </c>
      <c r="I13" s="110">
        <v>80.375391667023706</v>
      </c>
      <c r="J13" s="110">
        <v>-5.7907648743939104</v>
      </c>
      <c r="K13" s="110">
        <v>245.36770006399999</v>
      </c>
      <c r="L13" s="110">
        <v>-2.76703090948042</v>
      </c>
      <c r="M13" s="110">
        <v>62.890162130000398</v>
      </c>
      <c r="O13" s="252">
        <v>7.0058092187415202</v>
      </c>
      <c r="P13" s="252">
        <v>9.3208100331179793</v>
      </c>
      <c r="R13" s="253">
        <v>1.0013000000000001</v>
      </c>
      <c r="S13" s="253">
        <v>0.97399999999999998</v>
      </c>
      <c r="T13" s="253"/>
      <c r="U13" s="255">
        <v>0.45148791072535599</v>
      </c>
      <c r="V13" s="255">
        <v>0.17312461252324901</v>
      </c>
      <c r="W13" s="255">
        <v>0.104618722876627</v>
      </c>
      <c r="X13" s="253"/>
      <c r="Y13" s="253">
        <v>1.047469</v>
      </c>
      <c r="Z13" s="253">
        <v>0.99929999999999997</v>
      </c>
      <c r="AA13" s="255">
        <v>15.5444126074499</v>
      </c>
    </row>
    <row r="14" spans="1:27" customFormat="1" x14ac:dyDescent="0.25">
      <c r="A14" s="111" t="s">
        <v>329</v>
      </c>
      <c r="B14" s="110">
        <v>112848</v>
      </c>
      <c r="C14" s="110">
        <v>10327</v>
      </c>
      <c r="D14" s="110">
        <v>7802.3490033952003</v>
      </c>
      <c r="E14" s="110">
        <v>1901.8927178328299</v>
      </c>
      <c r="F14" s="110"/>
      <c r="G14" s="110">
        <v>209.54079062557099</v>
      </c>
      <c r="H14" s="110">
        <v>145.164795809721</v>
      </c>
      <c r="I14" s="110">
        <v>-0.12773933259967399</v>
      </c>
      <c r="J14" s="110">
        <v>-3.1598330461905899</v>
      </c>
      <c r="K14" s="110">
        <v>277.901761386918</v>
      </c>
      <c r="L14" s="110">
        <v>8.0894420249410999</v>
      </c>
      <c r="M14" s="110">
        <v>-14.222617937338001</v>
      </c>
      <c r="O14" s="252">
        <v>6.6523110733021404</v>
      </c>
      <c r="P14" s="252">
        <v>10.242981709910699</v>
      </c>
      <c r="R14" s="253">
        <v>1.0266999999999999</v>
      </c>
      <c r="S14" s="253">
        <v>1.0762</v>
      </c>
      <c r="T14" s="253"/>
      <c r="U14" s="255">
        <v>0.29772212601571901</v>
      </c>
      <c r="V14" s="255">
        <v>0.16984148128413501</v>
      </c>
      <c r="W14" s="255">
        <v>0.10150526175569501</v>
      </c>
      <c r="X14" s="253"/>
      <c r="Y14" s="253">
        <v>1.0515399999999999</v>
      </c>
      <c r="Z14" s="253">
        <v>0.99960000000000004</v>
      </c>
      <c r="AA14" s="255">
        <v>-3.14798090568959</v>
      </c>
    </row>
    <row r="15" spans="1:27" customFormat="1" x14ac:dyDescent="0.25">
      <c r="A15" s="111" t="s">
        <v>330</v>
      </c>
      <c r="B15" s="110">
        <v>79990</v>
      </c>
      <c r="C15" s="110">
        <v>9885</v>
      </c>
      <c r="D15" s="110">
        <v>7640.7888737964204</v>
      </c>
      <c r="E15" s="110">
        <v>1702.644734747</v>
      </c>
      <c r="F15" s="110"/>
      <c r="G15" s="110">
        <v>145.62898194967201</v>
      </c>
      <c r="H15" s="110">
        <v>110.231420575516</v>
      </c>
      <c r="I15" s="110">
        <v>17.1476615157471</v>
      </c>
      <c r="J15" s="110">
        <v>-6.9156034312497301</v>
      </c>
      <c r="K15" s="110">
        <v>264.61304916649601</v>
      </c>
      <c r="L15" s="110">
        <v>-2.76703090948042</v>
      </c>
      <c r="M15" s="110">
        <v>13.557948548560301</v>
      </c>
      <c r="O15" s="252">
        <v>6.5145643205400701</v>
      </c>
      <c r="P15" s="252">
        <v>9.1698962370296293</v>
      </c>
      <c r="R15" s="253">
        <v>1.0188999999999999</v>
      </c>
      <c r="S15" s="253">
        <v>1.0646</v>
      </c>
      <c r="T15" s="253"/>
      <c r="U15" s="255">
        <v>0.33256572634810999</v>
      </c>
      <c r="V15" s="255">
        <v>0.18940702360391501</v>
      </c>
      <c r="W15" s="255">
        <v>0.10228363078104</v>
      </c>
      <c r="X15" s="253"/>
      <c r="Y15" s="253">
        <v>1.0520590000000001</v>
      </c>
      <c r="Z15" s="253">
        <v>0.99909999999999999</v>
      </c>
      <c r="AA15" s="255">
        <v>9.7052631578947395</v>
      </c>
    </row>
    <row r="16" spans="1:27" customFormat="1" x14ac:dyDescent="0.25">
      <c r="A16" s="111" t="s">
        <v>331</v>
      </c>
      <c r="B16" s="110">
        <v>48123</v>
      </c>
      <c r="C16" s="110">
        <v>9501</v>
      </c>
      <c r="D16" s="110">
        <v>6843.7987985620102</v>
      </c>
      <c r="E16" s="110">
        <v>1836.9828690220199</v>
      </c>
      <c r="F16" s="110"/>
      <c r="G16" s="110">
        <v>350.93619084143802</v>
      </c>
      <c r="H16" s="110">
        <v>355.32935929281598</v>
      </c>
      <c r="I16" s="110">
        <v>-159.82869926954601</v>
      </c>
      <c r="J16" s="110">
        <v>-3.4607928441134801</v>
      </c>
      <c r="K16" s="110">
        <v>285.60433386233598</v>
      </c>
      <c r="L16" s="110">
        <v>5.8392468310095698</v>
      </c>
      <c r="M16" s="110">
        <v>-14.222617937338001</v>
      </c>
      <c r="O16" s="252">
        <v>5.8350476902936199</v>
      </c>
      <c r="P16" s="252">
        <v>9.8933981671965601</v>
      </c>
      <c r="R16" s="253">
        <v>1.0510999999999999</v>
      </c>
      <c r="S16" s="253">
        <v>1.1933</v>
      </c>
      <c r="T16" s="253"/>
      <c r="U16" s="255">
        <v>0.14921652421652401</v>
      </c>
      <c r="V16" s="255">
        <v>9.6153846153846201E-2</v>
      </c>
      <c r="W16" s="255">
        <v>7.4430199430199406E-2</v>
      </c>
      <c r="X16" s="253"/>
      <c r="Y16" s="253">
        <v>1.05732</v>
      </c>
      <c r="Z16" s="253">
        <v>0.99950000000000006</v>
      </c>
      <c r="AA16" s="255">
        <v>-3.03867403314917</v>
      </c>
    </row>
    <row r="17" spans="1:27" customFormat="1" x14ac:dyDescent="0.25">
      <c r="A17" s="111" t="s">
        <v>332</v>
      </c>
      <c r="B17" s="110">
        <v>105189</v>
      </c>
      <c r="C17" s="110">
        <v>10601</v>
      </c>
      <c r="D17" s="110">
        <v>7770.5715083400601</v>
      </c>
      <c r="E17" s="110">
        <v>1923.8709834369699</v>
      </c>
      <c r="F17" s="110"/>
      <c r="G17" s="110">
        <v>341.56910430021497</v>
      </c>
      <c r="H17" s="110">
        <v>301.51876671708902</v>
      </c>
      <c r="I17" s="110">
        <v>-110.847143815076</v>
      </c>
      <c r="J17" s="110">
        <v>0.73816370600106795</v>
      </c>
      <c r="K17" s="110">
        <v>390.459442787493</v>
      </c>
      <c r="L17" s="110">
        <v>-2.76703090948042</v>
      </c>
      <c r="M17" s="110">
        <v>-14.222617937338001</v>
      </c>
      <c r="O17" s="252">
        <v>6.6252174657045897</v>
      </c>
      <c r="P17" s="252">
        <v>10.3613495707726</v>
      </c>
      <c r="R17" s="253">
        <v>1.0438000000000001</v>
      </c>
      <c r="S17" s="253">
        <v>1.1566000000000001</v>
      </c>
      <c r="T17" s="253"/>
      <c r="U17" s="255">
        <v>0.20849476251973001</v>
      </c>
      <c r="V17" s="255">
        <v>0.111493758071459</v>
      </c>
      <c r="W17" s="255">
        <v>7.0167886353852807E-2</v>
      </c>
      <c r="X17" s="253"/>
      <c r="Y17" s="253">
        <v>1.0655870000000001</v>
      </c>
      <c r="Z17" s="253">
        <v>1.0001</v>
      </c>
      <c r="AA17" s="255">
        <v>0.114926016376957</v>
      </c>
    </row>
    <row r="18" spans="1:27" customFormat="1" x14ac:dyDescent="0.25">
      <c r="A18" s="111" t="s">
        <v>333</v>
      </c>
      <c r="B18" s="110">
        <v>62622</v>
      </c>
      <c r="C18" s="110">
        <v>7226</v>
      </c>
      <c r="D18" s="110">
        <v>6055.24324747429</v>
      </c>
      <c r="E18" s="110">
        <v>1331.9024937807001</v>
      </c>
      <c r="F18" s="110"/>
      <c r="G18" s="110">
        <v>-154.401679225169</v>
      </c>
      <c r="H18" s="110">
        <v>-111.639238766719</v>
      </c>
      <c r="I18" s="110">
        <v>-43.351489480030402</v>
      </c>
      <c r="J18" s="110">
        <v>-10.938331290286699</v>
      </c>
      <c r="K18" s="110">
        <v>126.27513252355701</v>
      </c>
      <c r="L18" s="110">
        <v>-2.76703090948042</v>
      </c>
      <c r="M18" s="110">
        <v>35.604863501099999</v>
      </c>
      <c r="O18" s="252">
        <v>5.1627223659416801</v>
      </c>
      <c r="P18" s="252">
        <v>7.1731979176647203</v>
      </c>
      <c r="R18" s="253">
        <v>0.97430000000000005</v>
      </c>
      <c r="S18" s="253">
        <v>0.91600000000000004</v>
      </c>
      <c r="T18" s="253"/>
      <c r="U18" s="255">
        <v>0.53479740179399904</v>
      </c>
      <c r="V18" s="255">
        <v>0.17939993813795199</v>
      </c>
      <c r="W18" s="255">
        <v>7.0832044540674294E-2</v>
      </c>
      <c r="X18" s="253"/>
      <c r="Y18" s="253">
        <v>1.044265</v>
      </c>
      <c r="Z18" s="253">
        <v>0.99819999999999998</v>
      </c>
      <c r="AA18" s="255">
        <v>14.321074964639299</v>
      </c>
    </row>
    <row r="19" spans="1:27" customFormat="1" x14ac:dyDescent="0.25">
      <c r="A19" s="111" t="s">
        <v>334</v>
      </c>
      <c r="B19" s="110">
        <v>11014</v>
      </c>
      <c r="C19" s="110">
        <v>10055</v>
      </c>
      <c r="D19" s="110">
        <v>7763.1017679827</v>
      </c>
      <c r="E19" s="110">
        <v>1969.0529228432999</v>
      </c>
      <c r="F19" s="110"/>
      <c r="G19" s="110">
        <v>169.677380600145</v>
      </c>
      <c r="H19" s="110">
        <v>95.345826884191098</v>
      </c>
      <c r="I19" s="110">
        <v>-128.09626950715199</v>
      </c>
      <c r="J19" s="110">
        <v>3.06634726235988</v>
      </c>
      <c r="K19" s="110">
        <v>180.38289970800801</v>
      </c>
      <c r="L19" s="110">
        <v>-2.76703090948042</v>
      </c>
      <c r="M19" s="110">
        <v>5.3748021350575499</v>
      </c>
      <c r="O19" s="252">
        <v>6.6188487379698602</v>
      </c>
      <c r="P19" s="252">
        <v>10.604684946431799</v>
      </c>
      <c r="R19" s="253">
        <v>1.0217000000000001</v>
      </c>
      <c r="S19" s="253">
        <v>1.0483</v>
      </c>
      <c r="T19" s="253"/>
      <c r="U19" s="255">
        <v>0.39643347050754502</v>
      </c>
      <c r="V19" s="255">
        <v>7.5445816186556894E-2</v>
      </c>
      <c r="W19" s="255">
        <v>2.7434842249657101E-2</v>
      </c>
      <c r="X19" s="253"/>
      <c r="Y19" s="253">
        <v>1.039113</v>
      </c>
      <c r="Z19" s="253">
        <v>1.0004</v>
      </c>
      <c r="AA19" s="255">
        <v>8.6438152011922504</v>
      </c>
    </row>
    <row r="20" spans="1:27" customFormat="1" x14ac:dyDescent="0.25">
      <c r="A20" s="111" t="s">
        <v>335</v>
      </c>
      <c r="B20" s="110">
        <v>28575</v>
      </c>
      <c r="C20" s="110">
        <v>8620</v>
      </c>
      <c r="D20" s="110">
        <v>7096.7838428057303</v>
      </c>
      <c r="E20" s="110">
        <v>1532.8558658628001</v>
      </c>
      <c r="F20" s="110"/>
      <c r="G20" s="110">
        <v>-79.6852635730651</v>
      </c>
      <c r="H20" s="110">
        <v>-70.883941465174303</v>
      </c>
      <c r="I20" s="110">
        <v>26.717784459111499</v>
      </c>
      <c r="J20" s="110">
        <v>12.025639087937099</v>
      </c>
      <c r="K20" s="110">
        <v>87.266369226295396</v>
      </c>
      <c r="L20" s="110">
        <v>-2.76703090948042</v>
      </c>
      <c r="M20" s="110">
        <v>17.235645022022201</v>
      </c>
      <c r="O20" s="252">
        <v>6.0507436570428696</v>
      </c>
      <c r="P20" s="252">
        <v>8.2554680664916908</v>
      </c>
      <c r="R20" s="253">
        <v>0.98860000000000003</v>
      </c>
      <c r="S20" s="253">
        <v>0.9536</v>
      </c>
      <c r="T20" s="253"/>
      <c r="U20" s="255">
        <v>0.529207634470792</v>
      </c>
      <c r="V20" s="255">
        <v>0.19028340080971701</v>
      </c>
      <c r="W20" s="255">
        <v>8.1550028918449993E-2</v>
      </c>
      <c r="X20" s="253"/>
      <c r="Y20" s="253">
        <v>1.030519</v>
      </c>
      <c r="Z20" s="253">
        <v>1.0017</v>
      </c>
      <c r="AA20" s="255">
        <v>10.479233226837099</v>
      </c>
    </row>
    <row r="21" spans="1:27" customFormat="1" x14ac:dyDescent="0.25">
      <c r="A21" s="111" t="s">
        <v>336</v>
      </c>
      <c r="B21" s="110">
        <v>16750</v>
      </c>
      <c r="C21" s="110">
        <v>10254</v>
      </c>
      <c r="D21" s="110">
        <v>7758.5001398602099</v>
      </c>
      <c r="E21" s="110">
        <v>2028.59755023098</v>
      </c>
      <c r="F21" s="110"/>
      <c r="G21" s="110">
        <v>206.81832594121499</v>
      </c>
      <c r="H21" s="110">
        <v>160.49977717910701</v>
      </c>
      <c r="I21" s="110">
        <v>-51.452151784993497</v>
      </c>
      <c r="J21" s="110">
        <v>2.28865659712495</v>
      </c>
      <c r="K21" s="110">
        <v>165.30530260749799</v>
      </c>
      <c r="L21" s="110">
        <v>-2.76703090948042</v>
      </c>
      <c r="M21" s="110">
        <v>-14.222617937338001</v>
      </c>
      <c r="O21" s="252">
        <v>6.61492537313433</v>
      </c>
      <c r="P21" s="252">
        <v>10.9253731343284</v>
      </c>
      <c r="R21" s="253">
        <v>1.0265</v>
      </c>
      <c r="S21" s="253">
        <v>1.079</v>
      </c>
      <c r="T21" s="253"/>
      <c r="U21" s="255">
        <v>0.38447653429602902</v>
      </c>
      <c r="V21" s="255">
        <v>0.135379061371841</v>
      </c>
      <c r="W21" s="255">
        <v>5.9566787003610101E-2</v>
      </c>
      <c r="X21" s="253"/>
      <c r="Y21" s="253">
        <v>1.036189</v>
      </c>
      <c r="Z21" s="253">
        <v>1.0003</v>
      </c>
      <c r="AA21" s="255">
        <v>0.54446460980036304</v>
      </c>
    </row>
    <row r="22" spans="1:27" customFormat="1" x14ac:dyDescent="0.25">
      <c r="A22" s="111" t="s">
        <v>337</v>
      </c>
      <c r="B22" s="110">
        <v>48964</v>
      </c>
      <c r="C22" s="110">
        <v>10760</v>
      </c>
      <c r="D22" s="110">
        <v>8513.2102152227399</v>
      </c>
      <c r="E22" s="110">
        <v>1772.4395698413</v>
      </c>
      <c r="F22" s="110"/>
      <c r="G22" s="110">
        <v>-14.957027174003301</v>
      </c>
      <c r="H22" s="110">
        <v>-68.707328555966797</v>
      </c>
      <c r="I22" s="110">
        <v>190.59886147628799</v>
      </c>
      <c r="J22" s="110">
        <v>-7.7007826385334202</v>
      </c>
      <c r="K22" s="110">
        <v>285.45798747801001</v>
      </c>
      <c r="L22" s="110">
        <v>-2.76703090948042</v>
      </c>
      <c r="M22" s="110">
        <v>92.237793029376903</v>
      </c>
      <c r="O22" s="252">
        <v>7.2583939220651903</v>
      </c>
      <c r="P22" s="252">
        <v>9.5457887427497692</v>
      </c>
      <c r="R22" s="253">
        <v>0.99809999999999999</v>
      </c>
      <c r="S22" s="253">
        <v>0.96109999999999995</v>
      </c>
      <c r="T22" s="253"/>
      <c r="U22" s="255">
        <v>0.44682048396173302</v>
      </c>
      <c r="V22" s="255">
        <v>0.23269555430500799</v>
      </c>
      <c r="W22" s="255">
        <v>0.14209341586944299</v>
      </c>
      <c r="X22" s="253"/>
      <c r="Y22" s="253">
        <v>1.0508920000000002</v>
      </c>
      <c r="Z22" s="253">
        <v>0.99909999999999999</v>
      </c>
      <c r="AA22" s="255">
        <v>18.982256444593201</v>
      </c>
    </row>
    <row r="23" spans="1:27" customFormat="1" x14ac:dyDescent="0.25">
      <c r="A23" s="111" t="s">
        <v>338</v>
      </c>
      <c r="B23" s="110">
        <v>73857</v>
      </c>
      <c r="C23" s="110">
        <v>9987</v>
      </c>
      <c r="D23" s="110">
        <v>7136.6472059201096</v>
      </c>
      <c r="E23" s="110">
        <v>1922.7190734686501</v>
      </c>
      <c r="F23" s="110"/>
      <c r="G23" s="110">
        <v>310.23489625126001</v>
      </c>
      <c r="H23" s="110">
        <v>306.91426292911001</v>
      </c>
      <c r="I23" s="110">
        <v>-48.041140670950298</v>
      </c>
      <c r="J23" s="110">
        <v>-10.7438642537126</v>
      </c>
      <c r="K23" s="110">
        <v>356.292233585357</v>
      </c>
      <c r="L23" s="110">
        <v>27.429701513493701</v>
      </c>
      <c r="M23" s="110">
        <v>-14.222617937338001</v>
      </c>
      <c r="O23" s="252">
        <v>6.0847313050895604</v>
      </c>
      <c r="P23" s="252">
        <v>10.355145754634</v>
      </c>
      <c r="R23" s="253">
        <v>1.0432999999999999</v>
      </c>
      <c r="S23" s="253">
        <v>1.1595</v>
      </c>
      <c r="T23" s="253"/>
      <c r="U23" s="255">
        <v>0.22407654650645301</v>
      </c>
      <c r="V23" s="255">
        <v>0.13996439697374299</v>
      </c>
      <c r="W23" s="255">
        <v>0.118380062305296</v>
      </c>
      <c r="X23" s="253"/>
      <c r="Y23" s="253">
        <v>1.0649310000000001</v>
      </c>
      <c r="Z23" s="253">
        <v>0.99850000000000005</v>
      </c>
      <c r="AA23" s="255">
        <v>-5.4093874973689804</v>
      </c>
    </row>
    <row r="24" spans="1:27" customFormat="1" x14ac:dyDescent="0.25">
      <c r="A24" s="111" t="s">
        <v>339</v>
      </c>
      <c r="B24" s="110">
        <v>82429</v>
      </c>
      <c r="C24" s="110">
        <v>9091</v>
      </c>
      <c r="D24" s="110">
        <v>7300.8732167092503</v>
      </c>
      <c r="E24" s="110">
        <v>1182.6027663578</v>
      </c>
      <c r="F24" s="110"/>
      <c r="G24" s="110">
        <v>326.83701770015199</v>
      </c>
      <c r="H24" s="110">
        <v>138.95987520463001</v>
      </c>
      <c r="I24" s="110">
        <v>-96.385185398314405</v>
      </c>
      <c r="J24" s="110">
        <v>-2.2291554098453901</v>
      </c>
      <c r="K24" s="110">
        <v>240.741920945104</v>
      </c>
      <c r="L24" s="110">
        <v>-2.76703090948042</v>
      </c>
      <c r="M24" s="110">
        <v>2.0366409021365501</v>
      </c>
      <c r="O24" s="252">
        <v>6.2247509978284299</v>
      </c>
      <c r="P24" s="252">
        <v>6.3691176648994903</v>
      </c>
      <c r="R24" s="253">
        <v>1.0446</v>
      </c>
      <c r="S24" s="253">
        <v>1.1173</v>
      </c>
      <c r="T24" s="253"/>
      <c r="U24" s="255">
        <v>0.16449035275774701</v>
      </c>
      <c r="V24" s="255">
        <v>0.101344767101929</v>
      </c>
      <c r="W24" s="255">
        <v>0.107581368154356</v>
      </c>
      <c r="X24" s="253"/>
      <c r="Y24" s="253">
        <v>1.0528679999999999</v>
      </c>
      <c r="Z24" s="253">
        <v>0.99970000000000003</v>
      </c>
      <c r="AA24" s="255">
        <v>8.3632523759239703</v>
      </c>
    </row>
    <row r="25" spans="1:27" customFormat="1" x14ac:dyDescent="0.25">
      <c r="A25" s="111" t="s">
        <v>324</v>
      </c>
      <c r="B25" s="110">
        <v>974073</v>
      </c>
      <c r="C25" s="110">
        <v>8928</v>
      </c>
      <c r="D25" s="110">
        <v>7120.0638142096404</v>
      </c>
      <c r="E25" s="110">
        <v>1444.95561374829</v>
      </c>
      <c r="F25" s="110"/>
      <c r="G25" s="110">
        <v>103.034984778118</v>
      </c>
      <c r="H25" s="110">
        <v>75.522758187145499</v>
      </c>
      <c r="I25" s="110">
        <v>-70.132478368993503</v>
      </c>
      <c r="J25" s="110">
        <v>-5.7349444962007299</v>
      </c>
      <c r="K25" s="110">
        <v>277.13390267392202</v>
      </c>
      <c r="L25" s="110">
        <v>-2.76703090948042</v>
      </c>
      <c r="M25" s="110">
        <v>-14.222617937338001</v>
      </c>
      <c r="O25" s="252">
        <v>6.0705922451397401</v>
      </c>
      <c r="P25" s="252">
        <v>7.7820656152054299</v>
      </c>
      <c r="R25" s="253">
        <v>1.0143</v>
      </c>
      <c r="S25" s="253">
        <v>1.0521</v>
      </c>
      <c r="T25" s="253"/>
      <c r="U25" s="255">
        <v>0.22585063924778501</v>
      </c>
      <c r="V25" s="255">
        <v>0.15551647162280999</v>
      </c>
      <c r="W25" s="255">
        <v>9.4212947304336103E-2</v>
      </c>
      <c r="X25" s="253"/>
      <c r="Y25" s="253">
        <v>1.0596729999999999</v>
      </c>
      <c r="Z25" s="253">
        <v>0.99919999999999998</v>
      </c>
      <c r="AA25" s="255">
        <v>-1.3117927834707399</v>
      </c>
    </row>
    <row r="26" spans="1:27" customFormat="1" x14ac:dyDescent="0.25">
      <c r="A26" s="111" t="s">
        <v>340</v>
      </c>
      <c r="B26" s="110">
        <v>52414</v>
      </c>
      <c r="C26" s="110">
        <v>10019</v>
      </c>
      <c r="D26" s="110">
        <v>7807.4010431344996</v>
      </c>
      <c r="E26" s="110">
        <v>1437.20037441044</v>
      </c>
      <c r="F26" s="110"/>
      <c r="G26" s="110">
        <v>308.82967333442002</v>
      </c>
      <c r="H26" s="110">
        <v>113.92312032672601</v>
      </c>
      <c r="I26" s="110">
        <v>-1.7724556151697499</v>
      </c>
      <c r="J26" s="110">
        <v>6.2070273896740602</v>
      </c>
      <c r="K26" s="110">
        <v>340.63135607220102</v>
      </c>
      <c r="L26" s="110">
        <v>-2.76703090948042</v>
      </c>
      <c r="M26" s="110">
        <v>9.7904355169005193</v>
      </c>
      <c r="O26" s="252">
        <v>6.6566184607165999</v>
      </c>
      <c r="P26" s="252">
        <v>7.7402983935589704</v>
      </c>
      <c r="R26" s="253">
        <v>1.0394000000000001</v>
      </c>
      <c r="S26" s="253">
        <v>1.0790999999999999</v>
      </c>
      <c r="T26" s="253"/>
      <c r="U26" s="255">
        <v>0.28059615935798199</v>
      </c>
      <c r="V26" s="255">
        <v>0.13872169676125001</v>
      </c>
      <c r="W26" s="255">
        <v>0.118085411292634</v>
      </c>
      <c r="X26" s="253"/>
      <c r="Y26" s="253">
        <v>1.0623739999999999</v>
      </c>
      <c r="Z26" s="253">
        <v>1.0007999999999999</v>
      </c>
      <c r="AA26" s="255">
        <v>9.1677096370463094</v>
      </c>
    </row>
    <row r="27" spans="1:27" customFormat="1" x14ac:dyDescent="0.25">
      <c r="A27" s="111" t="s">
        <v>341</v>
      </c>
      <c r="B27" s="110">
        <v>98979</v>
      </c>
      <c r="C27" s="110">
        <v>8880</v>
      </c>
      <c r="D27" s="110">
        <v>7209.3974219810798</v>
      </c>
      <c r="E27" s="110">
        <v>1611.04841637035</v>
      </c>
      <c r="F27" s="110"/>
      <c r="G27" s="110">
        <v>-89.620335282041196</v>
      </c>
      <c r="H27" s="110">
        <v>-102.383213411932</v>
      </c>
      <c r="I27" s="110">
        <v>109.93454944263701</v>
      </c>
      <c r="J27" s="110">
        <v>0.68204629736517597</v>
      </c>
      <c r="K27" s="110">
        <v>158.29159097169099</v>
      </c>
      <c r="L27" s="110">
        <v>-2.76703090948042</v>
      </c>
      <c r="M27" s="110">
        <v>-14.222617937338001</v>
      </c>
      <c r="O27" s="252">
        <v>6.1467584032976701</v>
      </c>
      <c r="P27" s="252">
        <v>8.6765879631032803</v>
      </c>
      <c r="R27" s="253">
        <v>0.98740000000000006</v>
      </c>
      <c r="S27" s="253">
        <v>0.93630000000000002</v>
      </c>
      <c r="T27" s="253"/>
      <c r="U27" s="255">
        <v>0.44263642340565401</v>
      </c>
      <c r="V27" s="255">
        <v>0.263149243918475</v>
      </c>
      <c r="W27" s="255">
        <v>0.13099934253780399</v>
      </c>
      <c r="X27" s="253"/>
      <c r="Y27" s="253">
        <v>1.040759</v>
      </c>
      <c r="Z27" s="253">
        <v>1.0001</v>
      </c>
      <c r="AA27" s="255">
        <v>3.4166241713411498</v>
      </c>
    </row>
    <row r="28" spans="1:27" customFormat="1" x14ac:dyDescent="0.25">
      <c r="A28" s="111" t="s">
        <v>342</v>
      </c>
      <c r="B28" s="110">
        <v>48333</v>
      </c>
      <c r="C28" s="110">
        <v>9394</v>
      </c>
      <c r="D28" s="110">
        <v>7059.1562063641104</v>
      </c>
      <c r="E28" s="110">
        <v>1853.9720542074499</v>
      </c>
      <c r="F28" s="110"/>
      <c r="G28" s="110">
        <v>214.404589667116</v>
      </c>
      <c r="H28" s="110">
        <v>136.136722284266</v>
      </c>
      <c r="I28" s="110">
        <v>-105.77028142994099</v>
      </c>
      <c r="J28" s="110">
        <v>-11.333543375015701</v>
      </c>
      <c r="K28" s="110">
        <v>264.72101445112003</v>
      </c>
      <c r="L28" s="110">
        <v>-2.76703090948042</v>
      </c>
      <c r="M28" s="110">
        <v>-14.222617937338001</v>
      </c>
      <c r="O28" s="252">
        <v>6.0186621976703298</v>
      </c>
      <c r="P28" s="252">
        <v>9.9848964475617095</v>
      </c>
      <c r="R28" s="253">
        <v>1.0302</v>
      </c>
      <c r="S28" s="253">
        <v>1.0732999999999999</v>
      </c>
      <c r="T28" s="253"/>
      <c r="U28" s="255">
        <v>0.32622894465452001</v>
      </c>
      <c r="V28" s="255">
        <v>0.11034719834994799</v>
      </c>
      <c r="W28" s="255">
        <v>6.2908215881746304E-2</v>
      </c>
      <c r="X28" s="253"/>
      <c r="Y28" s="253">
        <v>1.05471</v>
      </c>
      <c r="Z28" s="253">
        <v>0.99839999999999995</v>
      </c>
      <c r="AA28" s="255">
        <v>-1.58998646820027</v>
      </c>
    </row>
    <row r="29" spans="1:27" customFormat="1" x14ac:dyDescent="0.25">
      <c r="A29" s="111" t="s">
        <v>343</v>
      </c>
      <c r="B29" s="110">
        <v>71874</v>
      </c>
      <c r="C29" s="110">
        <v>9570</v>
      </c>
      <c r="D29" s="110">
        <v>6703.6517189734204</v>
      </c>
      <c r="E29" s="110">
        <v>1910.1490168308501</v>
      </c>
      <c r="F29" s="110"/>
      <c r="G29" s="110">
        <v>359.86343919999899</v>
      </c>
      <c r="H29" s="110">
        <v>371.955569386143</v>
      </c>
      <c r="I29" s="110">
        <v>-187.788064324831</v>
      </c>
      <c r="J29" s="110">
        <v>-5.4018148200117402</v>
      </c>
      <c r="K29" s="110">
        <v>370.65209417127602</v>
      </c>
      <c r="L29" s="110">
        <v>60.9056721749674</v>
      </c>
      <c r="M29" s="110">
        <v>-14.222617937338001</v>
      </c>
      <c r="O29" s="252">
        <v>5.7155577816734802</v>
      </c>
      <c r="P29" s="252">
        <v>10.287447477530099</v>
      </c>
      <c r="R29" s="253">
        <v>1.0535000000000001</v>
      </c>
      <c r="S29" s="253">
        <v>1.1946000000000001</v>
      </c>
      <c r="T29" s="253"/>
      <c r="U29" s="255">
        <v>0.150438169425511</v>
      </c>
      <c r="V29" s="255">
        <v>6.7672833495618298E-2</v>
      </c>
      <c r="W29" s="255">
        <v>6.6455696202531597E-2</v>
      </c>
      <c r="X29" s="253"/>
      <c r="Y29" s="253">
        <v>1.0703579999999999</v>
      </c>
      <c r="Z29" s="253">
        <v>0.99919999999999998</v>
      </c>
      <c r="AA29" s="255">
        <v>-9.3356874862061403</v>
      </c>
    </row>
    <row r="30" spans="1:27" customFormat="1" x14ac:dyDescent="0.25">
      <c r="A30" s="111" t="s">
        <v>344</v>
      </c>
      <c r="B30" s="110">
        <v>46786</v>
      </c>
      <c r="C30" s="110">
        <v>10161</v>
      </c>
      <c r="D30" s="110">
        <v>7891.7193184137896</v>
      </c>
      <c r="E30" s="110">
        <v>1645.00884232567</v>
      </c>
      <c r="F30" s="110"/>
      <c r="G30" s="110">
        <v>121.17220587481</v>
      </c>
      <c r="H30" s="110">
        <v>41.530292653233801</v>
      </c>
      <c r="I30" s="110">
        <v>66.883686425199599</v>
      </c>
      <c r="J30" s="110">
        <v>-4.7739250358814802</v>
      </c>
      <c r="K30" s="110">
        <v>319.00844436589398</v>
      </c>
      <c r="L30" s="110">
        <v>-2.76703090948042</v>
      </c>
      <c r="M30" s="110">
        <v>83.456169946164593</v>
      </c>
      <c r="O30" s="252">
        <v>6.7285085281921901</v>
      </c>
      <c r="P30" s="252">
        <v>8.8594878809900397</v>
      </c>
      <c r="R30" s="253">
        <v>1.0152000000000001</v>
      </c>
      <c r="S30" s="253">
        <v>1.0250999999999999</v>
      </c>
      <c r="T30" s="253"/>
      <c r="U30" s="255">
        <v>0.37833545108005101</v>
      </c>
      <c r="V30" s="255">
        <v>0.17725540025413</v>
      </c>
      <c r="W30" s="255">
        <v>0.12325285895806901</v>
      </c>
      <c r="X30" s="253"/>
      <c r="Y30" s="253">
        <v>1.058799</v>
      </c>
      <c r="Z30" s="253">
        <v>0.99939999999999996</v>
      </c>
      <c r="AA30" s="255">
        <v>18.8372970932427</v>
      </c>
    </row>
    <row r="31" spans="1:27" customFormat="1" x14ac:dyDescent="0.25">
      <c r="A31" s="111" t="s">
        <v>345</v>
      </c>
      <c r="B31" s="110">
        <v>29346</v>
      </c>
      <c r="C31" s="110">
        <v>10842</v>
      </c>
      <c r="D31" s="110">
        <v>8373.1319920128099</v>
      </c>
      <c r="E31" s="110">
        <v>1881.70556503323</v>
      </c>
      <c r="F31" s="110"/>
      <c r="G31" s="110">
        <v>151.93444809115101</v>
      </c>
      <c r="H31" s="110">
        <v>31.1005419774046</v>
      </c>
      <c r="I31" s="110">
        <v>104.142998084895</v>
      </c>
      <c r="J31" s="110">
        <v>11.683491343985599</v>
      </c>
      <c r="K31" s="110">
        <v>208.81055959502299</v>
      </c>
      <c r="L31" s="110">
        <v>-2.76703090948042</v>
      </c>
      <c r="M31" s="110">
        <v>81.890541079929605</v>
      </c>
      <c r="O31" s="252">
        <v>7.1389627206433603</v>
      </c>
      <c r="P31" s="252">
        <v>10.134260205820199</v>
      </c>
      <c r="R31" s="253">
        <v>1.018</v>
      </c>
      <c r="S31" s="253">
        <v>1.0164</v>
      </c>
      <c r="T31" s="253"/>
      <c r="U31" s="255">
        <v>0.40811455847255401</v>
      </c>
      <c r="V31" s="255">
        <v>0.189976133651551</v>
      </c>
      <c r="W31" s="255">
        <v>0.118377088305489</v>
      </c>
      <c r="X31" s="253"/>
      <c r="Y31" s="253">
        <v>1.0402370000000001</v>
      </c>
      <c r="Z31" s="253">
        <v>1.0014000000000001</v>
      </c>
      <c r="AA31" s="255">
        <v>17.829021372328501</v>
      </c>
    </row>
    <row r="32" spans="1:27" customFormat="1" x14ac:dyDescent="0.25">
      <c r="A32" s="111" t="s">
        <v>346</v>
      </c>
      <c r="B32" s="110">
        <v>34090</v>
      </c>
      <c r="C32" s="110">
        <v>10340</v>
      </c>
      <c r="D32" s="110">
        <v>7699.9145258111002</v>
      </c>
      <c r="E32" s="110">
        <v>1997.30103502421</v>
      </c>
      <c r="F32" s="110"/>
      <c r="G32" s="110">
        <v>262.24517465991698</v>
      </c>
      <c r="H32" s="110">
        <v>213.352591147943</v>
      </c>
      <c r="I32" s="110">
        <v>-134.06437721253701</v>
      </c>
      <c r="J32" s="110">
        <v>-8.5087994232249908</v>
      </c>
      <c r="K32" s="110">
        <v>288.12719247595999</v>
      </c>
      <c r="L32" s="110">
        <v>35.3601953917223</v>
      </c>
      <c r="M32" s="110">
        <v>-14.222617937338001</v>
      </c>
      <c r="O32" s="252">
        <v>6.5649750660017601</v>
      </c>
      <c r="P32" s="252">
        <v>10.7568201818715</v>
      </c>
      <c r="R32" s="253">
        <v>1.0339</v>
      </c>
      <c r="S32" s="253">
        <v>1.1067</v>
      </c>
      <c r="T32" s="253"/>
      <c r="U32" s="255">
        <v>0.29624664879356599</v>
      </c>
      <c r="V32" s="255">
        <v>8.1322609472743501E-2</v>
      </c>
      <c r="W32" s="255">
        <v>4.6470062555853398E-2</v>
      </c>
      <c r="X32" s="253"/>
      <c r="Y32" s="253">
        <v>1.0530520000000001</v>
      </c>
      <c r="Z32" s="253">
        <v>0.99890000000000001</v>
      </c>
      <c r="AA32" s="255">
        <v>-5.9663865546218497</v>
      </c>
    </row>
    <row r="33" spans="1:27" customFormat="1" x14ac:dyDescent="0.25">
      <c r="A33" s="111" t="s">
        <v>347</v>
      </c>
      <c r="B33" s="110">
        <v>12003</v>
      </c>
      <c r="C33" s="110">
        <v>8800</v>
      </c>
      <c r="D33" s="110">
        <v>6214.6994832166502</v>
      </c>
      <c r="E33" s="110">
        <v>1843.9369523699099</v>
      </c>
      <c r="F33" s="110"/>
      <c r="G33" s="110">
        <v>283.98689872127801</v>
      </c>
      <c r="H33" s="110">
        <v>321.45438781369802</v>
      </c>
      <c r="I33" s="110">
        <v>-177.33309996643499</v>
      </c>
      <c r="J33" s="110">
        <v>6.1758060383831097</v>
      </c>
      <c r="K33" s="110">
        <v>271.61759859377702</v>
      </c>
      <c r="L33" s="110">
        <v>50.091231593693799</v>
      </c>
      <c r="M33" s="110">
        <v>-14.222617937338001</v>
      </c>
      <c r="O33" s="252">
        <v>5.2986753311672103</v>
      </c>
      <c r="P33" s="252">
        <v>9.9308506206781608</v>
      </c>
      <c r="R33" s="253">
        <v>1.0455000000000001</v>
      </c>
      <c r="S33" s="253">
        <v>1.1741999999999999</v>
      </c>
      <c r="T33" s="253"/>
      <c r="U33" s="255">
        <v>0.22012578616352199</v>
      </c>
      <c r="V33" s="255">
        <v>9.2767295597484298E-2</v>
      </c>
      <c r="W33" s="255">
        <v>5.8176100628930798E-2</v>
      </c>
      <c r="X33" s="253"/>
      <c r="Y33" s="253">
        <v>1.0600209999999999</v>
      </c>
      <c r="Z33" s="253">
        <v>1.0009999999999999</v>
      </c>
      <c r="AA33" s="255">
        <v>-8.6206896551724093</v>
      </c>
    </row>
    <row r="34" spans="1:27" customFormat="1" x14ac:dyDescent="0.25">
      <c r="A34" s="111" t="s">
        <v>348</v>
      </c>
      <c r="B34" s="110">
        <v>45000</v>
      </c>
      <c r="C34" s="110">
        <v>9741</v>
      </c>
      <c r="D34" s="110">
        <v>7451.68460334257</v>
      </c>
      <c r="E34" s="110">
        <v>1822.116619253</v>
      </c>
      <c r="F34" s="110"/>
      <c r="G34" s="110">
        <v>186.01985039781499</v>
      </c>
      <c r="H34" s="110">
        <v>152.569520080411</v>
      </c>
      <c r="I34" s="110">
        <v>-121.33136239249799</v>
      </c>
      <c r="J34" s="110">
        <v>13.374138841183999</v>
      </c>
      <c r="K34" s="110">
        <v>253.364764341289</v>
      </c>
      <c r="L34" s="110">
        <v>-2.76703090948042</v>
      </c>
      <c r="M34" s="110">
        <v>-14.222617937338001</v>
      </c>
      <c r="O34" s="252">
        <v>6.3533333333333299</v>
      </c>
      <c r="P34" s="252">
        <v>9.8133333333333308</v>
      </c>
      <c r="R34" s="253">
        <v>1.0247999999999999</v>
      </c>
      <c r="S34" s="253">
        <v>1.0835999999999999</v>
      </c>
      <c r="T34" s="253"/>
      <c r="U34" s="255">
        <v>0.32318992654774398</v>
      </c>
      <c r="V34" s="255">
        <v>9.0940888422525401E-2</v>
      </c>
      <c r="W34" s="255">
        <v>5.0367261280167899E-2</v>
      </c>
      <c r="X34" s="253"/>
      <c r="Y34" s="253">
        <v>1.051031</v>
      </c>
      <c r="Z34" s="253">
        <v>1.0018</v>
      </c>
      <c r="AA34" s="255">
        <v>4.0771751001092102</v>
      </c>
    </row>
    <row r="35" spans="1:27" customFormat="1" x14ac:dyDescent="0.25">
      <c r="A35" s="111" t="s">
        <v>349</v>
      </c>
      <c r="B35" s="110">
        <v>45574</v>
      </c>
      <c r="C35" s="110">
        <v>9462</v>
      </c>
      <c r="D35" s="110">
        <v>7272.9036270909</v>
      </c>
      <c r="E35" s="110">
        <v>1772.68493387289</v>
      </c>
      <c r="F35" s="110"/>
      <c r="G35" s="110">
        <v>176.49504964781099</v>
      </c>
      <c r="H35" s="110">
        <v>125.037590055511</v>
      </c>
      <c r="I35" s="110">
        <v>-124.332652291133</v>
      </c>
      <c r="J35" s="110">
        <v>-2.2207645329598802</v>
      </c>
      <c r="K35" s="110">
        <v>254.83427726735499</v>
      </c>
      <c r="L35" s="110">
        <v>-2.76703090948042</v>
      </c>
      <c r="M35" s="110">
        <v>-10.2638403946171</v>
      </c>
      <c r="O35" s="252">
        <v>6.2009040242243403</v>
      </c>
      <c r="P35" s="252">
        <v>9.5471101944090897</v>
      </c>
      <c r="R35" s="253">
        <v>1.0241</v>
      </c>
      <c r="S35" s="253">
        <v>1.0704</v>
      </c>
      <c r="T35" s="253"/>
      <c r="U35" s="255">
        <v>0.31033262561925001</v>
      </c>
      <c r="V35" s="255">
        <v>8.1740976645435198E-2</v>
      </c>
      <c r="W35" s="255">
        <v>5.9447983014862003E-2</v>
      </c>
      <c r="X35" s="253"/>
      <c r="Y35" s="253">
        <v>1.052818</v>
      </c>
      <c r="Z35" s="253">
        <v>0.99970000000000003</v>
      </c>
      <c r="AA35" s="255">
        <v>6.8027210884353702</v>
      </c>
    </row>
    <row r="36" spans="1:27" customFormat="1" ht="14.25" customHeight="1" x14ac:dyDescent="0.25">
      <c r="A36" s="17" t="s">
        <v>350</v>
      </c>
      <c r="B36" s="18"/>
      <c r="C36" s="18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O36" s="252"/>
      <c r="P36" s="252"/>
      <c r="R36" s="253"/>
      <c r="S36" s="253"/>
      <c r="T36" s="253"/>
      <c r="U36" s="255"/>
      <c r="V36" s="255"/>
      <c r="W36" s="255"/>
      <c r="X36" s="253"/>
      <c r="Y36" s="253"/>
      <c r="Z36" s="253"/>
      <c r="AA36" s="255"/>
    </row>
    <row r="37" spans="1:27" customFormat="1" x14ac:dyDescent="0.25">
      <c r="A37" s="111" t="s">
        <v>351</v>
      </c>
      <c r="B37" s="110">
        <v>45287</v>
      </c>
      <c r="C37" s="110">
        <v>8828</v>
      </c>
      <c r="D37" s="110">
        <v>7290.5059763563204</v>
      </c>
      <c r="E37" s="110">
        <v>1610.07819118565</v>
      </c>
      <c r="F37" s="110"/>
      <c r="G37" s="110">
        <v>-99.390910238797503</v>
      </c>
      <c r="H37" s="110">
        <v>-52.731001779148002</v>
      </c>
      <c r="I37" s="110">
        <v>49.149371538907801</v>
      </c>
      <c r="J37" s="110">
        <v>35.684585839312398</v>
      </c>
      <c r="K37" s="110">
        <v>-77.415982401883397</v>
      </c>
      <c r="L37" s="110">
        <v>-2.76703090948042</v>
      </c>
      <c r="M37" s="110">
        <v>75.298803862134605</v>
      </c>
      <c r="O37" s="252">
        <v>6.2159118510830904</v>
      </c>
      <c r="P37" s="252">
        <v>8.6713626427009896</v>
      </c>
      <c r="R37" s="253">
        <v>0.98619999999999997</v>
      </c>
      <c r="S37" s="253">
        <v>0.96709999999999996</v>
      </c>
      <c r="T37" s="253"/>
      <c r="U37" s="255">
        <v>0.47708703374778</v>
      </c>
      <c r="V37" s="255">
        <v>0.222735346358792</v>
      </c>
      <c r="W37" s="255">
        <v>8.9520426287744204E-2</v>
      </c>
      <c r="X37" s="253"/>
      <c r="Y37" s="253">
        <v>1.004167</v>
      </c>
      <c r="Z37" s="253">
        <v>1.0048999999999999</v>
      </c>
      <c r="AA37" s="255">
        <v>18.726275832981901</v>
      </c>
    </row>
    <row r="38" spans="1:27" customFormat="1" x14ac:dyDescent="0.25">
      <c r="A38" s="111" t="s">
        <v>352</v>
      </c>
      <c r="B38" s="110">
        <v>14047</v>
      </c>
      <c r="C38" s="110">
        <v>7689</v>
      </c>
      <c r="D38" s="110">
        <v>6579.5388910986403</v>
      </c>
      <c r="E38" s="110">
        <v>1472.5200833787501</v>
      </c>
      <c r="F38" s="110"/>
      <c r="G38" s="110">
        <v>-128.39884391972299</v>
      </c>
      <c r="H38" s="110">
        <v>-168.80473486101999</v>
      </c>
      <c r="I38" s="110">
        <v>29.137085360456599</v>
      </c>
      <c r="J38" s="110">
        <v>17.725861561133001</v>
      </c>
      <c r="K38" s="110">
        <v>-104.58054124742701</v>
      </c>
      <c r="L38" s="110">
        <v>-2.76703090948042</v>
      </c>
      <c r="M38" s="110">
        <v>-5.6303274554133997</v>
      </c>
      <c r="O38" s="252">
        <v>5.6097387342493104</v>
      </c>
      <c r="P38" s="252">
        <v>7.9305189720225</v>
      </c>
      <c r="R38" s="253">
        <v>0.98029999999999995</v>
      </c>
      <c r="S38" s="253">
        <v>0.88519999999999999</v>
      </c>
      <c r="T38" s="253"/>
      <c r="U38" s="255">
        <v>0.58756345177665004</v>
      </c>
      <c r="V38" s="255">
        <v>0.23604060913705599</v>
      </c>
      <c r="W38" s="255">
        <v>7.2335025380710696E-2</v>
      </c>
      <c r="X38" s="253"/>
      <c r="Y38" s="253">
        <v>0.99009600000000009</v>
      </c>
      <c r="Z38" s="253">
        <v>1.0026999999999999</v>
      </c>
      <c r="AA38" s="255">
        <v>7.5034106412005501</v>
      </c>
    </row>
    <row r="39" spans="1:27" customFormat="1" x14ac:dyDescent="0.25">
      <c r="A39" s="111" t="s">
        <v>353</v>
      </c>
      <c r="B39" s="110">
        <v>21934</v>
      </c>
      <c r="C39" s="110">
        <v>9538</v>
      </c>
      <c r="D39" s="110">
        <v>7668.0358646242403</v>
      </c>
      <c r="E39" s="110">
        <v>1780.25023546232</v>
      </c>
      <c r="F39" s="110"/>
      <c r="G39" s="110">
        <v>15.7873403777061</v>
      </c>
      <c r="H39" s="110">
        <v>11.1000971471799</v>
      </c>
      <c r="I39" s="110">
        <v>-57.860425975536003</v>
      </c>
      <c r="J39" s="110">
        <v>15.297178284415599</v>
      </c>
      <c r="K39" s="110">
        <v>32.6190581111548</v>
      </c>
      <c r="L39" s="110">
        <v>-2.76703090948042</v>
      </c>
      <c r="M39" s="110">
        <v>75.810668564416304</v>
      </c>
      <c r="O39" s="252">
        <v>6.5377952037932001</v>
      </c>
      <c r="P39" s="252">
        <v>9.5878544725084307</v>
      </c>
      <c r="R39" s="253">
        <v>1.0019</v>
      </c>
      <c r="S39" s="253">
        <v>1.0061</v>
      </c>
      <c r="T39" s="253"/>
      <c r="U39" s="255">
        <v>0.46652719665272002</v>
      </c>
      <c r="V39" s="255">
        <v>0.10739191073919099</v>
      </c>
      <c r="W39" s="255">
        <v>4.9511854951185499E-2</v>
      </c>
      <c r="X39" s="253"/>
      <c r="Y39" s="253">
        <v>1.019709</v>
      </c>
      <c r="Z39" s="253">
        <v>1.002</v>
      </c>
      <c r="AA39" s="255">
        <v>18.121911037891302</v>
      </c>
    </row>
    <row r="40" spans="1:27" customFormat="1" x14ac:dyDescent="0.25">
      <c r="A40" s="111" t="s">
        <v>354</v>
      </c>
      <c r="B40" s="110">
        <v>18835</v>
      </c>
      <c r="C40" s="110">
        <v>12323</v>
      </c>
      <c r="D40" s="110">
        <v>9384.2690587453108</v>
      </c>
      <c r="E40" s="110">
        <v>2147.0980089895202</v>
      </c>
      <c r="F40" s="110"/>
      <c r="G40" s="110">
        <v>336.23647763212801</v>
      </c>
      <c r="H40" s="110">
        <v>298.901903761303</v>
      </c>
      <c r="I40" s="110">
        <v>-83.140418010262906</v>
      </c>
      <c r="J40" s="110">
        <v>1.8379603669160001</v>
      </c>
      <c r="K40" s="110">
        <v>146.46808758015999</v>
      </c>
      <c r="L40" s="110">
        <v>-2.76703090948042</v>
      </c>
      <c r="M40" s="110">
        <v>94.2523744046904</v>
      </c>
      <c r="O40" s="252">
        <v>8.0010618529333701</v>
      </c>
      <c r="P40" s="252">
        <v>11.563578444385501</v>
      </c>
      <c r="R40" s="253">
        <v>1.0357000000000001</v>
      </c>
      <c r="S40" s="253">
        <v>1.1391</v>
      </c>
      <c r="T40" s="253"/>
      <c r="U40" s="255">
        <v>0.24817518248175199</v>
      </c>
      <c r="V40" s="255">
        <v>0.108161911081619</v>
      </c>
      <c r="W40" s="255">
        <v>4.9104180491041802E-2</v>
      </c>
      <c r="X40" s="253"/>
      <c r="Y40" s="253">
        <v>1.0281480000000001</v>
      </c>
      <c r="Z40" s="253">
        <v>1.0002</v>
      </c>
      <c r="AA40" s="255">
        <v>17.9186228482003</v>
      </c>
    </row>
    <row r="41" spans="1:27" customFormat="1" x14ac:dyDescent="0.25">
      <c r="A41" s="111" t="s">
        <v>355</v>
      </c>
      <c r="B41" s="110">
        <v>21136</v>
      </c>
      <c r="C41" s="110">
        <v>8276</v>
      </c>
      <c r="D41" s="110">
        <v>7075.2242231456203</v>
      </c>
      <c r="E41" s="110">
        <v>1444.23754619344</v>
      </c>
      <c r="F41" s="110"/>
      <c r="G41" s="110">
        <v>-136.74880011641901</v>
      </c>
      <c r="H41" s="110">
        <v>-123.241739488679</v>
      </c>
      <c r="I41" s="110">
        <v>59.672476115774302</v>
      </c>
      <c r="J41" s="110">
        <v>2.0836738221106001</v>
      </c>
      <c r="K41" s="110">
        <v>-104.58054124742701</v>
      </c>
      <c r="L41" s="110">
        <v>-2.76703090948042</v>
      </c>
      <c r="M41" s="110">
        <v>62.1974317101743</v>
      </c>
      <c r="O41" s="252">
        <v>6.0323618470855402</v>
      </c>
      <c r="P41" s="252">
        <v>7.7781983345950003</v>
      </c>
      <c r="R41" s="253">
        <v>0.98050000000000004</v>
      </c>
      <c r="S41" s="253">
        <v>0.91449999999999998</v>
      </c>
      <c r="T41" s="253"/>
      <c r="U41" s="255">
        <v>0.55450980392156901</v>
      </c>
      <c r="V41" s="255">
        <v>0.271372549019608</v>
      </c>
      <c r="W41" s="255">
        <v>6.6666666666666693E-2</v>
      </c>
      <c r="X41" s="253"/>
      <c r="Y41" s="253">
        <v>0.98541100000000004</v>
      </c>
      <c r="Z41" s="253">
        <v>1.0003</v>
      </c>
      <c r="AA41" s="255">
        <v>17.079889807162498</v>
      </c>
    </row>
    <row r="42" spans="1:27" customFormat="1" x14ac:dyDescent="0.25">
      <c r="A42" s="111" t="s">
        <v>350</v>
      </c>
      <c r="B42" s="110">
        <v>230767</v>
      </c>
      <c r="C42" s="110">
        <v>8423</v>
      </c>
      <c r="D42" s="110">
        <v>6878.1746767524901</v>
      </c>
      <c r="E42" s="110">
        <v>1515.9674053824799</v>
      </c>
      <c r="F42" s="110"/>
      <c r="G42" s="110">
        <v>30.106405877280299</v>
      </c>
      <c r="H42" s="110">
        <v>70.581458320606899</v>
      </c>
      <c r="I42" s="110">
        <v>-39.383738707881299</v>
      </c>
      <c r="J42" s="110">
        <v>-3.4779807832087202</v>
      </c>
      <c r="K42" s="110">
        <v>-20.847635797309199</v>
      </c>
      <c r="L42" s="110">
        <v>-2.76703090948042</v>
      </c>
      <c r="M42" s="110">
        <v>-5.4662775948108804</v>
      </c>
      <c r="O42" s="252">
        <v>5.8643566887813199</v>
      </c>
      <c r="P42" s="252">
        <v>8.16451225695182</v>
      </c>
      <c r="R42" s="253">
        <v>1.0042</v>
      </c>
      <c r="S42" s="253">
        <v>1.0464</v>
      </c>
      <c r="T42" s="253"/>
      <c r="U42" s="255">
        <v>0.27562255227961302</v>
      </c>
      <c r="V42" s="255">
        <v>0.188871647084904</v>
      </c>
      <c r="W42" s="255">
        <v>0.10005172541195601</v>
      </c>
      <c r="X42" s="253"/>
      <c r="Y42" s="253">
        <v>1.0134239999999999</v>
      </c>
      <c r="Z42" s="253">
        <v>0.99950000000000006</v>
      </c>
      <c r="AA42" s="255">
        <v>7.4729987293519704</v>
      </c>
    </row>
    <row r="43" spans="1:27" customFormat="1" x14ac:dyDescent="0.25">
      <c r="A43" s="111" t="s">
        <v>356</v>
      </c>
      <c r="B43" s="110">
        <v>9457</v>
      </c>
      <c r="C43" s="110">
        <v>8074</v>
      </c>
      <c r="D43" s="110">
        <v>6659.9921908558599</v>
      </c>
      <c r="E43" s="110">
        <v>1580.52769295863</v>
      </c>
      <c r="F43" s="110"/>
      <c r="G43" s="110">
        <v>-73.373840302665499</v>
      </c>
      <c r="H43" s="110">
        <v>-72.621755934533297</v>
      </c>
      <c r="I43" s="110">
        <v>104.997960324232</v>
      </c>
      <c r="J43" s="110">
        <v>-13.3588778265446</v>
      </c>
      <c r="K43" s="110">
        <v>-104.58054124742701</v>
      </c>
      <c r="L43" s="110">
        <v>-2.76703090948042</v>
      </c>
      <c r="M43" s="110">
        <v>-4.7219255165454603</v>
      </c>
      <c r="O43" s="252">
        <v>5.6783335095696303</v>
      </c>
      <c r="P43" s="252">
        <v>8.5122131754256092</v>
      </c>
      <c r="R43" s="253">
        <v>0.98880000000000001</v>
      </c>
      <c r="S43" s="253">
        <v>0.95389999999999997</v>
      </c>
      <c r="T43" s="253"/>
      <c r="U43" s="255">
        <v>0.59962756052141497</v>
      </c>
      <c r="V43" s="255">
        <v>0.30167597765363102</v>
      </c>
      <c r="W43" s="255">
        <v>0.100558659217877</v>
      </c>
      <c r="X43" s="253"/>
      <c r="Y43" s="253">
        <v>0.98572300000000002</v>
      </c>
      <c r="Z43" s="253">
        <v>0.998</v>
      </c>
      <c r="AA43" s="255">
        <v>7.6152304609218398</v>
      </c>
    </row>
    <row r="44" spans="1:27" customFormat="1" x14ac:dyDescent="0.25">
      <c r="A44" s="111" t="s">
        <v>357</v>
      </c>
      <c r="B44" s="110">
        <v>22250</v>
      </c>
      <c r="C44" s="110">
        <v>7435</v>
      </c>
      <c r="D44" s="110">
        <v>6462.6893125420602</v>
      </c>
      <c r="E44" s="110">
        <v>1399.4670113980601</v>
      </c>
      <c r="F44" s="110"/>
      <c r="G44" s="110">
        <v>-152.59393340358099</v>
      </c>
      <c r="H44" s="110">
        <v>-146.003731980238</v>
      </c>
      <c r="I44" s="110">
        <v>-47.399424996970303</v>
      </c>
      <c r="J44" s="110">
        <v>14.8252919740137</v>
      </c>
      <c r="K44" s="110">
        <v>-104.58054124742701</v>
      </c>
      <c r="L44" s="110">
        <v>-2.76703090948042</v>
      </c>
      <c r="M44" s="110">
        <v>10.945395130749599</v>
      </c>
      <c r="O44" s="252">
        <v>5.5101123595505603</v>
      </c>
      <c r="P44" s="252">
        <v>7.5370786516853903</v>
      </c>
      <c r="R44" s="253">
        <v>0.97619999999999996</v>
      </c>
      <c r="S44" s="253">
        <v>0.89549999999999996</v>
      </c>
      <c r="T44" s="253"/>
      <c r="U44" s="255">
        <v>0.57504078303425799</v>
      </c>
      <c r="V44" s="255">
        <v>0.15089722675367001</v>
      </c>
      <c r="W44" s="255">
        <v>5.2202283849918402E-2</v>
      </c>
      <c r="X44" s="253"/>
      <c r="Y44" s="253">
        <v>0.99503799999999998</v>
      </c>
      <c r="Z44" s="253">
        <v>1.0023</v>
      </c>
      <c r="AA44" s="255">
        <v>9.9551569506726505</v>
      </c>
    </row>
    <row r="45" spans="1:27" customFormat="1" ht="14.25" customHeight="1" x14ac:dyDescent="0.25">
      <c r="A45" s="17" t="s">
        <v>358</v>
      </c>
      <c r="B45" s="18"/>
      <c r="C45" s="18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O45" s="252"/>
      <c r="P45" s="252"/>
      <c r="R45" s="253"/>
      <c r="S45" s="253"/>
      <c r="T45" s="253"/>
      <c r="U45" s="255"/>
      <c r="V45" s="255"/>
      <c r="W45" s="255"/>
      <c r="X45" s="253"/>
      <c r="Y45" s="253"/>
      <c r="Z45" s="253"/>
      <c r="AA45" s="255"/>
    </row>
    <row r="46" spans="1:27" customFormat="1" x14ac:dyDescent="0.25">
      <c r="A46" s="111" t="s">
        <v>359</v>
      </c>
      <c r="B46" s="110">
        <v>106859</v>
      </c>
      <c r="C46" s="110">
        <v>8881</v>
      </c>
      <c r="D46" s="110">
        <v>7421.9305134393098</v>
      </c>
      <c r="E46" s="110">
        <v>1629.6901795240101</v>
      </c>
      <c r="F46" s="110"/>
      <c r="G46" s="110">
        <v>-106.39992020995</v>
      </c>
      <c r="H46" s="110">
        <v>-107.80788819158199</v>
      </c>
      <c r="I46" s="110">
        <v>141.69993366051801</v>
      </c>
      <c r="J46" s="110">
        <v>-2.2654725988643998</v>
      </c>
      <c r="K46" s="110">
        <v>-104.58054124742701</v>
      </c>
      <c r="L46" s="110">
        <v>-2.76703090948042</v>
      </c>
      <c r="M46" s="110">
        <v>11.774369628728699</v>
      </c>
      <c r="O46" s="252">
        <v>6.3279648883107704</v>
      </c>
      <c r="P46" s="252">
        <v>8.7769864962239996</v>
      </c>
      <c r="R46" s="253">
        <v>0.98550000000000004</v>
      </c>
      <c r="S46" s="253">
        <v>0.93369999999999997</v>
      </c>
      <c r="T46" s="253"/>
      <c r="U46" s="255">
        <v>0.48639455782312901</v>
      </c>
      <c r="V46" s="255">
        <v>0.32948831706595699</v>
      </c>
      <c r="W46" s="255">
        <v>0.104850635906537</v>
      </c>
      <c r="X46" s="253"/>
      <c r="Y46" s="253">
        <v>0.98329800000000001</v>
      </c>
      <c r="Z46" s="253">
        <v>0.99970000000000003</v>
      </c>
      <c r="AA46" s="255">
        <v>9.5770539620807007</v>
      </c>
    </row>
    <row r="47" spans="1:27" customFormat="1" x14ac:dyDescent="0.25">
      <c r="A47" s="111" t="s">
        <v>360</v>
      </c>
      <c r="B47" s="110">
        <v>16585</v>
      </c>
      <c r="C47" s="110">
        <v>7710</v>
      </c>
      <c r="D47" s="110">
        <v>6428.3754025306998</v>
      </c>
      <c r="E47" s="110">
        <v>1480.0473089792299</v>
      </c>
      <c r="F47" s="110"/>
      <c r="G47" s="110">
        <v>-164.634013150372</v>
      </c>
      <c r="H47" s="110">
        <v>-189.05748010758401</v>
      </c>
      <c r="I47" s="110">
        <v>218.60628837138799</v>
      </c>
      <c r="J47" s="110">
        <v>16.674882601746599</v>
      </c>
      <c r="K47" s="110">
        <v>-104.58054124742701</v>
      </c>
      <c r="L47" s="110">
        <v>-2.76703090948042</v>
      </c>
      <c r="M47" s="110">
        <v>27.3160001066409</v>
      </c>
      <c r="O47" s="252">
        <v>5.4808561953572497</v>
      </c>
      <c r="P47" s="252">
        <v>7.9710581851070197</v>
      </c>
      <c r="R47" s="253">
        <v>0.97419999999999995</v>
      </c>
      <c r="S47" s="253">
        <v>0.87209999999999999</v>
      </c>
      <c r="T47" s="253"/>
      <c r="U47" s="255">
        <v>0.61166116611661203</v>
      </c>
      <c r="V47" s="255">
        <v>0.43014301430142998</v>
      </c>
      <c r="W47" s="255">
        <v>0.154015401540154</v>
      </c>
      <c r="X47" s="253"/>
      <c r="Y47" s="253">
        <v>0.97314099999999992</v>
      </c>
      <c r="Z47" s="253">
        <v>1.0025999999999999</v>
      </c>
      <c r="AA47" s="255">
        <v>12.5</v>
      </c>
    </row>
    <row r="48" spans="1:27" customFormat="1" x14ac:dyDescent="0.25">
      <c r="A48" s="111" t="s">
        <v>361</v>
      </c>
      <c r="B48" s="110">
        <v>11365</v>
      </c>
      <c r="C48" s="110">
        <v>8677</v>
      </c>
      <c r="D48" s="110">
        <v>7027.9796473077004</v>
      </c>
      <c r="E48" s="110">
        <v>1692.5828405760301</v>
      </c>
      <c r="F48" s="110"/>
      <c r="G48" s="110">
        <v>39.1691623303821</v>
      </c>
      <c r="H48" s="110">
        <v>-8.8993766282506996</v>
      </c>
      <c r="I48" s="110">
        <v>-36.377913250834702</v>
      </c>
      <c r="J48" s="110">
        <v>68.1325091340521</v>
      </c>
      <c r="K48" s="110">
        <v>-104.58054124742701</v>
      </c>
      <c r="L48" s="110">
        <v>-2.76703090948042</v>
      </c>
      <c r="M48" s="110">
        <v>1.9979276468135301</v>
      </c>
      <c r="O48" s="252">
        <v>5.9920809502859704</v>
      </c>
      <c r="P48" s="252">
        <v>9.1157061152661694</v>
      </c>
      <c r="R48" s="253">
        <v>1.0054000000000001</v>
      </c>
      <c r="S48" s="253">
        <v>0.99460000000000004</v>
      </c>
      <c r="T48" s="253"/>
      <c r="U48" s="255">
        <v>0.45521292217327503</v>
      </c>
      <c r="V48" s="255">
        <v>0.16886930983847301</v>
      </c>
      <c r="W48" s="255">
        <v>6.1674008810572702E-2</v>
      </c>
      <c r="X48" s="253"/>
      <c r="Y48" s="253">
        <v>0.99527199999999993</v>
      </c>
      <c r="Z48" s="253">
        <v>1.0097</v>
      </c>
      <c r="AA48" s="255">
        <v>8.4394904458598692</v>
      </c>
    </row>
    <row r="49" spans="1:27" customFormat="1" x14ac:dyDescent="0.25">
      <c r="A49" s="111" t="s">
        <v>362</v>
      </c>
      <c r="B49" s="110">
        <v>34755</v>
      </c>
      <c r="C49" s="110">
        <v>8850</v>
      </c>
      <c r="D49" s="110">
        <v>7478.3413806737699</v>
      </c>
      <c r="E49" s="110">
        <v>1571.755518592</v>
      </c>
      <c r="F49" s="110"/>
      <c r="G49" s="110">
        <v>-197.70580849100199</v>
      </c>
      <c r="H49" s="110">
        <v>-172.96688743797901</v>
      </c>
      <c r="I49" s="110">
        <v>211.35662127353399</v>
      </c>
      <c r="J49" s="110">
        <v>-6.0215665493720403</v>
      </c>
      <c r="K49" s="110">
        <v>-104.58054124742701</v>
      </c>
      <c r="L49" s="110">
        <v>-2.76703090948042</v>
      </c>
      <c r="M49" s="110">
        <v>72.331691916658897</v>
      </c>
      <c r="O49" s="252">
        <v>6.3760609984174899</v>
      </c>
      <c r="P49" s="252">
        <v>8.4649690691986805</v>
      </c>
      <c r="R49" s="253">
        <v>0.97340000000000004</v>
      </c>
      <c r="S49" s="253">
        <v>0.88980000000000004</v>
      </c>
      <c r="T49" s="253"/>
      <c r="U49" s="255">
        <v>0.58754512635379097</v>
      </c>
      <c r="V49" s="255">
        <v>0.37138989169675102</v>
      </c>
      <c r="W49" s="255">
        <v>0.11101083032491001</v>
      </c>
      <c r="X49" s="253"/>
      <c r="Y49" s="253">
        <v>0.97285600000000005</v>
      </c>
      <c r="Z49" s="253">
        <v>0.99919999999999998</v>
      </c>
      <c r="AA49" s="255">
        <v>17.935071846726999</v>
      </c>
    </row>
    <row r="50" spans="1:27" customFormat="1" x14ac:dyDescent="0.25">
      <c r="A50" s="111" t="s">
        <v>363</v>
      </c>
      <c r="B50" s="110">
        <v>56591</v>
      </c>
      <c r="C50" s="110">
        <v>8237</v>
      </c>
      <c r="D50" s="110">
        <v>6887.0906015539504</v>
      </c>
      <c r="E50" s="110">
        <v>1569.9802610494</v>
      </c>
      <c r="F50" s="110"/>
      <c r="G50" s="110">
        <v>-103.4657049087</v>
      </c>
      <c r="H50" s="110">
        <v>-76.374466028350696</v>
      </c>
      <c r="I50" s="110">
        <v>40.90306204494</v>
      </c>
      <c r="J50" s="110">
        <v>24.065923660606401</v>
      </c>
      <c r="K50" s="110">
        <v>-104.58054124742701</v>
      </c>
      <c r="L50" s="110">
        <v>-2.76703090948042</v>
      </c>
      <c r="M50" s="110">
        <v>2.5474452013028901</v>
      </c>
      <c r="O50" s="252">
        <v>5.8719584386209798</v>
      </c>
      <c r="P50" s="252">
        <v>8.4554081037620801</v>
      </c>
      <c r="R50" s="253">
        <v>0.98480000000000001</v>
      </c>
      <c r="S50" s="253">
        <v>0.95120000000000005</v>
      </c>
      <c r="T50" s="253"/>
      <c r="U50" s="255">
        <v>0.47697863376466998</v>
      </c>
      <c r="V50" s="255">
        <v>0.24706590430333999</v>
      </c>
      <c r="W50" s="255">
        <v>8.9978934697562393E-2</v>
      </c>
      <c r="X50" s="253"/>
      <c r="Y50" s="253">
        <v>0.9886839999999999</v>
      </c>
      <c r="Z50" s="253">
        <v>1.0035000000000001</v>
      </c>
      <c r="AA50" s="255">
        <v>8.5592943482522106</v>
      </c>
    </row>
    <row r="51" spans="1:27" customFormat="1" x14ac:dyDescent="0.25">
      <c r="A51" s="111" t="s">
        <v>364</v>
      </c>
      <c r="B51" s="110">
        <v>11983</v>
      </c>
      <c r="C51" s="110">
        <v>8131</v>
      </c>
      <c r="D51" s="110">
        <v>6851.4943507409398</v>
      </c>
      <c r="E51" s="110">
        <v>1453.43929448568</v>
      </c>
      <c r="F51" s="110"/>
      <c r="G51" s="110">
        <v>-143.348458565714</v>
      </c>
      <c r="H51" s="110">
        <v>-130.71430972229999</v>
      </c>
      <c r="I51" s="110">
        <v>135.05894891239399</v>
      </c>
      <c r="J51" s="110">
        <v>-13.741882146314699</v>
      </c>
      <c r="K51" s="110">
        <v>-104.58054124742701</v>
      </c>
      <c r="L51" s="110">
        <v>-2.76703090948042</v>
      </c>
      <c r="M51" s="110">
        <v>86.5099002929569</v>
      </c>
      <c r="O51" s="252">
        <v>5.8416089460068399</v>
      </c>
      <c r="P51" s="252">
        <v>7.8277559876491702</v>
      </c>
      <c r="R51" s="253">
        <v>0.97889999999999999</v>
      </c>
      <c r="S51" s="253">
        <v>0.90990000000000004</v>
      </c>
      <c r="T51" s="253"/>
      <c r="U51" s="255">
        <v>0.57428571428571396</v>
      </c>
      <c r="V51" s="255">
        <v>0.27428571428571402</v>
      </c>
      <c r="W51" s="255">
        <v>0.13285714285714301</v>
      </c>
      <c r="X51" s="253"/>
      <c r="Y51" s="253">
        <v>0.98304900000000006</v>
      </c>
      <c r="Z51" s="253">
        <v>0.998</v>
      </c>
      <c r="AA51" s="255">
        <v>21.5277777777778</v>
      </c>
    </row>
    <row r="52" spans="1:27" customFormat="1" x14ac:dyDescent="0.25">
      <c r="A52" s="111" t="s">
        <v>365</v>
      </c>
      <c r="B52" s="110">
        <v>36544</v>
      </c>
      <c r="C52" s="110">
        <v>8490</v>
      </c>
      <c r="D52" s="110">
        <v>6948.5572766555597</v>
      </c>
      <c r="E52" s="110">
        <v>1650.28729679808</v>
      </c>
      <c r="F52" s="110"/>
      <c r="G52" s="110">
        <v>-8.5099079523974996</v>
      </c>
      <c r="H52" s="110">
        <v>13.4428690852444</v>
      </c>
      <c r="I52" s="110">
        <v>-7.3209939804030499</v>
      </c>
      <c r="J52" s="110">
        <v>2.0456737381635901</v>
      </c>
      <c r="K52" s="110">
        <v>-102.937006337173</v>
      </c>
      <c r="L52" s="110">
        <v>-2.76703090948042</v>
      </c>
      <c r="M52" s="110">
        <v>-2.7894470634296402</v>
      </c>
      <c r="O52" s="252">
        <v>5.92436514886165</v>
      </c>
      <c r="P52" s="252">
        <v>8.8879159369527105</v>
      </c>
      <c r="R52" s="253">
        <v>0.99860000000000004</v>
      </c>
      <c r="S52" s="253">
        <v>1.008</v>
      </c>
      <c r="T52" s="253"/>
      <c r="U52" s="255">
        <v>0.42494226327944601</v>
      </c>
      <c r="V52" s="255">
        <v>0.176905311778291</v>
      </c>
      <c r="W52" s="255">
        <v>9.1916859122401801E-2</v>
      </c>
      <c r="X52" s="253"/>
      <c r="Y52" s="253">
        <v>1.000259</v>
      </c>
      <c r="Z52" s="253">
        <v>1.0003</v>
      </c>
      <c r="AA52" s="255">
        <v>7.8187250996015898</v>
      </c>
    </row>
    <row r="53" spans="1:27" customFormat="1" x14ac:dyDescent="0.25">
      <c r="A53" s="111" t="s">
        <v>366</v>
      </c>
      <c r="B53" s="110">
        <v>13747</v>
      </c>
      <c r="C53" s="110">
        <v>8669</v>
      </c>
      <c r="D53" s="110">
        <v>6987.6121671467599</v>
      </c>
      <c r="E53" s="110">
        <v>1641.0732393928399</v>
      </c>
      <c r="F53" s="110"/>
      <c r="G53" s="110">
        <v>66.901626606100095</v>
      </c>
      <c r="H53" s="110">
        <v>-20.436952105490001</v>
      </c>
      <c r="I53" s="110">
        <v>-57.217702879882196</v>
      </c>
      <c r="J53" s="110">
        <v>8.3462411557438898</v>
      </c>
      <c r="K53" s="110">
        <v>-55.490822235469103</v>
      </c>
      <c r="L53" s="110">
        <v>-2.76703090948042</v>
      </c>
      <c r="M53" s="110">
        <v>101.202918691788</v>
      </c>
      <c r="O53" s="252">
        <v>5.9576634902160501</v>
      </c>
      <c r="P53" s="252">
        <v>8.8382919909798492</v>
      </c>
      <c r="R53" s="253">
        <v>1.0094000000000001</v>
      </c>
      <c r="S53" s="253">
        <v>0.98740000000000006</v>
      </c>
      <c r="T53" s="253"/>
      <c r="U53" s="255">
        <v>0.42979242979242999</v>
      </c>
      <c r="V53" s="255">
        <v>0.133089133089133</v>
      </c>
      <c r="W53" s="255">
        <v>6.8376068376068397E-2</v>
      </c>
      <c r="X53" s="253"/>
      <c r="Y53" s="253">
        <v>1.007711</v>
      </c>
      <c r="Z53" s="253">
        <v>1.0012000000000001</v>
      </c>
      <c r="AA53" s="255">
        <v>23.716012084592101</v>
      </c>
    </row>
    <row r="54" spans="1:27" customFormat="1" x14ac:dyDescent="0.25">
      <c r="A54" s="111" t="s">
        <v>367</v>
      </c>
      <c r="B54" s="110">
        <v>9111</v>
      </c>
      <c r="C54" s="110">
        <v>7921</v>
      </c>
      <c r="D54" s="110">
        <v>6732.6876317446204</v>
      </c>
      <c r="E54" s="110">
        <v>1426.5651546205299</v>
      </c>
      <c r="F54" s="110"/>
      <c r="G54" s="110">
        <v>-202.78236300694201</v>
      </c>
      <c r="H54" s="110">
        <v>-196.768077142235</v>
      </c>
      <c r="I54" s="110">
        <v>164.81643824153201</v>
      </c>
      <c r="J54" s="110">
        <v>23.525513266273698</v>
      </c>
      <c r="K54" s="110">
        <v>-104.58054124742701</v>
      </c>
      <c r="L54" s="110">
        <v>-2.76703090948042</v>
      </c>
      <c r="M54" s="110">
        <v>80.512759907071597</v>
      </c>
      <c r="O54" s="252">
        <v>5.7403139062671498</v>
      </c>
      <c r="P54" s="252">
        <v>7.6830205246405496</v>
      </c>
      <c r="R54" s="253">
        <v>0.96970000000000001</v>
      </c>
      <c r="S54" s="253">
        <v>0.8619</v>
      </c>
      <c r="T54" s="253"/>
      <c r="U54" s="255">
        <v>0.65583173996175903</v>
      </c>
      <c r="V54" s="255">
        <v>0.31166347992351801</v>
      </c>
      <c r="W54" s="255">
        <v>0.12810707456979001</v>
      </c>
      <c r="X54" s="253"/>
      <c r="Y54" s="253">
        <v>0.96367000000000003</v>
      </c>
      <c r="Z54" s="253">
        <v>1.0035000000000001</v>
      </c>
      <c r="AA54" s="255">
        <v>20.7852193995381</v>
      </c>
    </row>
    <row r="55" spans="1:27" customFormat="1" ht="14.25" customHeight="1" x14ac:dyDescent="0.25">
      <c r="A55" s="17" t="s">
        <v>368</v>
      </c>
      <c r="B55" s="18"/>
      <c r="C55" s="18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O55" s="252"/>
      <c r="P55" s="252"/>
      <c r="R55" s="253"/>
      <c r="S55" s="253"/>
      <c r="T55" s="253"/>
      <c r="U55" s="255"/>
      <c r="V55" s="255"/>
      <c r="W55" s="255"/>
      <c r="X55" s="253"/>
      <c r="Y55" s="253"/>
      <c r="Z55" s="253"/>
      <c r="AA55" s="255"/>
    </row>
    <row r="56" spans="1:27" customFormat="1" x14ac:dyDescent="0.25">
      <c r="A56" s="111" t="s">
        <v>369</v>
      </c>
      <c r="B56" s="110">
        <v>5476</v>
      </c>
      <c r="C56" s="110">
        <v>7591</v>
      </c>
      <c r="D56" s="110">
        <v>6575.4845140125999</v>
      </c>
      <c r="E56" s="110">
        <v>1393.5995606439201</v>
      </c>
      <c r="F56" s="110"/>
      <c r="G56" s="110">
        <v>-147.38787778176399</v>
      </c>
      <c r="H56" s="110">
        <v>-135.49602649585799</v>
      </c>
      <c r="I56" s="110">
        <v>9.7852660322732294</v>
      </c>
      <c r="J56" s="110">
        <v>17.0573662915995</v>
      </c>
      <c r="K56" s="110">
        <v>-104.58054124742701</v>
      </c>
      <c r="L56" s="110">
        <v>-2.76703090948042</v>
      </c>
      <c r="M56" s="110">
        <v>-14.222617937338001</v>
      </c>
      <c r="O56" s="252">
        <v>5.6062819576333096</v>
      </c>
      <c r="P56" s="252">
        <v>7.5054784514244002</v>
      </c>
      <c r="R56" s="253">
        <v>0.97740000000000005</v>
      </c>
      <c r="S56" s="253">
        <v>0.90259999999999996</v>
      </c>
      <c r="T56" s="253"/>
      <c r="U56" s="255">
        <v>0.57328990228012999</v>
      </c>
      <c r="V56" s="255">
        <v>0.20846905537459301</v>
      </c>
      <c r="W56" s="255">
        <v>7.1661237785016305E-2</v>
      </c>
      <c r="X56" s="253"/>
      <c r="Y56" s="253">
        <v>0.976163</v>
      </c>
      <c r="Z56" s="253">
        <v>1.0025999999999999</v>
      </c>
      <c r="AA56" s="255">
        <v>2.3333333333333299</v>
      </c>
    </row>
    <row r="57" spans="1:27" customFormat="1" x14ac:dyDescent="0.25">
      <c r="A57" s="111" t="s">
        <v>370</v>
      </c>
      <c r="B57" s="110">
        <v>21912</v>
      </c>
      <c r="C57" s="110">
        <v>7883</v>
      </c>
      <c r="D57" s="110">
        <v>6653.3739378635501</v>
      </c>
      <c r="E57" s="110">
        <v>1517.6554468935501</v>
      </c>
      <c r="F57" s="110"/>
      <c r="G57" s="110">
        <v>-123.200020403129</v>
      </c>
      <c r="H57" s="110">
        <v>-116.16360206587601</v>
      </c>
      <c r="I57" s="110">
        <v>62.275423852211198</v>
      </c>
      <c r="J57" s="110">
        <v>10.606504855749099</v>
      </c>
      <c r="K57" s="110">
        <v>-104.58054124742701</v>
      </c>
      <c r="L57" s="110">
        <v>-2.76703090948042</v>
      </c>
      <c r="M57" s="110">
        <v>-14.222617937338001</v>
      </c>
      <c r="O57" s="252">
        <v>5.6726907630522101</v>
      </c>
      <c r="P57" s="252">
        <v>8.1736035049288098</v>
      </c>
      <c r="R57" s="253">
        <v>0.98129999999999995</v>
      </c>
      <c r="S57" s="253">
        <v>0.92330000000000001</v>
      </c>
      <c r="T57" s="253"/>
      <c r="U57" s="255">
        <v>0.52051488334674201</v>
      </c>
      <c r="V57" s="255">
        <v>0.24296057924376499</v>
      </c>
      <c r="W57" s="255">
        <v>0.110217216411907</v>
      </c>
      <c r="X57" s="253"/>
      <c r="Y57" s="253">
        <v>0.978626</v>
      </c>
      <c r="Z57" s="253">
        <v>1.0016</v>
      </c>
      <c r="AA57" s="255">
        <v>3.8429406850459502</v>
      </c>
    </row>
    <row r="58" spans="1:27" customFormat="1" x14ac:dyDescent="0.25">
      <c r="A58" s="111" t="s">
        <v>371</v>
      </c>
      <c r="B58" s="110">
        <v>9940</v>
      </c>
      <c r="C58" s="110">
        <v>7497</v>
      </c>
      <c r="D58" s="110">
        <v>6418.96989104357</v>
      </c>
      <c r="E58" s="110">
        <v>1389.7803581587</v>
      </c>
      <c r="F58" s="110"/>
      <c r="G58" s="110">
        <v>-102.769239999986</v>
      </c>
      <c r="H58" s="110">
        <v>-108.162297225519</v>
      </c>
      <c r="I58" s="110">
        <v>-26.516653410530601</v>
      </c>
      <c r="J58" s="110">
        <v>46.8195867597858</v>
      </c>
      <c r="K58" s="110">
        <v>-104.58054124742701</v>
      </c>
      <c r="L58" s="110">
        <v>-2.76703090948042</v>
      </c>
      <c r="M58" s="110">
        <v>-14.222617937338001</v>
      </c>
      <c r="O58" s="252">
        <v>5.4728370221327998</v>
      </c>
      <c r="P58" s="252">
        <v>7.4849094567404402</v>
      </c>
      <c r="R58" s="253">
        <v>0.98380000000000001</v>
      </c>
      <c r="S58" s="253">
        <v>0.92200000000000004</v>
      </c>
      <c r="T58" s="253"/>
      <c r="U58" s="255">
        <v>0.48529411764705899</v>
      </c>
      <c r="V58" s="255">
        <v>0.185661764705882</v>
      </c>
      <c r="W58" s="255">
        <v>7.9044117647058806E-2</v>
      </c>
      <c r="X58" s="253"/>
      <c r="Y58" s="253">
        <v>0.978155</v>
      </c>
      <c r="Z58" s="253">
        <v>1.0073000000000001</v>
      </c>
      <c r="AA58" s="255">
        <v>4.6153846153846203</v>
      </c>
    </row>
    <row r="59" spans="1:27" customFormat="1" x14ac:dyDescent="0.25">
      <c r="A59" s="111" t="s">
        <v>372</v>
      </c>
      <c r="B59" s="110">
        <v>163051</v>
      </c>
      <c r="C59" s="110">
        <v>8150</v>
      </c>
      <c r="D59" s="110">
        <v>6755.9657697976199</v>
      </c>
      <c r="E59" s="110">
        <v>1525.61064025408</v>
      </c>
      <c r="F59" s="110"/>
      <c r="G59" s="110">
        <v>-18.374228497493199</v>
      </c>
      <c r="H59" s="110">
        <v>29.074611811661701</v>
      </c>
      <c r="I59" s="110">
        <v>-48.856190939068</v>
      </c>
      <c r="J59" s="110">
        <v>-8.8216489455695406</v>
      </c>
      <c r="K59" s="110">
        <v>-67.163627039067407</v>
      </c>
      <c r="L59" s="110">
        <v>-2.76703090948042</v>
      </c>
      <c r="M59" s="110">
        <v>-14.222617937338001</v>
      </c>
      <c r="O59" s="252">
        <v>5.7601609312423703</v>
      </c>
      <c r="P59" s="252">
        <v>8.2164476145500505</v>
      </c>
      <c r="R59" s="253">
        <v>0.99709999999999999</v>
      </c>
      <c r="S59" s="253">
        <v>1.0188999999999999</v>
      </c>
      <c r="T59" s="253"/>
      <c r="U59" s="255">
        <v>0.31122231686541701</v>
      </c>
      <c r="V59" s="255">
        <v>0.20144804088585999</v>
      </c>
      <c r="W59" s="255">
        <v>8.2410562180579197E-2</v>
      </c>
      <c r="X59" s="253"/>
      <c r="Y59" s="253">
        <v>1.006157</v>
      </c>
      <c r="Z59" s="253">
        <v>0.99870000000000003</v>
      </c>
      <c r="AA59" s="255">
        <v>1.94290676218387</v>
      </c>
    </row>
    <row r="60" spans="1:27" customFormat="1" x14ac:dyDescent="0.25">
      <c r="A60" s="111" t="s">
        <v>373</v>
      </c>
      <c r="B60" s="110">
        <v>27758</v>
      </c>
      <c r="C60" s="110">
        <v>8579</v>
      </c>
      <c r="D60" s="110">
        <v>7195.8035747117201</v>
      </c>
      <c r="E60" s="110">
        <v>1577.30342973439</v>
      </c>
      <c r="F60" s="110"/>
      <c r="G60" s="110">
        <v>-65.702901009898795</v>
      </c>
      <c r="H60" s="110">
        <v>-51.6527121274016</v>
      </c>
      <c r="I60" s="110">
        <v>-1.7289465779844599</v>
      </c>
      <c r="J60" s="110">
        <v>-5.7955363046023898</v>
      </c>
      <c r="K60" s="110">
        <v>-104.58054124742701</v>
      </c>
      <c r="L60" s="110">
        <v>-2.76703090948042</v>
      </c>
      <c r="M60" s="110">
        <v>38.485475934204999</v>
      </c>
      <c r="O60" s="252">
        <v>6.1351682397867302</v>
      </c>
      <c r="P60" s="252">
        <v>8.4948483320123902</v>
      </c>
      <c r="R60" s="253">
        <v>0.99070000000000003</v>
      </c>
      <c r="S60" s="253">
        <v>0.96709999999999996</v>
      </c>
      <c r="T60" s="253"/>
      <c r="U60" s="255">
        <v>0.462125660598943</v>
      </c>
      <c r="V60" s="255">
        <v>0.211978860833823</v>
      </c>
      <c r="W60" s="255">
        <v>6.2243100411039302E-2</v>
      </c>
      <c r="X60" s="253"/>
      <c r="Y60" s="253">
        <v>0.98682199999999998</v>
      </c>
      <c r="Z60" s="253">
        <v>0.99919999999999998</v>
      </c>
      <c r="AA60" s="255">
        <v>13.382157123834901</v>
      </c>
    </row>
    <row r="61" spans="1:27" customFormat="1" x14ac:dyDescent="0.25">
      <c r="A61" s="111" t="s">
        <v>374</v>
      </c>
      <c r="B61" s="110">
        <v>43673</v>
      </c>
      <c r="C61" s="110">
        <v>7945</v>
      </c>
      <c r="D61" s="110">
        <v>6722.0331091369399</v>
      </c>
      <c r="E61" s="110">
        <v>1505.4714345637001</v>
      </c>
      <c r="F61" s="110"/>
      <c r="G61" s="110">
        <v>-116.417507174976</v>
      </c>
      <c r="H61" s="110">
        <v>-97.313978248868196</v>
      </c>
      <c r="I61" s="110">
        <v>34.088658414729402</v>
      </c>
      <c r="J61" s="110">
        <v>1.30551317699439</v>
      </c>
      <c r="K61" s="110">
        <v>-104.58054124742701</v>
      </c>
      <c r="L61" s="110">
        <v>-2.76703090948042</v>
      </c>
      <c r="M61" s="110">
        <v>3.3696449675254798</v>
      </c>
      <c r="O61" s="252">
        <v>5.7312298216289204</v>
      </c>
      <c r="P61" s="252">
        <v>8.1079843381494303</v>
      </c>
      <c r="R61" s="253">
        <v>0.98250000000000004</v>
      </c>
      <c r="S61" s="253">
        <v>0.93520000000000003</v>
      </c>
      <c r="T61" s="253"/>
      <c r="U61" s="255">
        <v>0.49061126648022402</v>
      </c>
      <c r="V61" s="255">
        <v>0.26248501797842599</v>
      </c>
      <c r="W61" s="255">
        <v>8.1901717938473798E-2</v>
      </c>
      <c r="X61" s="253"/>
      <c r="Y61" s="253">
        <v>0.97572800000000004</v>
      </c>
      <c r="Z61" s="253">
        <v>1.0002</v>
      </c>
      <c r="AA61" s="255">
        <v>8.7315377932232803</v>
      </c>
    </row>
    <row r="62" spans="1:27" customFormat="1" x14ac:dyDescent="0.25">
      <c r="A62" s="111" t="s">
        <v>375</v>
      </c>
      <c r="B62" s="110">
        <v>143171</v>
      </c>
      <c r="C62" s="110">
        <v>8357</v>
      </c>
      <c r="D62" s="110">
        <v>7019.8512204829303</v>
      </c>
      <c r="E62" s="110">
        <v>1608.4082311633199</v>
      </c>
      <c r="F62" s="110"/>
      <c r="G62" s="110">
        <v>-80.212201922682397</v>
      </c>
      <c r="H62" s="110">
        <v>-96.907286451404701</v>
      </c>
      <c r="I62" s="110">
        <v>28.864524602432098</v>
      </c>
      <c r="J62" s="110">
        <v>-1.4428636889292801</v>
      </c>
      <c r="K62" s="110">
        <v>-104.58054124742701</v>
      </c>
      <c r="L62" s="110">
        <v>-2.76703090948042</v>
      </c>
      <c r="M62" s="110">
        <v>-14.222617937338001</v>
      </c>
      <c r="O62" s="252">
        <v>5.9851506240788996</v>
      </c>
      <c r="P62" s="252">
        <v>8.6623687757995693</v>
      </c>
      <c r="R62" s="253">
        <v>0.98839999999999995</v>
      </c>
      <c r="S62" s="253">
        <v>0.93959999999999999</v>
      </c>
      <c r="T62" s="253"/>
      <c r="U62" s="255">
        <v>0.42782121601120299</v>
      </c>
      <c r="V62" s="255">
        <v>0.25580581164663302</v>
      </c>
      <c r="W62" s="255">
        <v>8.2623409966157094E-2</v>
      </c>
      <c r="X62" s="253"/>
      <c r="Y62" s="253">
        <v>0.99751599999999996</v>
      </c>
      <c r="Z62" s="253">
        <v>0.99980000000000002</v>
      </c>
      <c r="AA62" s="255">
        <v>1.28841607565012</v>
      </c>
    </row>
    <row r="63" spans="1:27" customFormat="1" x14ac:dyDescent="0.25">
      <c r="A63" s="111" t="s">
        <v>376</v>
      </c>
      <c r="B63" s="110">
        <v>14626</v>
      </c>
      <c r="C63" s="110">
        <v>8436</v>
      </c>
      <c r="D63" s="110">
        <v>6904.4709332737702</v>
      </c>
      <c r="E63" s="110">
        <v>1650.35510742825</v>
      </c>
      <c r="F63" s="110"/>
      <c r="G63" s="110">
        <v>60.596522261074</v>
      </c>
      <c r="H63" s="110">
        <v>7.99723971577244</v>
      </c>
      <c r="I63" s="110">
        <v>-97.808969141360095</v>
      </c>
      <c r="J63" s="110">
        <v>32.412119941553399</v>
      </c>
      <c r="K63" s="110">
        <v>-104.58054124742701</v>
      </c>
      <c r="L63" s="110">
        <v>-2.76703090948042</v>
      </c>
      <c r="M63" s="110">
        <v>-14.222617937338001</v>
      </c>
      <c r="O63" s="252">
        <v>5.8867769725147001</v>
      </c>
      <c r="P63" s="252">
        <v>8.8882811431696993</v>
      </c>
      <c r="R63" s="253">
        <v>1.0085999999999999</v>
      </c>
      <c r="S63" s="253">
        <v>1.0046999999999999</v>
      </c>
      <c r="T63" s="253"/>
      <c r="U63" s="255">
        <v>0.439024390243902</v>
      </c>
      <c r="V63" s="255">
        <v>0.119628339140534</v>
      </c>
      <c r="W63" s="255">
        <v>4.1811846689895502E-2</v>
      </c>
      <c r="X63" s="253"/>
      <c r="Y63" s="253">
        <v>0.99138099999999996</v>
      </c>
      <c r="Z63" s="253">
        <v>1.0046999999999999</v>
      </c>
      <c r="AA63" s="255">
        <v>-0.116009280742459</v>
      </c>
    </row>
    <row r="64" spans="1:27" customFormat="1" x14ac:dyDescent="0.25">
      <c r="A64" s="111" t="s">
        <v>377</v>
      </c>
      <c r="B64" s="110">
        <v>7428</v>
      </c>
      <c r="C64" s="110">
        <v>6096</v>
      </c>
      <c r="D64" s="110">
        <v>5115.9458429103897</v>
      </c>
      <c r="E64" s="110">
        <v>1184.8573445373499</v>
      </c>
      <c r="F64" s="110"/>
      <c r="G64" s="110">
        <v>-61.196467048586797</v>
      </c>
      <c r="H64" s="110">
        <v>-64.571126035333094</v>
      </c>
      <c r="I64" s="110">
        <v>-64.095172270037594</v>
      </c>
      <c r="J64" s="110">
        <v>98.698861323338207</v>
      </c>
      <c r="K64" s="110">
        <v>-104.58054124742701</v>
      </c>
      <c r="L64" s="110">
        <v>-2.76703090948042</v>
      </c>
      <c r="M64" s="110">
        <v>-6.7814462956610297</v>
      </c>
      <c r="O64" s="252">
        <v>4.3618739903069503</v>
      </c>
      <c r="P64" s="252">
        <v>6.3812600969305304</v>
      </c>
      <c r="R64" s="253">
        <v>0.98780000000000001</v>
      </c>
      <c r="S64" s="253">
        <v>0.94530000000000003</v>
      </c>
      <c r="T64" s="253"/>
      <c r="U64" s="255">
        <v>0.49074074074074098</v>
      </c>
      <c r="V64" s="255">
        <v>0.26234567901234601</v>
      </c>
      <c r="W64" s="255">
        <v>7.4074074074074098E-2</v>
      </c>
      <c r="X64" s="253"/>
      <c r="Y64" s="253">
        <v>0.97675400000000001</v>
      </c>
      <c r="Z64" s="253">
        <v>1.0193000000000001</v>
      </c>
      <c r="AA64" s="255">
        <v>7.64119601328904</v>
      </c>
    </row>
    <row r="65" spans="1:27" customFormat="1" x14ac:dyDescent="0.25">
      <c r="A65" s="111" t="s">
        <v>378</v>
      </c>
      <c r="B65" s="110">
        <v>7873</v>
      </c>
      <c r="C65" s="110">
        <v>6809</v>
      </c>
      <c r="D65" s="110">
        <v>5869.6038869085796</v>
      </c>
      <c r="E65" s="110">
        <v>1290.0504459527101</v>
      </c>
      <c r="F65" s="110"/>
      <c r="G65" s="110">
        <v>-233.566083241423</v>
      </c>
      <c r="H65" s="110">
        <v>-158.95165431970401</v>
      </c>
      <c r="I65" s="110">
        <v>28.4400702118892</v>
      </c>
      <c r="J65" s="110">
        <v>-14.712903162104</v>
      </c>
      <c r="K65" s="110">
        <v>-104.58054124742701</v>
      </c>
      <c r="L65" s="110">
        <v>-2.76703090948042</v>
      </c>
      <c r="M65" s="110">
        <v>135.66735443497299</v>
      </c>
      <c r="O65" s="252">
        <v>5.0044455734789803</v>
      </c>
      <c r="P65" s="252">
        <v>6.9477962657182797</v>
      </c>
      <c r="R65" s="253">
        <v>0.96</v>
      </c>
      <c r="S65" s="253">
        <v>0.87660000000000005</v>
      </c>
      <c r="T65" s="253"/>
      <c r="U65" s="255">
        <v>0.62436548223350297</v>
      </c>
      <c r="V65" s="255">
        <v>0.25888324873096402</v>
      </c>
      <c r="W65" s="255">
        <v>9.13705583756345E-2</v>
      </c>
      <c r="X65" s="253"/>
      <c r="Y65" s="253">
        <v>0.97608800000000007</v>
      </c>
      <c r="Z65" s="253">
        <v>0.99750000000000005</v>
      </c>
      <c r="AA65" s="255">
        <v>35.862068965517203</v>
      </c>
    </row>
    <row r="66" spans="1:27" customFormat="1" x14ac:dyDescent="0.25">
      <c r="A66" s="111" t="s">
        <v>379</v>
      </c>
      <c r="B66" s="110">
        <v>3747</v>
      </c>
      <c r="C66" s="110">
        <v>7277</v>
      </c>
      <c r="D66" s="110">
        <v>6229.05558892097</v>
      </c>
      <c r="E66" s="110">
        <v>1298.30645561092</v>
      </c>
      <c r="F66" s="110"/>
      <c r="G66" s="110">
        <v>-111.52783392455</v>
      </c>
      <c r="H66" s="110">
        <v>-51.9513488046993</v>
      </c>
      <c r="I66" s="110">
        <v>-94.4899068190294</v>
      </c>
      <c r="J66" s="110">
        <v>128.90255724583099</v>
      </c>
      <c r="K66" s="110">
        <v>-104.58054124742701</v>
      </c>
      <c r="L66" s="110">
        <v>-2.76703090948042</v>
      </c>
      <c r="M66" s="110">
        <v>-13.4694303414243</v>
      </c>
      <c r="O66" s="252">
        <v>5.31091539898586</v>
      </c>
      <c r="P66" s="252">
        <v>6.9922604750466997</v>
      </c>
      <c r="R66" s="253">
        <v>0.9819</v>
      </c>
      <c r="S66" s="253">
        <v>0.95979999999999999</v>
      </c>
      <c r="T66" s="253"/>
      <c r="U66" s="255">
        <v>0.50753768844221103</v>
      </c>
      <c r="V66" s="255">
        <v>0.175879396984925</v>
      </c>
      <c r="W66" s="255">
        <v>2.5125628140703501E-2</v>
      </c>
      <c r="X66" s="253"/>
      <c r="Y66" s="253">
        <v>0.97063199999999994</v>
      </c>
      <c r="Z66" s="253">
        <v>1.0206999999999999</v>
      </c>
      <c r="AA66" s="255">
        <v>6.4171122994652396</v>
      </c>
    </row>
    <row r="67" spans="1:27" customFormat="1" x14ac:dyDescent="0.25">
      <c r="A67" s="111" t="s">
        <v>380</v>
      </c>
      <c r="B67" s="110">
        <v>11503</v>
      </c>
      <c r="C67" s="110">
        <v>7749</v>
      </c>
      <c r="D67" s="110">
        <v>6525.6184542112396</v>
      </c>
      <c r="E67" s="110">
        <v>1425.3095731882599</v>
      </c>
      <c r="F67" s="110"/>
      <c r="G67" s="110">
        <v>-60.775303080086502</v>
      </c>
      <c r="H67" s="110">
        <v>-76.013491454711996</v>
      </c>
      <c r="I67" s="110">
        <v>-39.111501397183098</v>
      </c>
      <c r="J67" s="110">
        <v>44.987873889224097</v>
      </c>
      <c r="K67" s="110">
        <v>-104.58054124742701</v>
      </c>
      <c r="L67" s="110">
        <v>-2.76703090948042</v>
      </c>
      <c r="M67" s="110">
        <v>36.710174094380903</v>
      </c>
      <c r="O67" s="252">
        <v>5.5637659740937098</v>
      </c>
      <c r="P67" s="252">
        <v>7.6762583673824203</v>
      </c>
      <c r="R67" s="253">
        <v>0.99050000000000005</v>
      </c>
      <c r="S67" s="253">
        <v>0.94650000000000001</v>
      </c>
      <c r="T67" s="253"/>
      <c r="U67" s="255">
        <v>0.52031249999999996</v>
      </c>
      <c r="V67" s="255">
        <v>0.18281249999999999</v>
      </c>
      <c r="W67" s="255">
        <v>5.6250000000000001E-2</v>
      </c>
      <c r="X67" s="253"/>
      <c r="Y67" s="253">
        <v>0.98210200000000003</v>
      </c>
      <c r="Z67" s="253">
        <v>1.0068999999999999</v>
      </c>
      <c r="AA67" s="255">
        <v>13.8790035587189</v>
      </c>
    </row>
    <row r="68" spans="1:27" customFormat="1" x14ac:dyDescent="0.25">
      <c r="A68" s="111" t="s">
        <v>381</v>
      </c>
      <c r="B68" s="110">
        <v>5337</v>
      </c>
      <c r="C68" s="110">
        <v>8279</v>
      </c>
      <c r="D68" s="110">
        <v>6988.4802226952797</v>
      </c>
      <c r="E68" s="110">
        <v>1315.0861845275899</v>
      </c>
      <c r="F68" s="110"/>
      <c r="G68" s="110">
        <v>-133.659596063099</v>
      </c>
      <c r="H68" s="110">
        <v>-121.79942721330001</v>
      </c>
      <c r="I68" s="110">
        <v>80.836037759438696</v>
      </c>
      <c r="J68" s="110">
        <v>120.162966385527</v>
      </c>
      <c r="K68" s="110">
        <v>-104.58054124742701</v>
      </c>
      <c r="L68" s="110">
        <v>-2.76703090948042</v>
      </c>
      <c r="M68" s="110">
        <v>136.98110873834699</v>
      </c>
      <c r="O68" s="252">
        <v>5.9584035975266998</v>
      </c>
      <c r="P68" s="252">
        <v>7.0826306913996602</v>
      </c>
      <c r="R68" s="253">
        <v>0.98070000000000002</v>
      </c>
      <c r="S68" s="253">
        <v>0.90720000000000001</v>
      </c>
      <c r="T68" s="253"/>
      <c r="U68" s="255">
        <v>0.56289308176100605</v>
      </c>
      <c r="V68" s="255">
        <v>0.25157232704402499</v>
      </c>
      <c r="W68" s="255">
        <v>9.4339622641509399E-2</v>
      </c>
      <c r="X68" s="253"/>
      <c r="Y68" s="253">
        <v>0.98050700000000002</v>
      </c>
      <c r="Z68" s="253">
        <v>1.0172000000000001</v>
      </c>
      <c r="AA68" s="255">
        <v>30.327868852459002</v>
      </c>
    </row>
    <row r="69" spans="1:27" customFormat="1" ht="14.25" customHeight="1" x14ac:dyDescent="0.25">
      <c r="A69" s="17" t="s">
        <v>382</v>
      </c>
      <c r="B69" s="18"/>
      <c r="C69" s="18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O69" s="252"/>
      <c r="P69" s="252"/>
      <c r="R69" s="253"/>
      <c r="S69" s="253"/>
      <c r="T69" s="253"/>
      <c r="U69" s="255"/>
      <c r="V69" s="255"/>
      <c r="W69" s="255"/>
      <c r="X69" s="253"/>
      <c r="Y69" s="253"/>
      <c r="Z69" s="253"/>
      <c r="AA69" s="255"/>
    </row>
    <row r="70" spans="1:27" customFormat="1" x14ac:dyDescent="0.25">
      <c r="A70" s="111" t="s">
        <v>383</v>
      </c>
      <c r="B70" s="110">
        <v>6848</v>
      </c>
      <c r="C70" s="110">
        <v>9272</v>
      </c>
      <c r="D70" s="110">
        <v>7673.0333462550097</v>
      </c>
      <c r="E70" s="110">
        <v>1594.3115513942801</v>
      </c>
      <c r="F70" s="110"/>
      <c r="G70" s="110">
        <v>-73.210351223754003</v>
      </c>
      <c r="H70" s="110">
        <v>-105.78114745686</v>
      </c>
      <c r="I70" s="110">
        <v>94.264858406701904</v>
      </c>
      <c r="J70" s="110">
        <v>92.037506710227404</v>
      </c>
      <c r="K70" s="110">
        <v>-104.58054124742701</v>
      </c>
      <c r="L70" s="110">
        <v>-2.76703090948042</v>
      </c>
      <c r="M70" s="110">
        <v>104.231183628404</v>
      </c>
      <c r="O70" s="252">
        <v>6.5420560747663501</v>
      </c>
      <c r="P70" s="252">
        <v>8.5864485981308398</v>
      </c>
      <c r="R70" s="253">
        <v>0.99029999999999996</v>
      </c>
      <c r="S70" s="253">
        <v>0.9335</v>
      </c>
      <c r="T70" s="253"/>
      <c r="U70" s="255">
        <v>0.49330357142857101</v>
      </c>
      <c r="V70" s="255">
        <v>0.234375</v>
      </c>
      <c r="W70" s="255">
        <v>9.8214285714285698E-2</v>
      </c>
      <c r="X70" s="253"/>
      <c r="Y70" s="253">
        <v>0.96837400000000007</v>
      </c>
      <c r="Z70" s="253">
        <v>1.012</v>
      </c>
      <c r="AA70" s="255">
        <v>22.404371584699501</v>
      </c>
    </row>
    <row r="71" spans="1:27" customFormat="1" x14ac:dyDescent="0.25">
      <c r="A71" s="111" t="s">
        <v>384</v>
      </c>
      <c r="B71" s="110">
        <v>17753</v>
      </c>
      <c r="C71" s="110">
        <v>8215</v>
      </c>
      <c r="D71" s="110">
        <v>6798.2392555199203</v>
      </c>
      <c r="E71" s="110">
        <v>1480.98656446208</v>
      </c>
      <c r="F71" s="110"/>
      <c r="G71" s="110">
        <v>-68.123968171383098</v>
      </c>
      <c r="H71" s="110">
        <v>-58.850793211177198</v>
      </c>
      <c r="I71" s="110">
        <v>96.705051244036696</v>
      </c>
      <c r="J71" s="110">
        <v>-2.75818914704052</v>
      </c>
      <c r="K71" s="110">
        <v>-104.58054124742701</v>
      </c>
      <c r="L71" s="110">
        <v>-2.76703090948042</v>
      </c>
      <c r="M71" s="110">
        <v>76.426746926023299</v>
      </c>
      <c r="O71" s="252">
        <v>5.7962034585703801</v>
      </c>
      <c r="P71" s="252">
        <v>7.9761167126682802</v>
      </c>
      <c r="R71" s="253">
        <v>0.98980000000000001</v>
      </c>
      <c r="S71" s="253">
        <v>0.96009999999999995</v>
      </c>
      <c r="T71" s="253"/>
      <c r="U71" s="255">
        <v>0.44995140913508302</v>
      </c>
      <c r="V71" s="255">
        <v>0.24295432458697799</v>
      </c>
      <c r="W71" s="255">
        <v>0.14868804664723001</v>
      </c>
      <c r="X71" s="253"/>
      <c r="Y71" s="253">
        <v>0.95940700000000012</v>
      </c>
      <c r="Z71" s="253">
        <v>0.99960000000000004</v>
      </c>
      <c r="AA71" s="255">
        <v>19.930069930069902</v>
      </c>
    </row>
    <row r="72" spans="1:27" customFormat="1" x14ac:dyDescent="0.25">
      <c r="A72" s="111" t="s">
        <v>385</v>
      </c>
      <c r="B72" s="110">
        <v>29963</v>
      </c>
      <c r="C72" s="110">
        <v>8007</v>
      </c>
      <c r="D72" s="110">
        <v>6779.77711492443</v>
      </c>
      <c r="E72" s="110">
        <v>1657.05043462657</v>
      </c>
      <c r="F72" s="110"/>
      <c r="G72" s="110">
        <v>-241.497948479375</v>
      </c>
      <c r="H72" s="110">
        <v>-240.52885744038099</v>
      </c>
      <c r="I72" s="110">
        <v>145.10024258173499</v>
      </c>
      <c r="J72" s="110">
        <v>17.5885270539702</v>
      </c>
      <c r="K72" s="110">
        <v>-104.58054124742701</v>
      </c>
      <c r="L72" s="110">
        <v>-2.76703090948042</v>
      </c>
      <c r="M72" s="110">
        <v>-2.8717563798568801</v>
      </c>
      <c r="O72" s="252">
        <v>5.7804625705036203</v>
      </c>
      <c r="P72" s="252">
        <v>8.92434001935721</v>
      </c>
      <c r="R72" s="253">
        <v>0.96419999999999995</v>
      </c>
      <c r="S72" s="253">
        <v>0.85470000000000002</v>
      </c>
      <c r="T72" s="253"/>
      <c r="U72" s="255">
        <v>0.58025404157043903</v>
      </c>
      <c r="V72" s="255">
        <v>0.27193995381062402</v>
      </c>
      <c r="W72" s="255">
        <v>0.144919168591224</v>
      </c>
      <c r="X72" s="253"/>
      <c r="Y72" s="253">
        <v>0.98299499999999995</v>
      </c>
      <c r="Z72" s="253">
        <v>1.0025999999999999</v>
      </c>
      <c r="AA72" s="255">
        <v>7.8455790784557902</v>
      </c>
    </row>
    <row r="73" spans="1:27" customFormat="1" x14ac:dyDescent="0.25">
      <c r="A73" s="111" t="s">
        <v>386</v>
      </c>
      <c r="B73" s="110">
        <v>9712</v>
      </c>
      <c r="C73" s="110">
        <v>8818</v>
      </c>
      <c r="D73" s="110">
        <v>7596.1720890650904</v>
      </c>
      <c r="E73" s="110">
        <v>1512.2633535661901</v>
      </c>
      <c r="F73" s="110"/>
      <c r="G73" s="110">
        <v>-261.60948204673201</v>
      </c>
      <c r="H73" s="110">
        <v>-226.14525331799899</v>
      </c>
      <c r="I73" s="110">
        <v>175.92853377357699</v>
      </c>
      <c r="J73" s="110">
        <v>36.422732582678897</v>
      </c>
      <c r="K73" s="110">
        <v>-104.58054124742701</v>
      </c>
      <c r="L73" s="110">
        <v>-2.76703090948042</v>
      </c>
      <c r="M73" s="110">
        <v>92.299725081378497</v>
      </c>
      <c r="O73" s="252">
        <v>6.4765238879736398</v>
      </c>
      <c r="P73" s="252">
        <v>8.1445634266886309</v>
      </c>
      <c r="R73" s="253">
        <v>0.96540000000000004</v>
      </c>
      <c r="S73" s="253">
        <v>0.85029999999999994</v>
      </c>
      <c r="T73" s="253"/>
      <c r="U73" s="255">
        <v>0.56915739268680399</v>
      </c>
      <c r="V73" s="255">
        <v>0.26709062003179701</v>
      </c>
      <c r="W73" s="255">
        <v>0.12877583465818801</v>
      </c>
      <c r="X73" s="253"/>
      <c r="Y73" s="253">
        <v>0.98523499999999997</v>
      </c>
      <c r="Z73" s="253">
        <v>1.0047999999999999</v>
      </c>
      <c r="AA73" s="255">
        <v>20.729366602687101</v>
      </c>
    </row>
    <row r="74" spans="1:27" customFormat="1" x14ac:dyDescent="0.25">
      <c r="A74" s="111" t="s">
        <v>387</v>
      </c>
      <c r="B74" s="110">
        <v>12433</v>
      </c>
      <c r="C74" s="110">
        <v>12020</v>
      </c>
      <c r="D74" s="110">
        <v>9801.4975836565009</v>
      </c>
      <c r="E74" s="110">
        <v>2101.2502693422998</v>
      </c>
      <c r="F74" s="110"/>
      <c r="G74" s="110">
        <v>156.08173405669299</v>
      </c>
      <c r="H74" s="110">
        <v>99.419583423815993</v>
      </c>
      <c r="I74" s="110">
        <v>-83.171427381954402</v>
      </c>
      <c r="J74" s="110">
        <v>-12.780840303586</v>
      </c>
      <c r="K74" s="110">
        <v>-104.58054124742701</v>
      </c>
      <c r="L74" s="110">
        <v>-2.76703090948042</v>
      </c>
      <c r="M74" s="110">
        <v>65.070932276569394</v>
      </c>
      <c r="O74" s="252">
        <v>8.3567924073031392</v>
      </c>
      <c r="P74" s="252">
        <v>11.316657283037101</v>
      </c>
      <c r="R74" s="253">
        <v>1.0158</v>
      </c>
      <c r="S74" s="253">
        <v>1.0471999999999999</v>
      </c>
      <c r="T74" s="253"/>
      <c r="U74" s="255">
        <v>0.32146294513955698</v>
      </c>
      <c r="V74" s="255">
        <v>8.4696823869104904E-2</v>
      </c>
      <c r="W74" s="255">
        <v>3.4648700673724699E-2</v>
      </c>
      <c r="X74" s="253"/>
      <c r="Y74" s="253">
        <v>0.98226400000000003</v>
      </c>
      <c r="Z74" s="253">
        <v>0.99870000000000003</v>
      </c>
      <c r="AA74" s="255">
        <v>14.1758241758242</v>
      </c>
    </row>
    <row r="75" spans="1:27" customFormat="1" x14ac:dyDescent="0.25">
      <c r="A75" s="111" t="s">
        <v>382</v>
      </c>
      <c r="B75" s="110">
        <v>141081</v>
      </c>
      <c r="C75" s="110">
        <v>8285</v>
      </c>
      <c r="D75" s="110">
        <v>6981.6836148614802</v>
      </c>
      <c r="E75" s="110">
        <v>1590.5149065378901</v>
      </c>
      <c r="F75" s="110"/>
      <c r="G75" s="110">
        <v>-81.165794420445707</v>
      </c>
      <c r="H75" s="110">
        <v>-19.004659658248698</v>
      </c>
      <c r="I75" s="110">
        <v>-65.950004981938406</v>
      </c>
      <c r="J75" s="110">
        <v>0.65927491665321902</v>
      </c>
      <c r="K75" s="110">
        <v>-104.58054124742701</v>
      </c>
      <c r="L75" s="110">
        <v>-2.76703090948042</v>
      </c>
      <c r="M75" s="110">
        <v>-14.222617937338001</v>
      </c>
      <c r="O75" s="252">
        <v>5.9526087850242098</v>
      </c>
      <c r="P75" s="252">
        <v>8.5660010915715095</v>
      </c>
      <c r="R75" s="253">
        <v>0.98819999999999997</v>
      </c>
      <c r="S75" s="253">
        <v>0.9879</v>
      </c>
      <c r="T75" s="253"/>
      <c r="U75" s="255">
        <v>0.34984520123839002</v>
      </c>
      <c r="V75" s="255">
        <v>0.16587282686353899</v>
      </c>
      <c r="W75" s="255">
        <v>6.68016194331984E-2</v>
      </c>
      <c r="X75" s="253"/>
      <c r="Y75" s="253">
        <v>0.98949399999999998</v>
      </c>
      <c r="Z75" s="253">
        <v>1.0001</v>
      </c>
      <c r="AA75" s="255">
        <v>0.94963336939536003</v>
      </c>
    </row>
    <row r="76" spans="1:27" customFormat="1" x14ac:dyDescent="0.25">
      <c r="A76" s="111" t="s">
        <v>388</v>
      </c>
      <c r="B76" s="110">
        <v>7290</v>
      </c>
      <c r="C76" s="110">
        <v>8169</v>
      </c>
      <c r="D76" s="110">
        <v>6821.67699104247</v>
      </c>
      <c r="E76" s="110">
        <v>1737.0665793446799</v>
      </c>
      <c r="F76" s="110"/>
      <c r="G76" s="110">
        <v>-119.525610506532</v>
      </c>
      <c r="H76" s="110">
        <v>-105.54678397123099</v>
      </c>
      <c r="I76" s="110">
        <v>-36.9358953983159</v>
      </c>
      <c r="J76" s="110">
        <v>-12.3179120287095</v>
      </c>
      <c r="K76" s="110">
        <v>-104.58054124742701</v>
      </c>
      <c r="L76" s="110">
        <v>3.4279009601492101</v>
      </c>
      <c r="M76" s="110">
        <v>-14.222617937338001</v>
      </c>
      <c r="O76" s="252">
        <v>5.8161865569272999</v>
      </c>
      <c r="P76" s="252">
        <v>9.3552812071330607</v>
      </c>
      <c r="R76" s="253">
        <v>0.98229999999999995</v>
      </c>
      <c r="S76" s="253">
        <v>0.93910000000000005</v>
      </c>
      <c r="T76" s="253"/>
      <c r="U76" s="255">
        <v>0.51650943396226401</v>
      </c>
      <c r="V76" s="255">
        <v>0.16745283018867901</v>
      </c>
      <c r="W76" s="255">
        <v>5.4245283018867899E-2</v>
      </c>
      <c r="X76" s="253"/>
      <c r="Y76" s="253">
        <v>0.9760930000000001</v>
      </c>
      <c r="Z76" s="253">
        <v>0.99819999999999998</v>
      </c>
      <c r="AA76" s="255">
        <v>-2.75229357798165</v>
      </c>
    </row>
    <row r="77" spans="1:27" customFormat="1" x14ac:dyDescent="0.25">
      <c r="A77" s="111" t="s">
        <v>389</v>
      </c>
      <c r="B77" s="110">
        <v>31538</v>
      </c>
      <c r="C77" s="110">
        <v>9302</v>
      </c>
      <c r="D77" s="110">
        <v>7820.9218657204901</v>
      </c>
      <c r="E77" s="110">
        <v>1563.70037454471</v>
      </c>
      <c r="F77" s="110"/>
      <c r="G77" s="110">
        <v>-183.35568379608301</v>
      </c>
      <c r="H77" s="110">
        <v>-119.851618054174</v>
      </c>
      <c r="I77" s="110">
        <v>195.23530565679599</v>
      </c>
      <c r="J77" s="110">
        <v>14.820858100036199</v>
      </c>
      <c r="K77" s="110">
        <v>-104.58054124742701</v>
      </c>
      <c r="L77" s="110">
        <v>-2.76703090948042</v>
      </c>
      <c r="M77" s="110">
        <v>118.152185927491</v>
      </c>
      <c r="O77" s="252">
        <v>6.6681463631175104</v>
      </c>
      <c r="P77" s="252">
        <v>8.4215866573657205</v>
      </c>
      <c r="R77" s="253">
        <v>0.97640000000000005</v>
      </c>
      <c r="S77" s="253">
        <v>0.92320000000000002</v>
      </c>
      <c r="T77" s="253"/>
      <c r="U77" s="255">
        <v>0.54160722776985304</v>
      </c>
      <c r="V77" s="255">
        <v>0.29719448407037602</v>
      </c>
      <c r="W77" s="255">
        <v>0.12505943889681401</v>
      </c>
      <c r="X77" s="253"/>
      <c r="Y77" s="253">
        <v>0.96982699999999999</v>
      </c>
      <c r="Z77" s="253">
        <v>1.0019</v>
      </c>
      <c r="AA77" s="255">
        <v>24.217365623154201</v>
      </c>
    </row>
    <row r="78" spans="1:27" customFormat="1" x14ac:dyDescent="0.25">
      <c r="A78" s="111" t="s">
        <v>390</v>
      </c>
      <c r="B78" s="110">
        <v>11677</v>
      </c>
      <c r="C78" s="110">
        <v>8864</v>
      </c>
      <c r="D78" s="110">
        <v>7392.6365882170703</v>
      </c>
      <c r="E78" s="110">
        <v>1691.8815952810201</v>
      </c>
      <c r="F78" s="110"/>
      <c r="G78" s="110">
        <v>-207.99354321162301</v>
      </c>
      <c r="H78" s="110">
        <v>-139.508849059352</v>
      </c>
      <c r="I78" s="110">
        <v>187.593937635251</v>
      </c>
      <c r="J78" s="110">
        <v>-2.2566844212977299</v>
      </c>
      <c r="K78" s="110">
        <v>-104.58054124742701</v>
      </c>
      <c r="L78" s="110">
        <v>-2.76703090948042</v>
      </c>
      <c r="M78" s="110">
        <v>48.867327312010602</v>
      </c>
      <c r="O78" s="252">
        <v>6.3029887813650802</v>
      </c>
      <c r="P78" s="252">
        <v>9.1119294339299497</v>
      </c>
      <c r="R78" s="253">
        <v>0.97170000000000001</v>
      </c>
      <c r="S78" s="253">
        <v>0.91739999999999999</v>
      </c>
      <c r="T78" s="253"/>
      <c r="U78" s="255">
        <v>0.50815217391304301</v>
      </c>
      <c r="V78" s="255">
        <v>0.30163043478260898</v>
      </c>
      <c r="W78" s="255">
        <v>0.14809782608695701</v>
      </c>
      <c r="X78" s="253"/>
      <c r="Y78" s="253">
        <v>0.96352099999999996</v>
      </c>
      <c r="Z78" s="253">
        <v>0.99970000000000003</v>
      </c>
      <c r="AA78" s="255">
        <v>14.641744548286599</v>
      </c>
    </row>
    <row r="79" spans="1:27" customFormat="1" x14ac:dyDescent="0.25">
      <c r="A79" s="111" t="s">
        <v>391</v>
      </c>
      <c r="B79" s="110">
        <v>19003</v>
      </c>
      <c r="C79" s="110">
        <v>7749</v>
      </c>
      <c r="D79" s="110">
        <v>6462.1544925057196</v>
      </c>
      <c r="E79" s="110">
        <v>1530.1330920522901</v>
      </c>
      <c r="F79" s="110"/>
      <c r="G79" s="110">
        <v>-141.59554204945599</v>
      </c>
      <c r="H79" s="110">
        <v>-96.616854016050496</v>
      </c>
      <c r="I79" s="110">
        <v>108.336901869329</v>
      </c>
      <c r="J79" s="110">
        <v>7.7156919461745899</v>
      </c>
      <c r="K79" s="110">
        <v>-104.58054124742701</v>
      </c>
      <c r="L79" s="110">
        <v>-2.76703090948042</v>
      </c>
      <c r="M79" s="110">
        <v>-14.222617937338001</v>
      </c>
      <c r="O79" s="252">
        <v>5.5096563700468302</v>
      </c>
      <c r="P79" s="252">
        <v>8.2408040835657506</v>
      </c>
      <c r="R79" s="253">
        <v>0.97789999999999999</v>
      </c>
      <c r="S79" s="253">
        <v>0.93669999999999998</v>
      </c>
      <c r="T79" s="253"/>
      <c r="U79" s="255">
        <v>0.52531041069722995</v>
      </c>
      <c r="V79" s="255">
        <v>0.30754536771728702</v>
      </c>
      <c r="W79" s="255">
        <v>0.130850047755492</v>
      </c>
      <c r="X79" s="253"/>
      <c r="Y79" s="253">
        <v>0.97783199999999992</v>
      </c>
      <c r="Z79" s="253">
        <v>1.0012000000000001</v>
      </c>
      <c r="AA79" s="255">
        <v>5.9716599190283404</v>
      </c>
    </row>
    <row r="80" spans="1:27" customFormat="1" x14ac:dyDescent="0.25">
      <c r="A80" s="111" t="s">
        <v>392</v>
      </c>
      <c r="B80" s="110">
        <v>14275</v>
      </c>
      <c r="C80" s="110">
        <v>9285</v>
      </c>
      <c r="D80" s="110">
        <v>7797.2762079436898</v>
      </c>
      <c r="E80" s="110">
        <v>1774.18078646903</v>
      </c>
      <c r="F80" s="110"/>
      <c r="G80" s="110">
        <v>-69.737141257367497</v>
      </c>
      <c r="H80" s="110">
        <v>-97.161954466289998</v>
      </c>
      <c r="I80" s="110">
        <v>-7.0140095554198201</v>
      </c>
      <c r="J80" s="110">
        <v>-10.1753525151594</v>
      </c>
      <c r="K80" s="110">
        <v>-104.58054124742701</v>
      </c>
      <c r="L80" s="110">
        <v>-2.76703090948042</v>
      </c>
      <c r="M80" s="110">
        <v>4.9448749006591397</v>
      </c>
      <c r="O80" s="252">
        <v>6.6479859894921196</v>
      </c>
      <c r="P80" s="252">
        <v>9.5551663747810895</v>
      </c>
      <c r="R80" s="253">
        <v>0.9909</v>
      </c>
      <c r="S80" s="253">
        <v>0.94510000000000005</v>
      </c>
      <c r="T80" s="253"/>
      <c r="U80" s="255">
        <v>0.43097997892518403</v>
      </c>
      <c r="V80" s="255">
        <v>0.13066385669125399</v>
      </c>
      <c r="W80" s="255">
        <v>8.1138040042149598E-2</v>
      </c>
      <c r="X80" s="253"/>
      <c r="Y80" s="253">
        <v>0.98040099999999997</v>
      </c>
      <c r="Z80" s="253">
        <v>0.99870000000000003</v>
      </c>
      <c r="AA80" s="255">
        <v>8.5812356979404996</v>
      </c>
    </row>
    <row r="81" spans="1:27" customFormat="1" x14ac:dyDescent="0.25">
      <c r="A81" s="111" t="s">
        <v>393</v>
      </c>
      <c r="B81" s="110">
        <v>27466</v>
      </c>
      <c r="C81" s="110">
        <v>8022</v>
      </c>
      <c r="D81" s="110">
        <v>6768.4102441362302</v>
      </c>
      <c r="E81" s="110">
        <v>1618.40923771998</v>
      </c>
      <c r="F81" s="110"/>
      <c r="G81" s="110">
        <v>-216.724737626267</v>
      </c>
      <c r="H81" s="110">
        <v>-133.11635047726699</v>
      </c>
      <c r="I81" s="110">
        <v>35.142455207137601</v>
      </c>
      <c r="J81" s="110">
        <v>71.706255143010793</v>
      </c>
      <c r="K81" s="110">
        <v>-104.58054124742701</v>
      </c>
      <c r="L81" s="110">
        <v>-2.76703090948042</v>
      </c>
      <c r="M81" s="110">
        <v>-14.222617937338001</v>
      </c>
      <c r="O81" s="252">
        <v>5.7707711352217297</v>
      </c>
      <c r="P81" s="252">
        <v>8.7162309764800092</v>
      </c>
      <c r="R81" s="253">
        <v>0.96779999999999999</v>
      </c>
      <c r="S81" s="253">
        <v>0.91759999999999997</v>
      </c>
      <c r="T81" s="253"/>
      <c r="U81" s="255">
        <v>0.50347003154574099</v>
      </c>
      <c r="V81" s="255">
        <v>0.23343848580441601</v>
      </c>
      <c r="W81" s="255">
        <v>9.0220820189274506E-2</v>
      </c>
      <c r="X81" s="253"/>
      <c r="Y81" s="253">
        <v>0.97720699999999994</v>
      </c>
      <c r="Z81" s="253">
        <v>1.0105999999999999</v>
      </c>
      <c r="AA81" s="255">
        <v>2.7219701879455598</v>
      </c>
    </row>
    <row r="82" spans="1:27" customFormat="1" x14ac:dyDescent="0.25">
      <c r="A82" s="111" t="s">
        <v>394</v>
      </c>
      <c r="B82" s="110">
        <v>34560</v>
      </c>
      <c r="C82" s="110">
        <v>7924</v>
      </c>
      <c r="D82" s="110">
        <v>6726.4007683270702</v>
      </c>
      <c r="E82" s="110">
        <v>1584.9220244318601</v>
      </c>
      <c r="F82" s="110"/>
      <c r="G82" s="110">
        <v>-135.32786336212001</v>
      </c>
      <c r="H82" s="110">
        <v>-121.322948563064</v>
      </c>
      <c r="I82" s="110">
        <v>-11.233587933771901</v>
      </c>
      <c r="J82" s="110">
        <v>1.9790267856650501</v>
      </c>
      <c r="K82" s="110">
        <v>-104.58054124742701</v>
      </c>
      <c r="L82" s="110">
        <v>-2.76703090948042</v>
      </c>
      <c r="M82" s="110">
        <v>-14.222617937338001</v>
      </c>
      <c r="O82" s="252">
        <v>5.7349537037036997</v>
      </c>
      <c r="P82" s="252">
        <v>8.5358796296296298</v>
      </c>
      <c r="R82" s="253">
        <v>0.97970000000000002</v>
      </c>
      <c r="S82" s="253">
        <v>0.92330000000000001</v>
      </c>
      <c r="T82" s="253"/>
      <c r="U82" s="255">
        <v>0.43541876892028297</v>
      </c>
      <c r="V82" s="255">
        <v>0.16952573158425799</v>
      </c>
      <c r="W82" s="255">
        <v>9.8385469223007102E-2</v>
      </c>
      <c r="X82" s="253"/>
      <c r="Y82" s="253">
        <v>0.97898200000000002</v>
      </c>
      <c r="Z82" s="253">
        <v>1.0003</v>
      </c>
      <c r="AA82" s="255">
        <v>2.6943005181347202</v>
      </c>
    </row>
    <row r="83" spans="1:27" customFormat="1" ht="14.25" customHeight="1" x14ac:dyDescent="0.25">
      <c r="A83" s="17" t="s">
        <v>395</v>
      </c>
      <c r="B83" s="18"/>
      <c r="C83" s="18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O83" s="252"/>
      <c r="P83" s="252"/>
      <c r="R83" s="253"/>
      <c r="S83" s="253"/>
      <c r="T83" s="253"/>
      <c r="U83" s="255"/>
      <c r="V83" s="255"/>
      <c r="W83" s="255"/>
      <c r="X83" s="253"/>
      <c r="Y83" s="253"/>
      <c r="Z83" s="253"/>
      <c r="AA83" s="255"/>
    </row>
    <row r="84" spans="1:27" customFormat="1" x14ac:dyDescent="0.25">
      <c r="A84" s="111" t="s">
        <v>396</v>
      </c>
      <c r="B84" s="110">
        <v>20134</v>
      </c>
      <c r="C84" s="110">
        <v>9430</v>
      </c>
      <c r="D84" s="110">
        <v>7864.2358119636801</v>
      </c>
      <c r="E84" s="110">
        <v>1740.2091755603001</v>
      </c>
      <c r="F84" s="110"/>
      <c r="G84" s="110">
        <v>-123.03685359410601</v>
      </c>
      <c r="H84" s="110">
        <v>-118.09365322724101</v>
      </c>
      <c r="I84" s="110">
        <v>179.61598405541301</v>
      </c>
      <c r="J84" s="110">
        <v>-13.408094325171399</v>
      </c>
      <c r="K84" s="110">
        <v>-104.58054124742701</v>
      </c>
      <c r="L84" s="110">
        <v>-2.76703090948042</v>
      </c>
      <c r="M84" s="110">
        <v>8.2418607121807703</v>
      </c>
      <c r="O84" s="252">
        <v>6.7050759908612303</v>
      </c>
      <c r="P84" s="252">
        <v>9.3722062183371406</v>
      </c>
      <c r="R84" s="253">
        <v>0.98419999999999996</v>
      </c>
      <c r="S84" s="253">
        <v>0.93200000000000005</v>
      </c>
      <c r="T84" s="253"/>
      <c r="U84" s="255">
        <v>0.53703703703703698</v>
      </c>
      <c r="V84" s="255">
        <v>0.30962962962962998</v>
      </c>
      <c r="W84" s="255">
        <v>0.10740740740740699</v>
      </c>
      <c r="X84" s="253"/>
      <c r="Y84" s="253">
        <v>0.97212599999999993</v>
      </c>
      <c r="Z84" s="253">
        <v>0.99829999999999997</v>
      </c>
      <c r="AA84" s="255">
        <v>8.9588377723970893</v>
      </c>
    </row>
    <row r="85" spans="1:27" customFormat="1" x14ac:dyDescent="0.25">
      <c r="A85" s="111" t="s">
        <v>397</v>
      </c>
      <c r="B85" s="110">
        <v>8733</v>
      </c>
      <c r="C85" s="110">
        <v>9639</v>
      </c>
      <c r="D85" s="110">
        <v>7735.9178026924001</v>
      </c>
      <c r="E85" s="110">
        <v>1745.5782232577301</v>
      </c>
      <c r="F85" s="110"/>
      <c r="G85" s="110">
        <v>-62.990045527426702</v>
      </c>
      <c r="H85" s="110">
        <v>-146.562557865115</v>
      </c>
      <c r="I85" s="110">
        <v>364.88984855034897</v>
      </c>
      <c r="J85" s="110">
        <v>-10.095586588332701</v>
      </c>
      <c r="K85" s="110">
        <v>-104.58054124742701</v>
      </c>
      <c r="L85" s="110">
        <v>-2.76703090948042</v>
      </c>
      <c r="M85" s="110">
        <v>119.568238668769</v>
      </c>
      <c r="O85" s="252">
        <v>6.5956715905187204</v>
      </c>
      <c r="P85" s="252">
        <v>9.4011221802358893</v>
      </c>
      <c r="R85" s="253">
        <v>0.99170000000000003</v>
      </c>
      <c r="S85" s="253">
        <v>0.91590000000000005</v>
      </c>
      <c r="T85" s="253"/>
      <c r="U85" s="255">
        <v>0.578125</v>
      </c>
      <c r="V85" s="255">
        <v>0.43229166666666702</v>
      </c>
      <c r="W85" s="255">
        <v>0.18402777777777801</v>
      </c>
      <c r="X85" s="253"/>
      <c r="Y85" s="253">
        <v>0.96600300000000006</v>
      </c>
      <c r="Z85" s="253">
        <v>0.99870000000000003</v>
      </c>
      <c r="AA85" s="255">
        <v>24.675324675324699</v>
      </c>
    </row>
    <row r="86" spans="1:27" customFormat="1" x14ac:dyDescent="0.25">
      <c r="A86" s="111" t="s">
        <v>398</v>
      </c>
      <c r="B86" s="110">
        <v>28521</v>
      </c>
      <c r="C86" s="110">
        <v>7544</v>
      </c>
      <c r="D86" s="110">
        <v>6415.2365232479697</v>
      </c>
      <c r="E86" s="110">
        <v>1447.2192559913799</v>
      </c>
      <c r="F86" s="110"/>
      <c r="G86" s="110">
        <v>-166.21960102185199</v>
      </c>
      <c r="H86" s="110">
        <v>-87.026750425420204</v>
      </c>
      <c r="I86" s="110">
        <v>10.797959055478</v>
      </c>
      <c r="J86" s="110">
        <v>-3.8893444832852703E-2</v>
      </c>
      <c r="K86" s="110">
        <v>-104.58054124742701</v>
      </c>
      <c r="L86" s="110">
        <v>-2.76703090948042</v>
      </c>
      <c r="M86" s="110">
        <v>31.678861139196101</v>
      </c>
      <c r="O86" s="252">
        <v>5.4696539392026899</v>
      </c>
      <c r="P86" s="252">
        <v>7.7942568633638398</v>
      </c>
      <c r="R86" s="253">
        <v>0.97389999999999999</v>
      </c>
      <c r="S86" s="253">
        <v>0.93969999999999998</v>
      </c>
      <c r="T86" s="253"/>
      <c r="U86" s="255">
        <v>0.46153846153846201</v>
      </c>
      <c r="V86" s="255">
        <v>0.21282051282051301</v>
      </c>
      <c r="W86" s="255">
        <v>0.105769230769231</v>
      </c>
      <c r="X86" s="253"/>
      <c r="Y86" s="253">
        <v>0.97453299999999998</v>
      </c>
      <c r="Z86" s="253">
        <v>1</v>
      </c>
      <c r="AA86" s="255">
        <v>13.207547169811299</v>
      </c>
    </row>
    <row r="87" spans="1:27" customFormat="1" x14ac:dyDescent="0.25">
      <c r="A87" s="111" t="s">
        <v>399</v>
      </c>
      <c r="B87" s="110">
        <v>10320</v>
      </c>
      <c r="C87" s="110">
        <v>8384</v>
      </c>
      <c r="D87" s="110">
        <v>6909.9786458190201</v>
      </c>
      <c r="E87" s="110">
        <v>1518.5264734832499</v>
      </c>
      <c r="F87" s="110"/>
      <c r="G87" s="110">
        <v>-207.46328286881501</v>
      </c>
      <c r="H87" s="110">
        <v>-195.34563907378299</v>
      </c>
      <c r="I87" s="110">
        <v>288.73923959181002</v>
      </c>
      <c r="J87" s="110">
        <v>42.802974159244997</v>
      </c>
      <c r="K87" s="110">
        <v>-104.58054124742701</v>
      </c>
      <c r="L87" s="110">
        <v>-2.76703090948042</v>
      </c>
      <c r="M87" s="110">
        <v>134.59577804687899</v>
      </c>
      <c r="O87" s="252">
        <v>5.8914728682170496</v>
      </c>
      <c r="P87" s="252">
        <v>8.1782945736434094</v>
      </c>
      <c r="R87" s="253">
        <v>0.9698</v>
      </c>
      <c r="S87" s="253">
        <v>0.87119999999999997</v>
      </c>
      <c r="T87" s="253"/>
      <c r="U87" s="255">
        <v>0.59703947368421095</v>
      </c>
      <c r="V87" s="255">
        <v>0.37993421052631599</v>
      </c>
      <c r="W87" s="255">
        <v>0.20230263157894701</v>
      </c>
      <c r="X87" s="253"/>
      <c r="Y87" s="253">
        <v>0.97751699999999997</v>
      </c>
      <c r="Z87" s="253">
        <v>1.0062</v>
      </c>
      <c r="AA87" s="255">
        <v>30.192719486081401</v>
      </c>
    </row>
    <row r="88" spans="1:27" customFormat="1" x14ac:dyDescent="0.25">
      <c r="A88" s="111" t="s">
        <v>400</v>
      </c>
      <c r="B88" s="110">
        <v>12393</v>
      </c>
      <c r="C88" s="110">
        <v>7091</v>
      </c>
      <c r="D88" s="110">
        <v>6075.9109714890001</v>
      </c>
      <c r="E88" s="110">
        <v>1357.41100645703</v>
      </c>
      <c r="F88" s="110"/>
      <c r="G88" s="110">
        <v>-164.04670618958099</v>
      </c>
      <c r="H88" s="110">
        <v>-179.20916434275901</v>
      </c>
      <c r="I88" s="110">
        <v>59.111445503213197</v>
      </c>
      <c r="J88" s="110">
        <v>-8.5451688049171892</v>
      </c>
      <c r="K88" s="110">
        <v>-104.58054124742701</v>
      </c>
      <c r="L88" s="110">
        <v>-2.76703090948042</v>
      </c>
      <c r="M88" s="110">
        <v>57.714883135212197</v>
      </c>
      <c r="O88" s="252">
        <v>5.1803437424352499</v>
      </c>
      <c r="P88" s="252">
        <v>7.3105785524086198</v>
      </c>
      <c r="R88" s="253">
        <v>0.9728</v>
      </c>
      <c r="S88" s="253">
        <v>0.86780000000000002</v>
      </c>
      <c r="T88" s="253"/>
      <c r="U88" s="255">
        <v>0.53271028037383195</v>
      </c>
      <c r="V88" s="255">
        <v>0.32087227414330199</v>
      </c>
      <c r="W88" s="255">
        <v>0.10280373831775701</v>
      </c>
      <c r="X88" s="253"/>
      <c r="Y88" s="253">
        <v>0.96979000000000004</v>
      </c>
      <c r="Z88" s="253">
        <v>0.99860000000000004</v>
      </c>
      <c r="AA88" s="255">
        <v>18.232044198895</v>
      </c>
    </row>
    <row r="89" spans="1:27" customFormat="1" x14ac:dyDescent="0.25">
      <c r="A89" s="111" t="s">
        <v>401</v>
      </c>
      <c r="B89" s="110">
        <v>9588</v>
      </c>
      <c r="C89" s="110">
        <v>8116</v>
      </c>
      <c r="D89" s="110">
        <v>6911.5148541010603</v>
      </c>
      <c r="E89" s="110">
        <v>1514.39213701214</v>
      </c>
      <c r="F89" s="110"/>
      <c r="G89" s="110">
        <v>-226.86191795041501</v>
      </c>
      <c r="H89" s="110">
        <v>-217.52901859148599</v>
      </c>
      <c r="I89" s="110">
        <v>181.79500897584001</v>
      </c>
      <c r="J89" s="110">
        <v>-14.553074638445</v>
      </c>
      <c r="K89" s="110">
        <v>-104.58054124742701</v>
      </c>
      <c r="L89" s="110">
        <v>-2.76703090948042</v>
      </c>
      <c r="M89" s="110">
        <v>75.048662474458595</v>
      </c>
      <c r="O89" s="252">
        <v>5.89278264497288</v>
      </c>
      <c r="P89" s="252">
        <v>8.1560283687943294</v>
      </c>
      <c r="R89" s="253">
        <v>0.96699999999999997</v>
      </c>
      <c r="S89" s="253">
        <v>0.85619999999999996</v>
      </c>
      <c r="T89" s="253"/>
      <c r="U89" s="255">
        <v>0.61946902654867297</v>
      </c>
      <c r="V89" s="255">
        <v>0.29557522123893798</v>
      </c>
      <c r="W89" s="255">
        <v>0.14690265486725701</v>
      </c>
      <c r="X89" s="253"/>
      <c r="Y89" s="253">
        <v>0.97633599999999998</v>
      </c>
      <c r="Z89" s="253">
        <v>0.99790000000000001</v>
      </c>
      <c r="AA89" s="255">
        <v>19.450317124735701</v>
      </c>
    </row>
    <row r="90" spans="1:27" customFormat="1" x14ac:dyDescent="0.25">
      <c r="A90" s="111" t="s">
        <v>402</v>
      </c>
      <c r="B90" s="110">
        <v>94129</v>
      </c>
      <c r="C90" s="110">
        <v>8494</v>
      </c>
      <c r="D90" s="110">
        <v>7065.0044101171998</v>
      </c>
      <c r="E90" s="110">
        <v>1613.1816738125101</v>
      </c>
      <c r="F90" s="110"/>
      <c r="G90" s="110">
        <v>-39.0524529027483</v>
      </c>
      <c r="H90" s="110">
        <v>2.01507055205369</v>
      </c>
      <c r="I90" s="110">
        <v>-25.422264193310198</v>
      </c>
      <c r="J90" s="110">
        <v>-3.8893444832852703E-2</v>
      </c>
      <c r="K90" s="110">
        <v>-104.58054124742701</v>
      </c>
      <c r="L90" s="110">
        <v>-2.76703090948042</v>
      </c>
      <c r="M90" s="110">
        <v>-14.222617937338001</v>
      </c>
      <c r="O90" s="252">
        <v>6.0236483974120603</v>
      </c>
      <c r="P90" s="252">
        <v>8.6880770007117896</v>
      </c>
      <c r="R90" s="253">
        <v>0.99429999999999996</v>
      </c>
      <c r="S90" s="253">
        <v>1.0011000000000001</v>
      </c>
      <c r="T90" s="253"/>
      <c r="U90" s="255">
        <v>0.33633156966490302</v>
      </c>
      <c r="V90" s="255">
        <v>0.21481481481481501</v>
      </c>
      <c r="W90" s="255">
        <v>7.8130511463844796E-2</v>
      </c>
      <c r="X90" s="253"/>
      <c r="Y90" s="253">
        <v>0.98457700000000004</v>
      </c>
      <c r="Z90" s="253">
        <v>1</v>
      </c>
      <c r="AA90" s="255">
        <v>1.8136110612318199</v>
      </c>
    </row>
    <row r="91" spans="1:27" customFormat="1" x14ac:dyDescent="0.25">
      <c r="A91" s="111" t="s">
        <v>403</v>
      </c>
      <c r="B91" s="110">
        <v>17651</v>
      </c>
      <c r="C91" s="110">
        <v>9538</v>
      </c>
      <c r="D91" s="110">
        <v>7734.5755983826803</v>
      </c>
      <c r="E91" s="110">
        <v>1851.4115604778301</v>
      </c>
      <c r="F91" s="110"/>
      <c r="G91" s="110">
        <v>-136.457373416292</v>
      </c>
      <c r="H91" s="110">
        <v>-100.47621817913399</v>
      </c>
      <c r="I91" s="110">
        <v>233.828453673761</v>
      </c>
      <c r="J91" s="110">
        <v>2.2814792346816999</v>
      </c>
      <c r="K91" s="110">
        <v>-104.58054124742701</v>
      </c>
      <c r="L91" s="110">
        <v>-2.76703090948042</v>
      </c>
      <c r="M91" s="110">
        <v>60.357397656863498</v>
      </c>
      <c r="O91" s="252">
        <v>6.5945272222537001</v>
      </c>
      <c r="P91" s="252">
        <v>9.9711064528921902</v>
      </c>
      <c r="R91" s="253">
        <v>0.98219999999999996</v>
      </c>
      <c r="S91" s="253">
        <v>0.9456</v>
      </c>
      <c r="T91" s="253"/>
      <c r="U91" s="255">
        <v>0.39518900343642599</v>
      </c>
      <c r="V91" s="255">
        <v>0.22938144329896901</v>
      </c>
      <c r="W91" s="255">
        <v>0.22336769759450201</v>
      </c>
      <c r="X91" s="253"/>
      <c r="Y91" s="253">
        <v>0.99231099999999994</v>
      </c>
      <c r="Z91" s="253">
        <v>1.0003</v>
      </c>
      <c r="AA91" s="255">
        <v>15.820895522388099</v>
      </c>
    </row>
    <row r="92" spans="1:27" customFormat="1" ht="14.25" customHeight="1" x14ac:dyDescent="0.25">
      <c r="A92" s="17" t="s">
        <v>404</v>
      </c>
      <c r="B92" s="18"/>
      <c r="C92" s="18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O92" s="252"/>
      <c r="P92" s="252"/>
      <c r="R92" s="253"/>
      <c r="S92" s="253"/>
      <c r="T92" s="253"/>
      <c r="U92" s="255"/>
      <c r="V92" s="255"/>
      <c r="W92" s="255"/>
      <c r="X92" s="253"/>
      <c r="Y92" s="253"/>
      <c r="Z92" s="253"/>
      <c r="AA92" s="255"/>
    </row>
    <row r="93" spans="1:27" customFormat="1" x14ac:dyDescent="0.25">
      <c r="A93" s="111" t="s">
        <v>405</v>
      </c>
      <c r="B93" s="110">
        <v>10839</v>
      </c>
      <c r="C93" s="110">
        <v>5256</v>
      </c>
      <c r="D93" s="110">
        <v>4479.8549045431801</v>
      </c>
      <c r="E93" s="110">
        <v>1134.04004743729</v>
      </c>
      <c r="F93" s="110"/>
      <c r="G93" s="110">
        <v>-100.922619588665</v>
      </c>
      <c r="H93" s="110">
        <v>-104.65813367709001</v>
      </c>
      <c r="I93" s="110">
        <v>-59.103243730359999</v>
      </c>
      <c r="J93" s="110">
        <v>28.184192453789102</v>
      </c>
      <c r="K93" s="110">
        <v>-104.58054124742701</v>
      </c>
      <c r="L93" s="110">
        <v>-2.76703090948042</v>
      </c>
      <c r="M93" s="110">
        <v>-14.222617937338001</v>
      </c>
      <c r="O93" s="252">
        <v>3.81954054802104</v>
      </c>
      <c r="P93" s="252">
        <v>6.1075744994925696</v>
      </c>
      <c r="R93" s="253">
        <v>0.97719999999999996</v>
      </c>
      <c r="S93" s="253">
        <v>0.90749999999999997</v>
      </c>
      <c r="T93" s="253"/>
      <c r="U93" s="255">
        <v>0.45169082125603899</v>
      </c>
      <c r="V93" s="255">
        <v>0.270531400966184</v>
      </c>
      <c r="W93" s="255">
        <v>0.13043478260869601</v>
      </c>
      <c r="X93" s="253"/>
      <c r="Y93" s="253">
        <v>0.97807100000000002</v>
      </c>
      <c r="Z93" s="253">
        <v>1.0063</v>
      </c>
      <c r="AA93" s="255">
        <v>5.3435114503816799</v>
      </c>
    </row>
    <row r="94" spans="1:27" customFormat="1" x14ac:dyDescent="0.25">
      <c r="A94" s="111" t="s">
        <v>406</v>
      </c>
      <c r="B94" s="110">
        <v>9445</v>
      </c>
      <c r="C94" s="110">
        <v>6947</v>
      </c>
      <c r="D94" s="110">
        <v>5687.4335955013703</v>
      </c>
      <c r="E94" s="110">
        <v>1505.86633967945</v>
      </c>
      <c r="F94" s="110"/>
      <c r="G94" s="110">
        <v>-119.92426334925899</v>
      </c>
      <c r="H94" s="110">
        <v>-152.60486276660501</v>
      </c>
      <c r="I94" s="110">
        <v>102.44638208056</v>
      </c>
      <c r="J94" s="110">
        <v>10.198487027069801</v>
      </c>
      <c r="K94" s="110">
        <v>-104.58054124742701</v>
      </c>
      <c r="L94" s="110">
        <v>-2.76703090948042</v>
      </c>
      <c r="M94" s="110">
        <v>21.150686600563901</v>
      </c>
      <c r="O94" s="252">
        <v>4.8491265219692998</v>
      </c>
      <c r="P94" s="252">
        <v>8.1101111699311801</v>
      </c>
      <c r="R94" s="253">
        <v>0.97870000000000001</v>
      </c>
      <c r="S94" s="253">
        <v>0.89849999999999997</v>
      </c>
      <c r="T94" s="253"/>
      <c r="U94" s="255">
        <v>0.57423580786026196</v>
      </c>
      <c r="V94" s="255">
        <v>0.34934497816593901</v>
      </c>
      <c r="W94" s="255">
        <v>0.148471615720524</v>
      </c>
      <c r="X94" s="253"/>
      <c r="Y94" s="253">
        <v>0.9661320000000001</v>
      </c>
      <c r="Z94" s="253">
        <v>1.0018</v>
      </c>
      <c r="AA94" s="255">
        <v>12.2549019607843</v>
      </c>
    </row>
    <row r="95" spans="1:27" customFormat="1" x14ac:dyDescent="0.25">
      <c r="A95" s="111" t="s">
        <v>407</v>
      </c>
      <c r="B95" s="110">
        <v>14224</v>
      </c>
      <c r="C95" s="110">
        <v>7894</v>
      </c>
      <c r="D95" s="110">
        <v>6604.8596839092697</v>
      </c>
      <c r="E95" s="110">
        <v>1494.6632669824701</v>
      </c>
      <c r="F95" s="110"/>
      <c r="G95" s="110">
        <v>-198.90917618753099</v>
      </c>
      <c r="H95" s="110">
        <v>-162.37879273683299</v>
      </c>
      <c r="I95" s="110">
        <v>189.057629315463</v>
      </c>
      <c r="J95" s="110">
        <v>-13.2486128126514</v>
      </c>
      <c r="K95" s="110">
        <v>-104.58054124742701</v>
      </c>
      <c r="L95" s="110">
        <v>-2.76703090948042</v>
      </c>
      <c r="M95" s="110">
        <v>87.111696480140097</v>
      </c>
      <c r="O95" s="252">
        <v>5.6313273340832399</v>
      </c>
      <c r="P95" s="252">
        <v>8.0497750281214806</v>
      </c>
      <c r="R95" s="253">
        <v>0.96970000000000001</v>
      </c>
      <c r="S95" s="253">
        <v>0.89119999999999999</v>
      </c>
      <c r="T95" s="253"/>
      <c r="U95" s="255">
        <v>0.59425717852684101</v>
      </c>
      <c r="V95" s="255">
        <v>0.35955056179775302</v>
      </c>
      <c r="W95" s="255">
        <v>0.15106117353308399</v>
      </c>
      <c r="X95" s="253"/>
      <c r="Y95" s="253">
        <v>0.96572199999999997</v>
      </c>
      <c r="Z95" s="253">
        <v>0.998</v>
      </c>
      <c r="AA95" s="255">
        <v>22.290076335877899</v>
      </c>
    </row>
    <row r="96" spans="1:27" customFormat="1" x14ac:dyDescent="0.25">
      <c r="A96" s="111" t="s">
        <v>408</v>
      </c>
      <c r="B96" s="110">
        <v>5921</v>
      </c>
      <c r="C96" s="110">
        <v>7967</v>
      </c>
      <c r="D96" s="110">
        <v>6477.4715601157304</v>
      </c>
      <c r="E96" s="110">
        <v>1605.5894958281201</v>
      </c>
      <c r="F96" s="110"/>
      <c r="G96" s="110">
        <v>-256.58529585768599</v>
      </c>
      <c r="H96" s="110">
        <v>-242.68512000793399</v>
      </c>
      <c r="I96" s="110">
        <v>400.65944895021698</v>
      </c>
      <c r="J96" s="110">
        <v>40.7691773838961</v>
      </c>
      <c r="K96" s="110">
        <v>-104.58054124742701</v>
      </c>
      <c r="L96" s="110">
        <v>-2.76703090948042</v>
      </c>
      <c r="M96" s="110">
        <v>49.057770650000101</v>
      </c>
      <c r="O96" s="252">
        <v>5.5227157574734003</v>
      </c>
      <c r="P96" s="252">
        <v>8.6471879750042202</v>
      </c>
      <c r="R96" s="253">
        <v>0.96020000000000005</v>
      </c>
      <c r="S96" s="253">
        <v>0.84870000000000001</v>
      </c>
      <c r="T96" s="253"/>
      <c r="U96" s="255">
        <v>0.69418960244648298</v>
      </c>
      <c r="V96" s="255">
        <v>0.45871559633027498</v>
      </c>
      <c r="W96" s="255">
        <v>0.27522935779816499</v>
      </c>
      <c r="X96" s="253"/>
      <c r="Y96" s="253">
        <v>0.953573</v>
      </c>
      <c r="Z96" s="253">
        <v>1.0063</v>
      </c>
      <c r="AA96" s="255">
        <v>15.9574468085106</v>
      </c>
    </row>
    <row r="97" spans="1:27" customFormat="1" x14ac:dyDescent="0.25">
      <c r="A97" s="111" t="s">
        <v>404</v>
      </c>
      <c r="B97" s="110">
        <v>69467</v>
      </c>
      <c r="C97" s="110">
        <v>8138</v>
      </c>
      <c r="D97" s="110">
        <v>6810.9889125377504</v>
      </c>
      <c r="E97" s="110">
        <v>1523.8145479248201</v>
      </c>
      <c r="F97" s="110"/>
      <c r="G97" s="110">
        <v>-36.242366784037301</v>
      </c>
      <c r="H97" s="110">
        <v>18.069200921580201</v>
      </c>
      <c r="I97" s="110">
        <v>-70.5465670125716</v>
      </c>
      <c r="J97" s="110">
        <v>-3.8893444832852703E-2</v>
      </c>
      <c r="K97" s="110">
        <v>-104.58054124742701</v>
      </c>
      <c r="L97" s="110">
        <v>-2.76703090948042</v>
      </c>
      <c r="M97" s="110">
        <v>-1.02144933935347</v>
      </c>
      <c r="O97" s="252">
        <v>5.8070738624094904</v>
      </c>
      <c r="P97" s="252">
        <v>8.2067744396620004</v>
      </c>
      <c r="R97" s="253">
        <v>0.99450000000000005</v>
      </c>
      <c r="S97" s="253">
        <v>1.0117</v>
      </c>
      <c r="T97" s="253"/>
      <c r="U97" s="255">
        <v>0.33465542885473498</v>
      </c>
      <c r="V97" s="255">
        <v>0.18170550322260801</v>
      </c>
      <c r="W97" s="255">
        <v>6.5443728309370397E-2</v>
      </c>
      <c r="X97" s="253"/>
      <c r="Y97" s="253">
        <v>0.97665999999999997</v>
      </c>
      <c r="Z97" s="253">
        <v>1</v>
      </c>
      <c r="AA97" s="255">
        <v>8.0921757770632397</v>
      </c>
    </row>
    <row r="98" spans="1:27" customFormat="1" x14ac:dyDescent="0.25">
      <c r="A98" s="111" t="s">
        <v>409</v>
      </c>
      <c r="B98" s="110">
        <v>13430</v>
      </c>
      <c r="C98" s="110">
        <v>7848</v>
      </c>
      <c r="D98" s="110">
        <v>6646.01729906932</v>
      </c>
      <c r="E98" s="110">
        <v>1465.5123105172299</v>
      </c>
      <c r="F98" s="110"/>
      <c r="G98" s="110">
        <v>-112.428823579165</v>
      </c>
      <c r="H98" s="110">
        <v>-124.76762937626</v>
      </c>
      <c r="I98" s="110">
        <v>65.714770193811802</v>
      </c>
      <c r="J98" s="110">
        <v>-3.8893444832852703E-2</v>
      </c>
      <c r="K98" s="110">
        <v>-104.58054124742701</v>
      </c>
      <c r="L98" s="110">
        <v>-2.76703090948042</v>
      </c>
      <c r="M98" s="110">
        <v>15.0383187559543</v>
      </c>
      <c r="O98" s="252">
        <v>5.6664184661206303</v>
      </c>
      <c r="P98" s="252">
        <v>7.8927773641102004</v>
      </c>
      <c r="R98" s="253">
        <v>0.9829</v>
      </c>
      <c r="S98" s="253">
        <v>0.91469999999999996</v>
      </c>
      <c r="T98" s="253"/>
      <c r="U98" s="255">
        <v>0.51116951379763498</v>
      </c>
      <c r="V98" s="255">
        <v>0.252299605781866</v>
      </c>
      <c r="W98" s="255">
        <v>0.111695137976347</v>
      </c>
      <c r="X98" s="253"/>
      <c r="Y98" s="253">
        <v>0.96764799999999995</v>
      </c>
      <c r="Z98" s="253">
        <v>1</v>
      </c>
      <c r="AA98" s="255">
        <v>10.4499274310595</v>
      </c>
    </row>
    <row r="99" spans="1:27" customFormat="1" x14ac:dyDescent="0.25">
      <c r="A99" s="111" t="s">
        <v>410</v>
      </c>
      <c r="B99" s="110">
        <v>15249</v>
      </c>
      <c r="C99" s="110">
        <v>8655</v>
      </c>
      <c r="D99" s="110">
        <v>6999.2716798745696</v>
      </c>
      <c r="E99" s="110">
        <v>1671.8172081453099</v>
      </c>
      <c r="F99" s="110"/>
      <c r="G99" s="110">
        <v>85.209332393414797</v>
      </c>
      <c r="H99" s="110">
        <v>99.379331153876706</v>
      </c>
      <c r="I99" s="110">
        <v>-88.426367297393199</v>
      </c>
      <c r="J99" s="110">
        <v>9.7600869069920098</v>
      </c>
      <c r="K99" s="110">
        <v>-104.58054124742701</v>
      </c>
      <c r="L99" s="110">
        <v>-2.76703090948042</v>
      </c>
      <c r="M99" s="110">
        <v>-14.222617937338001</v>
      </c>
      <c r="O99" s="252">
        <v>5.9676044330775797</v>
      </c>
      <c r="P99" s="252">
        <v>9.0038691061708995</v>
      </c>
      <c r="R99" s="253">
        <v>1.012</v>
      </c>
      <c r="S99" s="253">
        <v>1.0592999999999999</v>
      </c>
      <c r="T99" s="253"/>
      <c r="U99" s="255">
        <v>0.35164835164835201</v>
      </c>
      <c r="V99" s="255">
        <v>0.13956043956044001</v>
      </c>
      <c r="W99" s="255">
        <v>5.9340659340659303E-2</v>
      </c>
      <c r="X99" s="253"/>
      <c r="Y99" s="253">
        <v>0.97606999999999999</v>
      </c>
      <c r="Z99" s="253">
        <v>1.0014000000000001</v>
      </c>
      <c r="AA99" s="255">
        <v>-0.76335877862595403</v>
      </c>
    </row>
    <row r="100" spans="1:27" customFormat="1" x14ac:dyDescent="0.25">
      <c r="A100" s="111" t="s">
        <v>411</v>
      </c>
      <c r="B100" s="110">
        <v>20318</v>
      </c>
      <c r="C100" s="110">
        <v>8284</v>
      </c>
      <c r="D100" s="110">
        <v>6909.8086000801304</v>
      </c>
      <c r="E100" s="110">
        <v>1493.2437804763999</v>
      </c>
      <c r="F100" s="110"/>
      <c r="G100" s="110">
        <v>-106.57494192633</v>
      </c>
      <c r="H100" s="110">
        <v>-101.00135760544001</v>
      </c>
      <c r="I100" s="110">
        <v>137.668633252559</v>
      </c>
      <c r="J100" s="110">
        <v>2.0340491351909602</v>
      </c>
      <c r="K100" s="110">
        <v>-104.58054124742701</v>
      </c>
      <c r="L100" s="110">
        <v>-2.76703090948042</v>
      </c>
      <c r="M100" s="110">
        <v>56.361274067917797</v>
      </c>
      <c r="O100" s="252">
        <v>5.8913278866030101</v>
      </c>
      <c r="P100" s="252">
        <v>8.0421301309183999</v>
      </c>
      <c r="R100" s="253">
        <v>0.98440000000000005</v>
      </c>
      <c r="S100" s="253">
        <v>0.93220000000000003</v>
      </c>
      <c r="T100" s="253"/>
      <c r="U100" s="255">
        <v>0.50041771094402698</v>
      </c>
      <c r="V100" s="255">
        <v>0.309106098579783</v>
      </c>
      <c r="W100" s="255">
        <v>0.13450292397660801</v>
      </c>
      <c r="X100" s="253"/>
      <c r="Y100" s="253">
        <v>0.96704899999999994</v>
      </c>
      <c r="Z100" s="253">
        <v>1.0003</v>
      </c>
      <c r="AA100" s="255">
        <v>16.439688715953299</v>
      </c>
    </row>
    <row r="101" spans="1:27" customFormat="1" x14ac:dyDescent="0.25">
      <c r="A101" s="111" t="s">
        <v>412</v>
      </c>
      <c r="B101" s="110">
        <v>27102</v>
      </c>
      <c r="C101" s="110">
        <v>7596</v>
      </c>
      <c r="D101" s="110">
        <v>6500.1206089694397</v>
      </c>
      <c r="E101" s="110">
        <v>1455.85194756126</v>
      </c>
      <c r="F101" s="110"/>
      <c r="G101" s="110">
        <v>-180.13529275532801</v>
      </c>
      <c r="H101" s="110">
        <v>-100.649969255136</v>
      </c>
      <c r="I101" s="110">
        <v>12.9296594025506</v>
      </c>
      <c r="J101" s="110">
        <v>12.961347773106001</v>
      </c>
      <c r="K101" s="110">
        <v>-104.58054124742701</v>
      </c>
      <c r="L101" s="110">
        <v>-2.76703090948042</v>
      </c>
      <c r="M101" s="110">
        <v>1.91608535975509</v>
      </c>
      <c r="O101" s="252">
        <v>5.5420264187144896</v>
      </c>
      <c r="P101" s="252">
        <v>7.8407497601653002</v>
      </c>
      <c r="R101" s="253">
        <v>0.97209999999999996</v>
      </c>
      <c r="S101" s="253">
        <v>0.93069999999999997</v>
      </c>
      <c r="T101" s="253"/>
      <c r="U101" s="255">
        <v>0.5</v>
      </c>
      <c r="V101" s="255">
        <v>0.19507323568575199</v>
      </c>
      <c r="W101" s="255">
        <v>0.101864181091877</v>
      </c>
      <c r="X101" s="253"/>
      <c r="Y101" s="253">
        <v>0.978437</v>
      </c>
      <c r="Z101" s="253">
        <v>1.002</v>
      </c>
      <c r="AA101" s="255">
        <v>8.6044830079537196</v>
      </c>
    </row>
    <row r="102" spans="1:27" customFormat="1" x14ac:dyDescent="0.25">
      <c r="A102" s="111" t="s">
        <v>413</v>
      </c>
      <c r="B102" s="110">
        <v>7125</v>
      </c>
      <c r="C102" s="110">
        <v>6959</v>
      </c>
      <c r="D102" s="110">
        <v>5909.6587454575201</v>
      </c>
      <c r="E102" s="110">
        <v>1308.21301897169</v>
      </c>
      <c r="F102" s="110"/>
      <c r="G102" s="110">
        <v>-101.609989936041</v>
      </c>
      <c r="H102" s="110">
        <v>-93.819945353204901</v>
      </c>
      <c r="I102" s="110">
        <v>-23.958881344107098</v>
      </c>
      <c r="J102" s="110">
        <v>12.3713899206279</v>
      </c>
      <c r="K102" s="110">
        <v>-104.58054124742701</v>
      </c>
      <c r="L102" s="110">
        <v>-2.76703090948042</v>
      </c>
      <c r="M102" s="110">
        <v>55.007318736341801</v>
      </c>
      <c r="O102" s="252">
        <v>5.0385964912280699</v>
      </c>
      <c r="P102" s="252">
        <v>7.0456140350877199</v>
      </c>
      <c r="R102" s="253">
        <v>0.98260000000000003</v>
      </c>
      <c r="S102" s="253">
        <v>0.92810000000000004</v>
      </c>
      <c r="T102" s="253"/>
      <c r="U102" s="255">
        <v>0.49025069637883001</v>
      </c>
      <c r="V102" s="255">
        <v>0.26462395543175499</v>
      </c>
      <c r="W102" s="255">
        <v>6.9637883008356494E-2</v>
      </c>
      <c r="X102" s="253"/>
      <c r="Y102" s="253">
        <v>0.96153299999999997</v>
      </c>
      <c r="Z102" s="253">
        <v>1.0021</v>
      </c>
      <c r="AA102" s="255">
        <v>18.092105263157901</v>
      </c>
    </row>
    <row r="103" spans="1:27" customFormat="1" x14ac:dyDescent="0.25">
      <c r="A103" s="111" t="s">
        <v>414</v>
      </c>
      <c r="B103" s="110">
        <v>15647</v>
      </c>
      <c r="C103" s="110">
        <v>7492</v>
      </c>
      <c r="D103" s="110">
        <v>6423.95607390041</v>
      </c>
      <c r="E103" s="110">
        <v>1447.7326416722599</v>
      </c>
      <c r="F103" s="110"/>
      <c r="G103" s="110">
        <v>-196.63977484121301</v>
      </c>
      <c r="H103" s="110">
        <v>-112.682575339577</v>
      </c>
      <c r="I103" s="110">
        <v>8.3605008041902806</v>
      </c>
      <c r="J103" s="110">
        <v>27.584117672938699</v>
      </c>
      <c r="K103" s="110">
        <v>-104.58054124742701</v>
      </c>
      <c r="L103" s="110">
        <v>-2.76703090948042</v>
      </c>
      <c r="M103" s="110">
        <v>0.88681573977830697</v>
      </c>
      <c r="O103" s="252">
        <v>5.4770882597302997</v>
      </c>
      <c r="P103" s="252">
        <v>7.7970217933150101</v>
      </c>
      <c r="R103" s="253">
        <v>0.96919999999999995</v>
      </c>
      <c r="S103" s="253">
        <v>0.92200000000000004</v>
      </c>
      <c r="T103" s="253"/>
      <c r="U103" s="255">
        <v>0.51925320886814497</v>
      </c>
      <c r="V103" s="255">
        <v>0.21353558926487701</v>
      </c>
      <c r="W103" s="255">
        <v>8.8681446907817998E-2</v>
      </c>
      <c r="X103" s="253"/>
      <c r="Y103" s="253">
        <v>0.97469800000000006</v>
      </c>
      <c r="Z103" s="253">
        <v>1.0043</v>
      </c>
      <c r="AA103" s="255">
        <v>8.4810126582278507</v>
      </c>
    </row>
    <row r="104" spans="1:27" customFormat="1" x14ac:dyDescent="0.25">
      <c r="A104" s="111" t="s">
        <v>415</v>
      </c>
      <c r="B104" s="110">
        <v>36679</v>
      </c>
      <c r="C104" s="110">
        <v>6898</v>
      </c>
      <c r="D104" s="110">
        <v>5867.7473383775095</v>
      </c>
      <c r="E104" s="110">
        <v>1378.4460490029301</v>
      </c>
      <c r="F104" s="110"/>
      <c r="G104" s="110">
        <v>-105.574929323551</v>
      </c>
      <c r="H104" s="110">
        <v>-96.526341929145801</v>
      </c>
      <c r="I104" s="110">
        <v>-26.7384695795078</v>
      </c>
      <c r="J104" s="110">
        <v>2.3082054905178899</v>
      </c>
      <c r="K104" s="110">
        <v>-104.58054124742701</v>
      </c>
      <c r="L104" s="110">
        <v>-2.76703090948042</v>
      </c>
      <c r="M104" s="110">
        <v>-14.222617937338001</v>
      </c>
      <c r="O104" s="252">
        <v>5.0028626734643797</v>
      </c>
      <c r="P104" s="252">
        <v>7.42386651762589</v>
      </c>
      <c r="R104" s="253">
        <v>0.98180000000000001</v>
      </c>
      <c r="S104" s="253">
        <v>0.92979999999999996</v>
      </c>
      <c r="T104" s="253"/>
      <c r="U104" s="255">
        <v>0.45122615803814697</v>
      </c>
      <c r="V104" s="255">
        <v>0.243051771117166</v>
      </c>
      <c r="W104" s="255">
        <v>8.8283378746594005E-2</v>
      </c>
      <c r="X104" s="253"/>
      <c r="Y104" s="253">
        <v>0.96155500000000005</v>
      </c>
      <c r="Z104" s="253">
        <v>1.0004</v>
      </c>
      <c r="AA104" s="255">
        <v>5.9468822170900699</v>
      </c>
    </row>
    <row r="105" spans="1:27" customFormat="1" ht="14.25" customHeight="1" x14ac:dyDescent="0.25">
      <c r="A105" s="17" t="s">
        <v>416</v>
      </c>
      <c r="B105" s="18"/>
      <c r="C105" s="18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O105" s="252"/>
      <c r="P105" s="252"/>
      <c r="R105" s="253"/>
      <c r="S105" s="253"/>
      <c r="T105" s="253"/>
      <c r="U105" s="255"/>
      <c r="V105" s="255"/>
      <c r="W105" s="255"/>
      <c r="X105" s="253"/>
      <c r="Y105" s="253"/>
      <c r="Z105" s="253"/>
      <c r="AA105" s="255"/>
    </row>
    <row r="106" spans="1:27" customFormat="1" x14ac:dyDescent="0.25">
      <c r="A106" s="111" t="s">
        <v>416</v>
      </c>
      <c r="B106" s="110">
        <v>59686</v>
      </c>
      <c r="C106" s="110">
        <v>6812</v>
      </c>
      <c r="D106" s="110">
        <v>5781.2668661255802</v>
      </c>
      <c r="E106" s="110">
        <v>1419.5072419390201</v>
      </c>
      <c r="F106" s="110"/>
      <c r="G106" s="110">
        <v>-109.204124908079</v>
      </c>
      <c r="H106" s="110">
        <v>-68.605530523182594</v>
      </c>
      <c r="I106" s="110">
        <v>-90.377078877435196</v>
      </c>
      <c r="J106" s="110">
        <v>1.11735992839214</v>
      </c>
      <c r="K106" s="110">
        <v>-104.58054124742701</v>
      </c>
      <c r="L106" s="110">
        <v>-2.76703090948042</v>
      </c>
      <c r="M106" s="110">
        <v>-14.222617937338001</v>
      </c>
      <c r="O106" s="252">
        <v>4.9291291090037896</v>
      </c>
      <c r="P106" s="252">
        <v>7.6450088798043101</v>
      </c>
      <c r="R106" s="253">
        <v>0.98089999999999999</v>
      </c>
      <c r="S106" s="253">
        <v>0.95150000000000001</v>
      </c>
      <c r="T106" s="253"/>
      <c r="U106" s="255">
        <v>0.43881713120326299</v>
      </c>
      <c r="V106" s="255">
        <v>0.18694765465669599</v>
      </c>
      <c r="W106" s="255">
        <v>5.8803535010197097E-2</v>
      </c>
      <c r="X106" s="253"/>
      <c r="Y106" s="253">
        <v>0.99504300000000001</v>
      </c>
      <c r="Z106" s="253">
        <v>1.0002</v>
      </c>
      <c r="AA106" s="255">
        <v>-0.135777325186694</v>
      </c>
    </row>
    <row r="107" spans="1:27" customFormat="1" ht="14.25" customHeight="1" x14ac:dyDescent="0.25">
      <c r="A107" s="17" t="s">
        <v>417</v>
      </c>
      <c r="B107" s="18"/>
      <c r="C107" s="18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O107" s="252"/>
      <c r="P107" s="252"/>
      <c r="R107" s="253"/>
      <c r="S107" s="253"/>
      <c r="T107" s="253"/>
      <c r="U107" s="255"/>
      <c r="V107" s="255"/>
      <c r="W107" s="255"/>
      <c r="X107" s="253"/>
      <c r="Y107" s="253"/>
      <c r="Z107" s="253"/>
      <c r="AA107" s="255"/>
    </row>
    <row r="108" spans="1:27" customFormat="1" x14ac:dyDescent="0.25">
      <c r="A108" s="111" t="s">
        <v>418</v>
      </c>
      <c r="B108" s="110">
        <v>32473</v>
      </c>
      <c r="C108" s="110">
        <v>7391</v>
      </c>
      <c r="D108" s="110">
        <v>6125.7075434606804</v>
      </c>
      <c r="E108" s="110">
        <v>1484.9408526808099</v>
      </c>
      <c r="F108" s="110"/>
      <c r="G108" s="110">
        <v>-71.065276777916196</v>
      </c>
      <c r="H108" s="110">
        <v>-34.952527497675398</v>
      </c>
      <c r="I108" s="110">
        <v>12.200545127653999</v>
      </c>
      <c r="J108" s="110">
        <v>-4.3268887252555404</v>
      </c>
      <c r="K108" s="110">
        <v>-104.58054124742701</v>
      </c>
      <c r="L108" s="110">
        <v>-2.76703090948042</v>
      </c>
      <c r="M108" s="110">
        <v>-14.222617937338001</v>
      </c>
      <c r="O108" s="252">
        <v>5.2228004803991004</v>
      </c>
      <c r="P108" s="252">
        <v>7.9974132356111198</v>
      </c>
      <c r="R108" s="253">
        <v>0.98819999999999997</v>
      </c>
      <c r="S108" s="253">
        <v>0.97629999999999995</v>
      </c>
      <c r="T108" s="253"/>
      <c r="U108" s="255">
        <v>0.446933962264151</v>
      </c>
      <c r="V108" s="255">
        <v>0.25</v>
      </c>
      <c r="W108" s="255">
        <v>0.109080188679245</v>
      </c>
      <c r="X108" s="253"/>
      <c r="Y108" s="253">
        <v>0.96484999999999999</v>
      </c>
      <c r="Z108" s="253">
        <v>0.99929999999999997</v>
      </c>
      <c r="AA108" s="255">
        <v>0.71258907363420398</v>
      </c>
    </row>
    <row r="109" spans="1:27" customFormat="1" x14ac:dyDescent="0.25">
      <c r="A109" s="111" t="s">
        <v>419</v>
      </c>
      <c r="B109" s="110">
        <v>66622</v>
      </c>
      <c r="C109" s="110">
        <v>7793</v>
      </c>
      <c r="D109" s="110">
        <v>6425.81209420289</v>
      </c>
      <c r="E109" s="110">
        <v>1532.8675894409</v>
      </c>
      <c r="F109" s="110"/>
      <c r="G109" s="110">
        <v>-42.477450005659897</v>
      </c>
      <c r="H109" s="110">
        <v>37.949113411105799</v>
      </c>
      <c r="I109" s="110">
        <v>-58.048112734339099</v>
      </c>
      <c r="J109" s="110">
        <v>18.5959616283549</v>
      </c>
      <c r="K109" s="110">
        <v>-104.58054124742701</v>
      </c>
      <c r="L109" s="110">
        <v>-2.76703090948042</v>
      </c>
      <c r="M109" s="110">
        <v>-14.222617937338001</v>
      </c>
      <c r="O109" s="252">
        <v>5.4786707093752796</v>
      </c>
      <c r="P109" s="252">
        <v>8.2555312059079604</v>
      </c>
      <c r="R109" s="253">
        <v>0.99319999999999997</v>
      </c>
      <c r="S109" s="253">
        <v>1.0246</v>
      </c>
      <c r="T109" s="253"/>
      <c r="U109" s="255">
        <v>0.34767123287671198</v>
      </c>
      <c r="V109" s="255">
        <v>0.211506849315068</v>
      </c>
      <c r="W109" s="255">
        <v>7.3698630136986298E-2</v>
      </c>
      <c r="X109" s="253"/>
      <c r="Y109" s="253">
        <v>0.97080900000000003</v>
      </c>
      <c r="Z109" s="253">
        <v>1.0028999999999999</v>
      </c>
      <c r="AA109" s="255">
        <v>-0.97666847531199097</v>
      </c>
    </row>
    <row r="110" spans="1:27" customFormat="1" x14ac:dyDescent="0.25">
      <c r="A110" s="111" t="s">
        <v>420</v>
      </c>
      <c r="B110" s="110">
        <v>13426</v>
      </c>
      <c r="C110" s="110">
        <v>7373</v>
      </c>
      <c r="D110" s="110">
        <v>6150.0527325093899</v>
      </c>
      <c r="E110" s="110">
        <v>1381.58771771445</v>
      </c>
      <c r="F110" s="110"/>
      <c r="G110" s="110">
        <v>-148.22820916505799</v>
      </c>
      <c r="H110" s="110">
        <v>-131.56289755909799</v>
      </c>
      <c r="I110" s="110">
        <v>138.300937889084</v>
      </c>
      <c r="J110" s="110">
        <v>34.401401857220002</v>
      </c>
      <c r="K110" s="110">
        <v>-104.58054124742701</v>
      </c>
      <c r="L110" s="110">
        <v>-2.76703090948042</v>
      </c>
      <c r="M110" s="110">
        <v>55.800970396340198</v>
      </c>
      <c r="O110" s="252">
        <v>5.2435572769253698</v>
      </c>
      <c r="P110" s="252">
        <v>7.44078653359154</v>
      </c>
      <c r="R110" s="253">
        <v>0.97570000000000001</v>
      </c>
      <c r="S110" s="253">
        <v>0.90459999999999996</v>
      </c>
      <c r="T110" s="253"/>
      <c r="U110" s="255">
        <v>0.52982954545454497</v>
      </c>
      <c r="V110" s="255">
        <v>0.31960227272727298</v>
      </c>
      <c r="W110" s="255">
        <v>0.171875</v>
      </c>
      <c r="X110" s="253"/>
      <c r="Y110" s="253">
        <v>0.96977900000000006</v>
      </c>
      <c r="Z110" s="253">
        <v>1.0056</v>
      </c>
      <c r="AA110" s="255">
        <v>17.7257525083612</v>
      </c>
    </row>
    <row r="111" spans="1:27" customFormat="1" x14ac:dyDescent="0.25">
      <c r="A111" s="111" t="s">
        <v>421</v>
      </c>
      <c r="B111" s="110">
        <v>29633</v>
      </c>
      <c r="C111" s="110">
        <v>8528</v>
      </c>
      <c r="D111" s="110">
        <v>6942.3545774664799</v>
      </c>
      <c r="E111" s="110">
        <v>1625.37647270665</v>
      </c>
      <c r="F111" s="110"/>
      <c r="G111" s="110">
        <v>-127.21548744821</v>
      </c>
      <c r="H111" s="110">
        <v>-76.639736448164996</v>
      </c>
      <c r="I111" s="110">
        <v>221.36577196325101</v>
      </c>
      <c r="J111" s="110">
        <v>9.6804029636206792</v>
      </c>
      <c r="K111" s="110">
        <v>-104.58054124742701</v>
      </c>
      <c r="L111" s="110">
        <v>-2.76703090948042</v>
      </c>
      <c r="M111" s="110">
        <v>40.570990909845499</v>
      </c>
      <c r="O111" s="252">
        <v>5.9190767050247999</v>
      </c>
      <c r="P111" s="252">
        <v>8.7537542604528706</v>
      </c>
      <c r="R111" s="253">
        <v>0.98150000000000004</v>
      </c>
      <c r="S111" s="253">
        <v>0.95269999999999999</v>
      </c>
      <c r="T111" s="253"/>
      <c r="U111" s="255">
        <v>0.51026225769669298</v>
      </c>
      <c r="V111" s="255">
        <v>0.36374002280501699</v>
      </c>
      <c r="W111" s="255">
        <v>0.17388825541619199</v>
      </c>
      <c r="X111" s="253"/>
      <c r="Y111" s="253">
        <v>0.97069300000000003</v>
      </c>
      <c r="Z111" s="253">
        <v>1.0014000000000001</v>
      </c>
      <c r="AA111" s="255">
        <v>13.9701104613385</v>
      </c>
    </row>
    <row r="112" spans="1:27" customFormat="1" x14ac:dyDescent="0.25">
      <c r="A112" s="111" t="s">
        <v>422</v>
      </c>
      <c r="B112" s="110">
        <v>17452</v>
      </c>
      <c r="C112" s="110">
        <v>6800</v>
      </c>
      <c r="D112" s="110">
        <v>5618.4160545594696</v>
      </c>
      <c r="E112" s="110">
        <v>1429.9263945447799</v>
      </c>
      <c r="F112" s="110"/>
      <c r="G112" s="110">
        <v>-14.513492717846701</v>
      </c>
      <c r="H112" s="110">
        <v>-92.132674376732993</v>
      </c>
      <c r="I112" s="110">
        <v>-63.0887911440187</v>
      </c>
      <c r="J112" s="110">
        <v>6.1413642151831302</v>
      </c>
      <c r="K112" s="110">
        <v>-104.58054124742701</v>
      </c>
      <c r="L112" s="110">
        <v>34.297458963519802</v>
      </c>
      <c r="M112" s="110">
        <v>-14.222617937338001</v>
      </c>
      <c r="O112" s="252">
        <v>4.7902819161127699</v>
      </c>
      <c r="P112" s="252">
        <v>7.7011230804492303</v>
      </c>
      <c r="R112" s="253">
        <v>0.99719999999999998</v>
      </c>
      <c r="S112" s="253">
        <v>0.93540000000000001</v>
      </c>
      <c r="T112" s="253"/>
      <c r="U112" s="255">
        <v>0.46889952153109998</v>
      </c>
      <c r="V112" s="255">
        <v>0.23803827751196199</v>
      </c>
      <c r="W112" s="255">
        <v>6.3397129186602896E-2</v>
      </c>
      <c r="X112" s="253"/>
      <c r="Y112" s="253">
        <v>0.97552400000000006</v>
      </c>
      <c r="Z112" s="253">
        <v>1.0011000000000001</v>
      </c>
      <c r="AA112" s="255">
        <v>-7.2142064372919004</v>
      </c>
    </row>
    <row r="113" spans="1:27" customFormat="1" ht="14.25" customHeight="1" x14ac:dyDescent="0.25">
      <c r="A113" s="17" t="s">
        <v>423</v>
      </c>
      <c r="B113" s="18"/>
      <c r="C113" s="18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O113" s="252"/>
      <c r="P113" s="252"/>
      <c r="R113" s="253"/>
      <c r="S113" s="253"/>
      <c r="T113" s="253"/>
      <c r="U113" s="255"/>
      <c r="V113" s="255"/>
      <c r="W113" s="255"/>
      <c r="X113" s="253"/>
      <c r="Y113" s="253"/>
      <c r="Z113" s="253"/>
      <c r="AA113" s="255"/>
    </row>
    <row r="114" spans="1:27" customFormat="1" x14ac:dyDescent="0.25">
      <c r="A114" s="111" t="s">
        <v>424</v>
      </c>
      <c r="B114" s="110">
        <v>15715</v>
      </c>
      <c r="C114" s="110">
        <v>8897</v>
      </c>
      <c r="D114" s="110">
        <v>7403.7221172209602</v>
      </c>
      <c r="E114" s="110">
        <v>1768.7523640062</v>
      </c>
      <c r="F114" s="110"/>
      <c r="G114" s="110">
        <v>-154.26009222671999</v>
      </c>
      <c r="H114" s="110">
        <v>-183.88655038218599</v>
      </c>
      <c r="I114" s="110">
        <v>197.80236653232799</v>
      </c>
      <c r="J114" s="110">
        <v>-13.365593255830801</v>
      </c>
      <c r="K114" s="110">
        <v>-104.58054124742701</v>
      </c>
      <c r="L114" s="110">
        <v>-2.76703090948042</v>
      </c>
      <c r="M114" s="110">
        <v>-14.222617937338001</v>
      </c>
      <c r="O114" s="252">
        <v>6.3124403436207404</v>
      </c>
      <c r="P114" s="252">
        <v>9.5259306395163907</v>
      </c>
      <c r="R114" s="253">
        <v>0.97899999999999998</v>
      </c>
      <c r="S114" s="253">
        <v>0.89590000000000003</v>
      </c>
      <c r="T114" s="253"/>
      <c r="U114" s="255">
        <v>0.64112903225806495</v>
      </c>
      <c r="V114" s="255">
        <v>0.29133064516128998</v>
      </c>
      <c r="W114" s="255">
        <v>0.12701612903225801</v>
      </c>
      <c r="X114" s="253"/>
      <c r="Y114" s="253">
        <v>0.98713499999999998</v>
      </c>
      <c r="Z114" s="253">
        <v>0.99819999999999998</v>
      </c>
      <c r="AA114" s="255">
        <v>4.6413502109704599</v>
      </c>
    </row>
    <row r="115" spans="1:27" customFormat="1" x14ac:dyDescent="0.25">
      <c r="A115" s="111" t="s">
        <v>425</v>
      </c>
      <c r="B115" s="110">
        <v>12870</v>
      </c>
      <c r="C115" s="110">
        <v>7934</v>
      </c>
      <c r="D115" s="110">
        <v>6534.2151769490301</v>
      </c>
      <c r="E115" s="110">
        <v>1628.82720110013</v>
      </c>
      <c r="F115" s="110"/>
      <c r="G115" s="110">
        <v>-74.578823817689198</v>
      </c>
      <c r="H115" s="110">
        <v>-105.14454920031901</v>
      </c>
      <c r="I115" s="110">
        <v>57.590464367655699</v>
      </c>
      <c r="J115" s="110">
        <v>14.9898014621497</v>
      </c>
      <c r="K115" s="110">
        <v>-104.58054124742701</v>
      </c>
      <c r="L115" s="110">
        <v>-2.76703090948042</v>
      </c>
      <c r="M115" s="110">
        <v>-14.222617937338001</v>
      </c>
      <c r="O115" s="252">
        <v>5.5710955710955696</v>
      </c>
      <c r="P115" s="252">
        <v>8.7723387723387702</v>
      </c>
      <c r="R115" s="253">
        <v>0.98839999999999995</v>
      </c>
      <c r="S115" s="253">
        <v>0.93530000000000002</v>
      </c>
      <c r="T115" s="253"/>
      <c r="U115" s="255">
        <v>0.51603905160390495</v>
      </c>
      <c r="V115" s="255">
        <v>0.28870292887029297</v>
      </c>
      <c r="W115" s="255">
        <v>9.3444909344490901E-2</v>
      </c>
      <c r="X115" s="253"/>
      <c r="Y115" s="253">
        <v>0.977827</v>
      </c>
      <c r="Z115" s="253">
        <v>1.0023</v>
      </c>
      <c r="AA115" s="255">
        <v>4.3668122270742398</v>
      </c>
    </row>
    <row r="116" spans="1:27" customFormat="1" x14ac:dyDescent="0.25">
      <c r="A116" s="111" t="s">
        <v>426</v>
      </c>
      <c r="B116" s="110">
        <v>19112</v>
      </c>
      <c r="C116" s="110">
        <v>10587</v>
      </c>
      <c r="D116" s="110">
        <v>8499.5603117582195</v>
      </c>
      <c r="E116" s="110">
        <v>1773.03108748725</v>
      </c>
      <c r="F116" s="110"/>
      <c r="G116" s="110">
        <v>120.211916599535</v>
      </c>
      <c r="H116" s="110">
        <v>4.8504515383265101</v>
      </c>
      <c r="I116" s="110">
        <v>189.281490673614</v>
      </c>
      <c r="J116" s="110">
        <v>19.510095272210801</v>
      </c>
      <c r="K116" s="110">
        <v>-81.230939698558799</v>
      </c>
      <c r="L116" s="110">
        <v>-2.76703090948042</v>
      </c>
      <c r="M116" s="110">
        <v>64.526178574629199</v>
      </c>
      <c r="O116" s="252">
        <v>7.2467559648388402</v>
      </c>
      <c r="P116" s="252">
        <v>9.5489744663038891</v>
      </c>
      <c r="R116" s="253">
        <v>1.014</v>
      </c>
      <c r="S116" s="253">
        <v>1.0025999999999999</v>
      </c>
      <c r="T116" s="253"/>
      <c r="U116" s="255">
        <v>0.40577617328519899</v>
      </c>
      <c r="V116" s="255">
        <v>0.28086642599278</v>
      </c>
      <c r="W116" s="255">
        <v>0.13068592057761699</v>
      </c>
      <c r="X116" s="253"/>
      <c r="Y116" s="253">
        <v>1.002983</v>
      </c>
      <c r="Z116" s="253">
        <v>1.0023</v>
      </c>
      <c r="AA116" s="255">
        <v>15.4166666666667</v>
      </c>
    </row>
    <row r="117" spans="1:27" customFormat="1" x14ac:dyDescent="0.25">
      <c r="A117" s="111" t="s">
        <v>427</v>
      </c>
      <c r="B117" s="110">
        <v>15128</v>
      </c>
      <c r="C117" s="110">
        <v>6515</v>
      </c>
      <c r="D117" s="110">
        <v>5357.3417930994301</v>
      </c>
      <c r="E117" s="110">
        <v>1352.5698332675399</v>
      </c>
      <c r="F117" s="110"/>
      <c r="G117" s="110">
        <v>-24.4971683719574</v>
      </c>
      <c r="H117" s="110">
        <v>-4.2229097389230601</v>
      </c>
      <c r="I117" s="110">
        <v>-69.343255026200694</v>
      </c>
      <c r="J117" s="110">
        <v>-12.8965137482713</v>
      </c>
      <c r="K117" s="110">
        <v>-67.027767574798304</v>
      </c>
      <c r="L117" s="110">
        <v>-2.76703090948042</v>
      </c>
      <c r="M117" s="110">
        <v>-14.222617937338001</v>
      </c>
      <c r="O117" s="252">
        <v>4.5676890534108896</v>
      </c>
      <c r="P117" s="252">
        <v>7.2845055526176603</v>
      </c>
      <c r="R117" s="253">
        <v>0.99519999999999997</v>
      </c>
      <c r="S117" s="253">
        <v>0.99670000000000003</v>
      </c>
      <c r="T117" s="253"/>
      <c r="U117" s="255">
        <v>0.39942112879884201</v>
      </c>
      <c r="V117" s="255">
        <v>0.20405209840810401</v>
      </c>
      <c r="W117" s="255">
        <v>0.102749638205499</v>
      </c>
      <c r="X117" s="253"/>
      <c r="Y117" s="253">
        <v>1.007711</v>
      </c>
      <c r="Z117" s="253">
        <v>0.99760000000000004</v>
      </c>
      <c r="AA117" s="255">
        <v>1.6176470588235301</v>
      </c>
    </row>
    <row r="118" spans="1:27" customFormat="1" x14ac:dyDescent="0.25">
      <c r="A118" s="111" t="s">
        <v>428</v>
      </c>
      <c r="B118" s="110">
        <v>33793</v>
      </c>
      <c r="C118" s="110">
        <v>9007</v>
      </c>
      <c r="D118" s="110">
        <v>7354.5656949090799</v>
      </c>
      <c r="E118" s="110">
        <v>1709.9068744204301</v>
      </c>
      <c r="F118" s="110"/>
      <c r="G118" s="110">
        <v>43.139096695901998</v>
      </c>
      <c r="H118" s="110">
        <v>-4.8891499124015203</v>
      </c>
      <c r="I118" s="110">
        <v>32.504481333406098</v>
      </c>
      <c r="J118" s="110">
        <v>-6.6580025702511101</v>
      </c>
      <c r="K118" s="110">
        <v>-104.58054124742701</v>
      </c>
      <c r="L118" s="110">
        <v>-2.76703090948042</v>
      </c>
      <c r="M118" s="110">
        <v>-14.222617937338001</v>
      </c>
      <c r="O118" s="252">
        <v>6.2705293995797904</v>
      </c>
      <c r="P118" s="252">
        <v>9.2090077826768795</v>
      </c>
      <c r="R118" s="253">
        <v>1.0057</v>
      </c>
      <c r="S118" s="253">
        <v>0.997</v>
      </c>
      <c r="T118" s="253"/>
      <c r="U118" s="255">
        <v>0.421425200566305</v>
      </c>
      <c r="V118" s="255">
        <v>0.22935346861727199</v>
      </c>
      <c r="W118" s="255">
        <v>8.4945729117508306E-2</v>
      </c>
      <c r="X118" s="253"/>
      <c r="Y118" s="253">
        <v>0.985317</v>
      </c>
      <c r="Z118" s="253">
        <v>0.99909999999999999</v>
      </c>
      <c r="AA118" s="255">
        <v>2.9640427599611301</v>
      </c>
    </row>
    <row r="119" spans="1:27" customFormat="1" x14ac:dyDescent="0.25">
      <c r="A119" s="111" t="s">
        <v>429</v>
      </c>
      <c r="B119" s="110">
        <v>147734</v>
      </c>
      <c r="C119" s="110">
        <v>8602</v>
      </c>
      <c r="D119" s="110">
        <v>7065.81680166346</v>
      </c>
      <c r="E119" s="110">
        <v>1573.56066356057</v>
      </c>
      <c r="F119" s="110"/>
      <c r="G119" s="110">
        <v>-52.482135457722698</v>
      </c>
      <c r="H119" s="110">
        <v>-24.936399906109401</v>
      </c>
      <c r="I119" s="110">
        <v>106.486547351737</v>
      </c>
      <c r="J119" s="110">
        <v>-5.6915468861637803</v>
      </c>
      <c r="K119" s="110">
        <v>-50.667424373331798</v>
      </c>
      <c r="L119" s="110">
        <v>-2.76703090948042</v>
      </c>
      <c r="M119" s="110">
        <v>-6.8968698176979704</v>
      </c>
      <c r="O119" s="252">
        <v>6.02434104539239</v>
      </c>
      <c r="P119" s="252">
        <v>8.47469099868683</v>
      </c>
      <c r="R119" s="253">
        <v>0.99239999999999995</v>
      </c>
      <c r="S119" s="253">
        <v>0.98399999999999999</v>
      </c>
      <c r="T119" s="253"/>
      <c r="U119" s="255">
        <v>0.390898876404494</v>
      </c>
      <c r="V119" s="255">
        <v>0.27955056179775301</v>
      </c>
      <c r="W119" s="255">
        <v>0.14101123595505599</v>
      </c>
      <c r="X119" s="253"/>
      <c r="Y119" s="253">
        <v>1.0084329999999999</v>
      </c>
      <c r="Z119" s="253">
        <v>0.99919999999999998</v>
      </c>
      <c r="AA119" s="255">
        <v>7.2547601831766704</v>
      </c>
    </row>
    <row r="120" spans="1:27" customFormat="1" x14ac:dyDescent="0.25">
      <c r="A120" s="111" t="s">
        <v>430</v>
      </c>
      <c r="B120" s="110">
        <v>52145</v>
      </c>
      <c r="C120" s="110">
        <v>7599</v>
      </c>
      <c r="D120" s="110">
        <v>6435.1401427037499</v>
      </c>
      <c r="E120" s="110">
        <v>1485.5635887915601</v>
      </c>
      <c r="F120" s="110"/>
      <c r="G120" s="110">
        <v>-121.69310449072201</v>
      </c>
      <c r="H120" s="110">
        <v>-91.270146358700401</v>
      </c>
      <c r="I120" s="110">
        <v>22.765848086839402</v>
      </c>
      <c r="J120" s="110">
        <v>-10.3351176731591</v>
      </c>
      <c r="K120" s="110">
        <v>-104.58054124742701</v>
      </c>
      <c r="L120" s="110">
        <v>-2.76703090948042</v>
      </c>
      <c r="M120" s="110">
        <v>-14.222617937338001</v>
      </c>
      <c r="O120" s="252">
        <v>5.4866238373765501</v>
      </c>
      <c r="P120" s="252">
        <v>8.0007670917633504</v>
      </c>
      <c r="R120" s="253">
        <v>0.98089999999999999</v>
      </c>
      <c r="S120" s="253">
        <v>0.93840000000000001</v>
      </c>
      <c r="T120" s="253"/>
      <c r="U120" s="255">
        <v>0.47710590702551597</v>
      </c>
      <c r="V120" s="255">
        <v>0.258650821391122</v>
      </c>
      <c r="W120" s="255">
        <v>9.1226843760922799E-2</v>
      </c>
      <c r="X120" s="253"/>
      <c r="Y120" s="253">
        <v>0.97267899999999996</v>
      </c>
      <c r="Z120" s="253">
        <v>0.99839999999999995</v>
      </c>
      <c r="AA120" s="255">
        <v>5.0293685756240798</v>
      </c>
    </row>
    <row r="121" spans="1:27" customFormat="1" x14ac:dyDescent="0.25">
      <c r="A121" s="111" t="s">
        <v>431</v>
      </c>
      <c r="B121" s="110">
        <v>26942</v>
      </c>
      <c r="C121" s="110">
        <v>7625</v>
      </c>
      <c r="D121" s="110">
        <v>6020.6748232296004</v>
      </c>
      <c r="E121" s="110">
        <v>1656.7777361681401</v>
      </c>
      <c r="F121" s="110"/>
      <c r="G121" s="110">
        <v>96.344734441947907</v>
      </c>
      <c r="H121" s="110">
        <v>97.162068276695706</v>
      </c>
      <c r="I121" s="110">
        <v>-126.297967316002</v>
      </c>
      <c r="J121" s="110">
        <v>-12.0802430912921</v>
      </c>
      <c r="K121" s="110">
        <v>-104.58054124742701</v>
      </c>
      <c r="L121" s="110">
        <v>11.1436538273765</v>
      </c>
      <c r="M121" s="110">
        <v>-14.222617937338001</v>
      </c>
      <c r="O121" s="252">
        <v>5.13324920198946</v>
      </c>
      <c r="P121" s="252">
        <v>8.9228713532774098</v>
      </c>
      <c r="R121" s="253">
        <v>1.0158</v>
      </c>
      <c r="S121" s="253">
        <v>1.0585</v>
      </c>
      <c r="T121" s="253"/>
      <c r="U121" s="255">
        <v>0.30441070137382498</v>
      </c>
      <c r="V121" s="255">
        <v>0.15256688358640599</v>
      </c>
      <c r="W121" s="255">
        <v>6.3629790310918297E-2</v>
      </c>
      <c r="X121" s="253"/>
      <c r="Y121" s="253">
        <v>0.99921800000000005</v>
      </c>
      <c r="Z121" s="253">
        <v>0.998</v>
      </c>
      <c r="AA121" s="255">
        <v>-3.8915913829047999</v>
      </c>
    </row>
    <row r="122" spans="1:27" customFormat="1" x14ac:dyDescent="0.25">
      <c r="A122" s="111" t="s">
        <v>432</v>
      </c>
      <c r="B122" s="110">
        <v>15631</v>
      </c>
      <c r="C122" s="110">
        <v>8269</v>
      </c>
      <c r="D122" s="110">
        <v>6948.27577080014</v>
      </c>
      <c r="E122" s="110">
        <v>1506.23282825448</v>
      </c>
      <c r="F122" s="110"/>
      <c r="G122" s="110">
        <v>-54.368133931481204</v>
      </c>
      <c r="H122" s="110">
        <v>-48.410749641759899</v>
      </c>
      <c r="I122" s="110">
        <v>4.26963153419109</v>
      </c>
      <c r="J122" s="110">
        <v>-1.42854859899273</v>
      </c>
      <c r="K122" s="110">
        <v>-104.58054124742701</v>
      </c>
      <c r="L122" s="110">
        <v>-2.76703090948042</v>
      </c>
      <c r="M122" s="110">
        <v>21.415388785157099</v>
      </c>
      <c r="O122" s="252">
        <v>5.9241251359477998</v>
      </c>
      <c r="P122" s="252">
        <v>8.1120849593756006</v>
      </c>
      <c r="R122" s="253">
        <v>0.99199999999999999</v>
      </c>
      <c r="S122" s="253">
        <v>0.9677</v>
      </c>
      <c r="T122" s="253"/>
      <c r="U122" s="255">
        <v>0.51943844492440605</v>
      </c>
      <c r="V122" s="255">
        <v>0.19222462203023799</v>
      </c>
      <c r="W122" s="255">
        <v>7.1274298056155497E-2</v>
      </c>
      <c r="X122" s="253"/>
      <c r="Y122" s="253">
        <v>0.98519499999999993</v>
      </c>
      <c r="Z122" s="253">
        <v>0.99980000000000002</v>
      </c>
      <c r="AA122" s="255">
        <v>11.1644657863145</v>
      </c>
    </row>
    <row r="123" spans="1:27" customFormat="1" x14ac:dyDescent="0.25">
      <c r="A123" s="111" t="s">
        <v>433</v>
      </c>
      <c r="B123" s="110">
        <v>16713</v>
      </c>
      <c r="C123" s="110">
        <v>8804</v>
      </c>
      <c r="D123" s="110">
        <v>7094.9536998386902</v>
      </c>
      <c r="E123" s="110">
        <v>1743.12346327154</v>
      </c>
      <c r="F123" s="110"/>
      <c r="G123" s="110">
        <v>98.418937922710398</v>
      </c>
      <c r="H123" s="110">
        <v>82.515998177276302</v>
      </c>
      <c r="I123" s="110">
        <v>-80.969802199893707</v>
      </c>
      <c r="J123" s="110">
        <v>-12.8098101045427</v>
      </c>
      <c r="K123" s="110">
        <v>-104.58054124742701</v>
      </c>
      <c r="L123" s="110">
        <v>-2.76703090948042</v>
      </c>
      <c r="M123" s="110">
        <v>-14.222617937338001</v>
      </c>
      <c r="O123" s="252">
        <v>6.0491832705079904</v>
      </c>
      <c r="P123" s="252">
        <v>9.3879016334589807</v>
      </c>
      <c r="R123" s="253">
        <v>1.0137</v>
      </c>
      <c r="S123" s="253">
        <v>1.0471999999999999</v>
      </c>
      <c r="T123" s="253"/>
      <c r="U123" s="255">
        <v>0.37190900098912</v>
      </c>
      <c r="V123" s="255">
        <v>0.16221562809099899</v>
      </c>
      <c r="W123" s="255">
        <v>4.7477744807121698E-2</v>
      </c>
      <c r="X123" s="253"/>
      <c r="Y123" s="253">
        <v>0.98361399999999999</v>
      </c>
      <c r="Z123" s="253">
        <v>0.99819999999999998</v>
      </c>
      <c r="AA123" s="255">
        <v>0.89820359281437101</v>
      </c>
    </row>
    <row r="124" spans="1:27" customFormat="1" x14ac:dyDescent="0.25">
      <c r="A124" s="111" t="s">
        <v>434</v>
      </c>
      <c r="B124" s="110">
        <v>17756</v>
      </c>
      <c r="C124" s="110">
        <v>7718</v>
      </c>
      <c r="D124" s="110">
        <v>6486.6307230103203</v>
      </c>
      <c r="E124" s="110">
        <v>1504.7878498272501</v>
      </c>
      <c r="F124" s="110"/>
      <c r="G124" s="110">
        <v>-77.270159513504893</v>
      </c>
      <c r="H124" s="110">
        <v>-137.59799633331599</v>
      </c>
      <c r="I124" s="110">
        <v>70.621270772369698</v>
      </c>
      <c r="J124" s="110">
        <v>-9.1201764570470303</v>
      </c>
      <c r="K124" s="110">
        <v>-104.58054124742701</v>
      </c>
      <c r="L124" s="110">
        <v>-2.76703090948042</v>
      </c>
      <c r="M124" s="110">
        <v>-12.792065411325501</v>
      </c>
      <c r="O124" s="252">
        <v>5.5305248929939204</v>
      </c>
      <c r="P124" s="252">
        <v>8.1043027708943391</v>
      </c>
      <c r="R124" s="253">
        <v>0.9879</v>
      </c>
      <c r="S124" s="253">
        <v>0.90839999999999999</v>
      </c>
      <c r="T124" s="253"/>
      <c r="U124" s="255">
        <v>0.57942973523421604</v>
      </c>
      <c r="V124" s="255">
        <v>0.284114052953157</v>
      </c>
      <c r="W124" s="255">
        <v>9.3686354378818698E-2</v>
      </c>
      <c r="X124" s="253"/>
      <c r="Y124" s="253">
        <v>0.97977400000000003</v>
      </c>
      <c r="Z124" s="253">
        <v>0.99860000000000004</v>
      </c>
      <c r="AA124" s="255">
        <v>6.5075921908893699</v>
      </c>
    </row>
    <row r="125" spans="1:27" customFormat="1" x14ac:dyDescent="0.25">
      <c r="A125" s="111" t="s">
        <v>435</v>
      </c>
      <c r="B125" s="110">
        <v>85747</v>
      </c>
      <c r="C125" s="110">
        <v>8156</v>
      </c>
      <c r="D125" s="110">
        <v>6810.4532342112698</v>
      </c>
      <c r="E125" s="110">
        <v>1560.8294896110201</v>
      </c>
      <c r="F125" s="110"/>
      <c r="G125" s="110">
        <v>-89.360955780089796</v>
      </c>
      <c r="H125" s="110">
        <v>-45.803899232665202</v>
      </c>
      <c r="I125" s="110">
        <v>46.0304775140267</v>
      </c>
      <c r="J125" s="110">
        <v>-4.80621070878097</v>
      </c>
      <c r="K125" s="110">
        <v>-104.58054124742701</v>
      </c>
      <c r="L125" s="110">
        <v>-2.76703090948042</v>
      </c>
      <c r="M125" s="110">
        <v>-14.222617937338001</v>
      </c>
      <c r="O125" s="252">
        <v>5.8066171411244696</v>
      </c>
      <c r="P125" s="252">
        <v>8.4061249956266693</v>
      </c>
      <c r="R125" s="253">
        <v>0.98670000000000002</v>
      </c>
      <c r="S125" s="253">
        <v>0.97050000000000003</v>
      </c>
      <c r="T125" s="253"/>
      <c r="U125" s="255">
        <v>0.42056637879092201</v>
      </c>
      <c r="V125" s="255">
        <v>0.278971681060454</v>
      </c>
      <c r="W125" s="255">
        <v>9.7609961839726894E-2</v>
      </c>
      <c r="X125" s="253"/>
      <c r="Y125" s="253">
        <v>0.97703699999999993</v>
      </c>
      <c r="Z125" s="253">
        <v>0.99929999999999997</v>
      </c>
      <c r="AA125" s="255">
        <v>2.8081767499483798</v>
      </c>
    </row>
    <row r="126" spans="1:27" customFormat="1" x14ac:dyDescent="0.25">
      <c r="A126" s="111" t="s">
        <v>436</v>
      </c>
      <c r="B126" s="110">
        <v>31705</v>
      </c>
      <c r="C126" s="110">
        <v>9962</v>
      </c>
      <c r="D126" s="110">
        <v>7753.8312327091498</v>
      </c>
      <c r="E126" s="110">
        <v>1943.7442123017299</v>
      </c>
      <c r="F126" s="110"/>
      <c r="G126" s="110">
        <v>267.17448351684402</v>
      </c>
      <c r="H126" s="110">
        <v>218.52304575234399</v>
      </c>
      <c r="I126" s="110">
        <v>-114.435874860539</v>
      </c>
      <c r="J126" s="110">
        <v>-12.4450234171678</v>
      </c>
      <c r="K126" s="110">
        <v>-77.617805407284806</v>
      </c>
      <c r="L126" s="110">
        <v>-2.76703090948042</v>
      </c>
      <c r="M126" s="110">
        <v>-14.222617937338001</v>
      </c>
      <c r="O126" s="252">
        <v>6.6109446459549002</v>
      </c>
      <c r="P126" s="252">
        <v>10.4683803816433</v>
      </c>
      <c r="R126" s="253">
        <v>1.0343</v>
      </c>
      <c r="S126" s="253">
        <v>1.1123000000000001</v>
      </c>
      <c r="T126" s="253"/>
      <c r="U126" s="255">
        <v>0.28912213740457998</v>
      </c>
      <c r="V126" s="255">
        <v>0.102576335877863</v>
      </c>
      <c r="W126" s="255">
        <v>5.2003816793893098E-2</v>
      </c>
      <c r="X126" s="253"/>
      <c r="Y126" s="253">
        <v>1.003633</v>
      </c>
      <c r="Z126" s="253">
        <v>0.99839999999999995</v>
      </c>
      <c r="AA126" s="255">
        <v>0.431241015812171</v>
      </c>
    </row>
    <row r="127" spans="1:27" customFormat="1" x14ac:dyDescent="0.25">
      <c r="A127" s="111" t="s">
        <v>437</v>
      </c>
      <c r="B127" s="110">
        <v>46090</v>
      </c>
      <c r="C127" s="110">
        <v>9065</v>
      </c>
      <c r="D127" s="110">
        <v>7570.6485446072202</v>
      </c>
      <c r="E127" s="110">
        <v>1635.20407796211</v>
      </c>
      <c r="F127" s="110"/>
      <c r="G127" s="110">
        <v>-63.889505248702498</v>
      </c>
      <c r="H127" s="110">
        <v>-115.368357601062</v>
      </c>
      <c r="I127" s="110">
        <v>161.577596658087</v>
      </c>
      <c r="J127" s="110">
        <v>-1.5530231537541299</v>
      </c>
      <c r="K127" s="110">
        <v>-104.58054124742701</v>
      </c>
      <c r="L127" s="110">
        <v>-2.76703090948042</v>
      </c>
      <c r="M127" s="110">
        <v>-14.222617937338001</v>
      </c>
      <c r="O127" s="252">
        <v>6.45476242134953</v>
      </c>
      <c r="P127" s="252">
        <v>8.8066825775656294</v>
      </c>
      <c r="R127" s="253">
        <v>0.99139999999999995</v>
      </c>
      <c r="S127" s="253">
        <v>0.92930000000000001</v>
      </c>
      <c r="T127" s="253"/>
      <c r="U127" s="255">
        <v>0.45445378151260502</v>
      </c>
      <c r="V127" s="255">
        <v>0.316974789915966</v>
      </c>
      <c r="W127" s="255">
        <v>0.125714285714286</v>
      </c>
      <c r="X127" s="253"/>
      <c r="Y127" s="253">
        <v>0.99034000000000011</v>
      </c>
      <c r="Z127" s="253">
        <v>0.99980000000000002</v>
      </c>
      <c r="AA127" s="255">
        <v>2.8699861687413599</v>
      </c>
    </row>
    <row r="128" spans="1:27" customFormat="1" x14ac:dyDescent="0.25">
      <c r="A128" s="111" t="s">
        <v>438</v>
      </c>
      <c r="B128" s="110">
        <v>24834</v>
      </c>
      <c r="C128" s="110">
        <v>10555</v>
      </c>
      <c r="D128" s="110">
        <v>7504.6431081254696</v>
      </c>
      <c r="E128" s="110">
        <v>2204.1463169622298</v>
      </c>
      <c r="F128" s="110"/>
      <c r="G128" s="110">
        <v>456.74990889813603</v>
      </c>
      <c r="H128" s="110">
        <v>497.49597981753999</v>
      </c>
      <c r="I128" s="110">
        <v>-195.493860394606</v>
      </c>
      <c r="J128" s="110">
        <v>-0.78935775564531696</v>
      </c>
      <c r="K128" s="110">
        <v>52.596832824628102</v>
      </c>
      <c r="L128" s="110">
        <v>50.247177573583102</v>
      </c>
      <c r="M128" s="110">
        <v>-14.222617937338001</v>
      </c>
      <c r="O128" s="252">
        <v>6.39848594668599</v>
      </c>
      <c r="P128" s="252">
        <v>11.870822259805101</v>
      </c>
      <c r="R128" s="253">
        <v>1.0607</v>
      </c>
      <c r="S128" s="253">
        <v>1.2256</v>
      </c>
      <c r="T128" s="253"/>
      <c r="U128" s="255">
        <v>0.120201384518565</v>
      </c>
      <c r="V128" s="255">
        <v>8.43297671491504E-2</v>
      </c>
      <c r="W128" s="255">
        <v>4.65701699181875E-2</v>
      </c>
      <c r="X128" s="253"/>
      <c r="Y128" s="253">
        <v>1.020348</v>
      </c>
      <c r="Z128" s="253">
        <v>0.99990000000000001</v>
      </c>
      <c r="AA128" s="255">
        <v>-7.56253635834788</v>
      </c>
    </row>
    <row r="129" spans="1:27" customFormat="1" x14ac:dyDescent="0.25">
      <c r="A129" s="111" t="s">
        <v>439</v>
      </c>
      <c r="B129" s="110">
        <v>124935</v>
      </c>
      <c r="C129" s="110">
        <v>7970</v>
      </c>
      <c r="D129" s="110">
        <v>6256.1001223269805</v>
      </c>
      <c r="E129" s="110">
        <v>1531.0770359998401</v>
      </c>
      <c r="F129" s="110"/>
      <c r="G129" s="110">
        <v>163.876675415422</v>
      </c>
      <c r="H129" s="110">
        <v>207.70150908883801</v>
      </c>
      <c r="I129" s="110">
        <v>-72.264227203283397</v>
      </c>
      <c r="J129" s="110">
        <v>3.0891566163302899</v>
      </c>
      <c r="K129" s="110">
        <v>-102.25816836371</v>
      </c>
      <c r="L129" s="110">
        <v>-2.76703090948042</v>
      </c>
      <c r="M129" s="110">
        <v>-14.222617937338001</v>
      </c>
      <c r="O129" s="252">
        <v>5.3339736663064796</v>
      </c>
      <c r="P129" s="252">
        <v>8.2458878616880806</v>
      </c>
      <c r="R129" s="253">
        <v>1.026</v>
      </c>
      <c r="S129" s="253">
        <v>1.1355</v>
      </c>
      <c r="T129" s="253"/>
      <c r="U129" s="255">
        <v>0.18307322929171699</v>
      </c>
      <c r="V129" s="255">
        <v>0.19477791116446599</v>
      </c>
      <c r="W129" s="255">
        <v>0.115696278511405</v>
      </c>
      <c r="X129" s="253"/>
      <c r="Y129" s="253">
        <v>1.000389</v>
      </c>
      <c r="Z129" s="253">
        <v>1.0004999999999999</v>
      </c>
      <c r="AA129" s="255">
        <v>0.21052631578947401</v>
      </c>
    </row>
    <row r="130" spans="1:27" customFormat="1" x14ac:dyDescent="0.25">
      <c r="A130" s="111" t="s">
        <v>440</v>
      </c>
      <c r="B130" s="110">
        <v>344166</v>
      </c>
      <c r="C130" s="110">
        <v>9591</v>
      </c>
      <c r="D130" s="110">
        <v>7903.5655809775599</v>
      </c>
      <c r="E130" s="110">
        <v>1552.19618251219</v>
      </c>
      <c r="F130" s="110"/>
      <c r="G130" s="110">
        <v>13.073420606386801</v>
      </c>
      <c r="H130" s="110">
        <v>-30.337694084630499</v>
      </c>
      <c r="I130" s="110">
        <v>231.57426466790201</v>
      </c>
      <c r="J130" s="110">
        <v>-6.3617459096150801</v>
      </c>
      <c r="K130" s="110">
        <v>-55.884488035795002</v>
      </c>
      <c r="L130" s="110">
        <v>-2.76703090948042</v>
      </c>
      <c r="M130" s="110">
        <v>-14.222617937338001</v>
      </c>
      <c r="O130" s="252">
        <v>6.73860869464154</v>
      </c>
      <c r="P130" s="252">
        <v>8.3596287837845704</v>
      </c>
      <c r="R130" s="253">
        <v>1.0015000000000001</v>
      </c>
      <c r="S130" s="253">
        <v>0.98029999999999995</v>
      </c>
      <c r="T130" s="253"/>
      <c r="U130" s="255">
        <v>0.358916867885478</v>
      </c>
      <c r="V130" s="255">
        <v>0.39142807864780998</v>
      </c>
      <c r="W130" s="255">
        <v>0.15031045187995901</v>
      </c>
      <c r="X130" s="253"/>
      <c r="Y130" s="253">
        <v>1.0068280000000001</v>
      </c>
      <c r="Z130" s="253">
        <v>0.99919999999999998</v>
      </c>
      <c r="AA130" s="255">
        <v>3.19480288333185</v>
      </c>
    </row>
    <row r="131" spans="1:27" customFormat="1" x14ac:dyDescent="0.25">
      <c r="A131" s="111" t="s">
        <v>441</v>
      </c>
      <c r="B131" s="110">
        <v>13208</v>
      </c>
      <c r="C131" s="110">
        <v>7586</v>
      </c>
      <c r="D131" s="110">
        <v>6260.4403226913</v>
      </c>
      <c r="E131" s="110">
        <v>1616.6663485668601</v>
      </c>
      <c r="F131" s="110"/>
      <c r="G131" s="110">
        <v>-118.982381960753</v>
      </c>
      <c r="H131" s="110">
        <v>-128.44607063506299</v>
      </c>
      <c r="I131" s="110">
        <v>56.732859446739198</v>
      </c>
      <c r="J131" s="110">
        <v>-3.8893444832852703E-2</v>
      </c>
      <c r="K131" s="110">
        <v>-104.58054124742701</v>
      </c>
      <c r="L131" s="110">
        <v>18.290358488157398</v>
      </c>
      <c r="M131" s="110">
        <v>-14.222617937338001</v>
      </c>
      <c r="O131" s="252">
        <v>5.33767413688674</v>
      </c>
      <c r="P131" s="252">
        <v>8.7068443367656005</v>
      </c>
      <c r="R131" s="253">
        <v>0.98080000000000001</v>
      </c>
      <c r="S131" s="253">
        <v>0.9204</v>
      </c>
      <c r="T131" s="253"/>
      <c r="U131" s="255">
        <v>0.54609929078014197</v>
      </c>
      <c r="V131" s="255">
        <v>0.26241134751772999</v>
      </c>
      <c r="W131" s="255">
        <v>0.11205673758865201</v>
      </c>
      <c r="X131" s="253"/>
      <c r="Y131" s="253">
        <v>0.97771299999999994</v>
      </c>
      <c r="Z131" s="253">
        <v>1</v>
      </c>
      <c r="AA131" s="255">
        <v>-4.7297297297297298</v>
      </c>
    </row>
    <row r="132" spans="1:27" customFormat="1" x14ac:dyDescent="0.25">
      <c r="A132" s="111" t="s">
        <v>442</v>
      </c>
      <c r="B132" s="110">
        <v>7492</v>
      </c>
      <c r="C132" s="110">
        <v>8735</v>
      </c>
      <c r="D132" s="110">
        <v>7154.3676607147399</v>
      </c>
      <c r="E132" s="110">
        <v>1653.0564464075401</v>
      </c>
      <c r="F132" s="110"/>
      <c r="G132" s="110">
        <v>-172.633061920448</v>
      </c>
      <c r="H132" s="110">
        <v>-175.31402389762101</v>
      </c>
      <c r="I132" s="110">
        <v>365.19382235365703</v>
      </c>
      <c r="J132" s="110">
        <v>-1.4697669769756401</v>
      </c>
      <c r="K132" s="110">
        <v>-104.58054124742701</v>
      </c>
      <c r="L132" s="110">
        <v>-2.76703090948042</v>
      </c>
      <c r="M132" s="110">
        <v>18.7654895261524</v>
      </c>
      <c r="O132" s="252">
        <v>6.0998398291510902</v>
      </c>
      <c r="P132" s="252">
        <v>8.9028296849973305</v>
      </c>
      <c r="R132" s="253">
        <v>0.97570000000000001</v>
      </c>
      <c r="S132" s="253">
        <v>0.89380000000000004</v>
      </c>
      <c r="T132" s="253"/>
      <c r="U132" s="255">
        <v>0.62582056892779003</v>
      </c>
      <c r="V132" s="255">
        <v>0.457330415754923</v>
      </c>
      <c r="W132" s="255">
        <v>0.20350109409190401</v>
      </c>
      <c r="X132" s="253"/>
      <c r="Y132" s="253">
        <v>0.97582499999999994</v>
      </c>
      <c r="Z132" s="253">
        <v>0.99980000000000002</v>
      </c>
      <c r="AA132" s="255">
        <v>10.6537530266344</v>
      </c>
    </row>
    <row r="133" spans="1:27" customFormat="1" x14ac:dyDescent="0.25">
      <c r="A133" s="111" t="s">
        <v>443</v>
      </c>
      <c r="B133" s="110">
        <v>19174</v>
      </c>
      <c r="C133" s="110">
        <v>5695</v>
      </c>
      <c r="D133" s="110">
        <v>4832.4480230590298</v>
      </c>
      <c r="E133" s="110">
        <v>1183.3633135063601</v>
      </c>
      <c r="F133" s="110"/>
      <c r="G133" s="110">
        <v>-93.981153819343106</v>
      </c>
      <c r="H133" s="110">
        <v>-65.672765851444296</v>
      </c>
      <c r="I133" s="110">
        <v>-50.290061237038302</v>
      </c>
      <c r="J133" s="110">
        <v>-8.2540550840333697</v>
      </c>
      <c r="K133" s="110">
        <v>-104.58054124742701</v>
      </c>
      <c r="L133" s="110">
        <v>-2.76703090948042</v>
      </c>
      <c r="M133" s="110">
        <v>4.9590432346467503</v>
      </c>
      <c r="O133" s="252">
        <v>4.1201627203504696</v>
      </c>
      <c r="P133" s="252">
        <v>6.37321372692187</v>
      </c>
      <c r="R133" s="253">
        <v>0.98029999999999995</v>
      </c>
      <c r="S133" s="253">
        <v>0.94430000000000003</v>
      </c>
      <c r="T133" s="253"/>
      <c r="U133" s="255">
        <v>0.51139240506329098</v>
      </c>
      <c r="V133" s="255">
        <v>0.25822784810126598</v>
      </c>
      <c r="W133" s="255">
        <v>0.105063291139241</v>
      </c>
      <c r="X133" s="253"/>
      <c r="Y133" s="253">
        <v>0.99525700000000006</v>
      </c>
      <c r="Z133" s="253">
        <v>0.99829999999999997</v>
      </c>
      <c r="AA133" s="255">
        <v>10.0278551532033</v>
      </c>
    </row>
    <row r="134" spans="1:27" customFormat="1" x14ac:dyDescent="0.25">
      <c r="A134" s="111" t="s">
        <v>444</v>
      </c>
      <c r="B134" s="110">
        <v>19226</v>
      </c>
      <c r="C134" s="110">
        <v>7710</v>
      </c>
      <c r="D134" s="110">
        <v>6497.0093695478599</v>
      </c>
      <c r="E134" s="110">
        <v>1509.4879774722899</v>
      </c>
      <c r="F134" s="110"/>
      <c r="G134" s="110">
        <v>-54.006507406236501</v>
      </c>
      <c r="H134" s="110">
        <v>-78.705650510940998</v>
      </c>
      <c r="I134" s="110">
        <v>-43.5373989898982</v>
      </c>
      <c r="J134" s="110">
        <v>1.26050842907658</v>
      </c>
      <c r="K134" s="110">
        <v>-104.58054124742701</v>
      </c>
      <c r="L134" s="110">
        <v>-2.76703090948042</v>
      </c>
      <c r="M134" s="110">
        <v>-14.222617937338001</v>
      </c>
      <c r="O134" s="252">
        <v>5.5393737646936403</v>
      </c>
      <c r="P134" s="252">
        <v>8.1296161448039097</v>
      </c>
      <c r="R134" s="253">
        <v>0.99150000000000005</v>
      </c>
      <c r="S134" s="253">
        <v>0.94769999999999999</v>
      </c>
      <c r="T134" s="253"/>
      <c r="U134" s="255">
        <v>0.55774647887323903</v>
      </c>
      <c r="V134" s="255">
        <v>0.18122065727699499</v>
      </c>
      <c r="W134" s="255">
        <v>4.5070422535211298E-2</v>
      </c>
      <c r="X134" s="253"/>
      <c r="Y134" s="253">
        <v>0.98516999999999999</v>
      </c>
      <c r="Z134" s="253">
        <v>1.0002</v>
      </c>
      <c r="AA134" s="255">
        <v>0.85227272727272696</v>
      </c>
    </row>
    <row r="135" spans="1:27" customFormat="1" x14ac:dyDescent="0.25">
      <c r="A135" s="111" t="s">
        <v>445</v>
      </c>
      <c r="B135" s="110">
        <v>15889</v>
      </c>
      <c r="C135" s="110">
        <v>8416</v>
      </c>
      <c r="D135" s="110">
        <v>6975.7043669616496</v>
      </c>
      <c r="E135" s="110">
        <v>1610.32031149351</v>
      </c>
      <c r="F135" s="110"/>
      <c r="G135" s="110">
        <v>-13.430906935699401</v>
      </c>
      <c r="H135" s="110">
        <v>-51.289679256932601</v>
      </c>
      <c r="I135" s="110">
        <v>-28.032252553369698</v>
      </c>
      <c r="J135" s="110">
        <v>4.1465291753436802</v>
      </c>
      <c r="K135" s="110">
        <v>-104.58054124742701</v>
      </c>
      <c r="L135" s="110">
        <v>-2.76703090948042</v>
      </c>
      <c r="M135" s="110">
        <v>26.246669887049201</v>
      </c>
      <c r="O135" s="252">
        <v>5.9475108565674404</v>
      </c>
      <c r="P135" s="252">
        <v>8.6726666247089206</v>
      </c>
      <c r="R135" s="253">
        <v>0.99790000000000001</v>
      </c>
      <c r="S135" s="253">
        <v>0.96799999999999997</v>
      </c>
      <c r="T135" s="253"/>
      <c r="U135" s="255">
        <v>0.49629629629629601</v>
      </c>
      <c r="V135" s="255">
        <v>0.17566137566137599</v>
      </c>
      <c r="W135" s="255">
        <v>5.7142857142857099E-2</v>
      </c>
      <c r="X135" s="253"/>
      <c r="Y135" s="253">
        <v>0.986819</v>
      </c>
      <c r="Z135" s="253">
        <v>1.0005999999999999</v>
      </c>
      <c r="AA135" s="255">
        <v>11.834319526627199</v>
      </c>
    </row>
    <row r="136" spans="1:27" customFormat="1" x14ac:dyDescent="0.25">
      <c r="A136" s="111" t="s">
        <v>446</v>
      </c>
      <c r="B136" s="110">
        <v>25396</v>
      </c>
      <c r="C136" s="110">
        <v>11329</v>
      </c>
      <c r="D136" s="110">
        <v>8756.4049514065591</v>
      </c>
      <c r="E136" s="110">
        <v>2037.6578814371601</v>
      </c>
      <c r="F136" s="110"/>
      <c r="G136" s="110">
        <v>357.603753757167</v>
      </c>
      <c r="H136" s="110">
        <v>275.12061891673301</v>
      </c>
      <c r="I136" s="110">
        <v>-103.130373453421</v>
      </c>
      <c r="J136" s="110">
        <v>-14.0491413670838</v>
      </c>
      <c r="K136" s="110">
        <v>-48.308502460024798</v>
      </c>
      <c r="L136" s="110">
        <v>-2.76703090948042</v>
      </c>
      <c r="M136" s="110">
        <v>70.216245800964202</v>
      </c>
      <c r="O136" s="252">
        <v>7.4657426366356896</v>
      </c>
      <c r="P136" s="252">
        <v>10.9741691604977</v>
      </c>
      <c r="R136" s="253">
        <v>1.0407</v>
      </c>
      <c r="S136" s="253">
        <v>1.1349</v>
      </c>
      <c r="T136" s="253"/>
      <c r="U136" s="255">
        <v>0.256329113924051</v>
      </c>
      <c r="V136" s="255">
        <v>0.103902953586498</v>
      </c>
      <c r="W136" s="255">
        <v>4.7468354430379799E-2</v>
      </c>
      <c r="X136" s="253"/>
      <c r="Y136" s="253">
        <v>1.006742</v>
      </c>
      <c r="Z136" s="253">
        <v>0.99839999999999995</v>
      </c>
      <c r="AA136" s="255">
        <v>15.821624923640799</v>
      </c>
    </row>
    <row r="137" spans="1:27" customFormat="1" x14ac:dyDescent="0.25">
      <c r="A137" s="111" t="s">
        <v>447</v>
      </c>
      <c r="B137" s="110">
        <v>14268</v>
      </c>
      <c r="C137" s="110">
        <v>9632</v>
      </c>
      <c r="D137" s="110">
        <v>7883.3050057998498</v>
      </c>
      <c r="E137" s="110">
        <v>1708.6819974248699</v>
      </c>
      <c r="F137" s="110"/>
      <c r="G137" s="110">
        <v>19.349673748259399</v>
      </c>
      <c r="H137" s="110">
        <v>-36.837828633260102</v>
      </c>
      <c r="I137" s="110">
        <v>66.910463026992105</v>
      </c>
      <c r="J137" s="110">
        <v>-2.4038849465725498</v>
      </c>
      <c r="K137" s="110">
        <v>-104.58054124742701</v>
      </c>
      <c r="L137" s="110">
        <v>-2.76703090948042</v>
      </c>
      <c r="M137" s="110">
        <v>100.777095994947</v>
      </c>
      <c r="O137" s="252">
        <v>6.72133445472386</v>
      </c>
      <c r="P137" s="252">
        <v>9.2024109896271398</v>
      </c>
      <c r="R137" s="253">
        <v>1.0023</v>
      </c>
      <c r="S137" s="253">
        <v>0.97829999999999995</v>
      </c>
      <c r="T137" s="253"/>
      <c r="U137" s="255">
        <v>0.46089676746611102</v>
      </c>
      <c r="V137" s="255">
        <v>0.20333680917622499</v>
      </c>
      <c r="W137" s="255">
        <v>9.1762252346194007E-2</v>
      </c>
      <c r="X137" s="253"/>
      <c r="Y137" s="253">
        <v>0.97900599999999993</v>
      </c>
      <c r="Z137" s="253">
        <v>0.99970000000000003</v>
      </c>
      <c r="AA137" s="255">
        <v>21.3924050632911</v>
      </c>
    </row>
    <row r="138" spans="1:27" customFormat="1" x14ac:dyDescent="0.25">
      <c r="A138" s="111" t="s">
        <v>448</v>
      </c>
      <c r="B138" s="110">
        <v>22229</v>
      </c>
      <c r="C138" s="110">
        <v>10789</v>
      </c>
      <c r="D138" s="110">
        <v>8510.7388563427394</v>
      </c>
      <c r="E138" s="110">
        <v>2050.64833125328</v>
      </c>
      <c r="F138" s="110"/>
      <c r="G138" s="110">
        <v>225.90157804236799</v>
      </c>
      <c r="H138" s="110">
        <v>149.73283405922399</v>
      </c>
      <c r="I138" s="110">
        <v>-63.324516413201501</v>
      </c>
      <c r="J138" s="110">
        <v>14.429362610950101</v>
      </c>
      <c r="K138" s="110">
        <v>-104.58054124742701</v>
      </c>
      <c r="L138" s="110">
        <v>-2.76703090948042</v>
      </c>
      <c r="M138" s="110">
        <v>8.3605096121488796</v>
      </c>
      <c r="O138" s="252">
        <v>7.2562868325160803</v>
      </c>
      <c r="P138" s="252">
        <v>11.044131539880301</v>
      </c>
      <c r="R138" s="253">
        <v>1.0264</v>
      </c>
      <c r="S138" s="253">
        <v>1.0729</v>
      </c>
      <c r="T138" s="253"/>
      <c r="U138" s="255">
        <v>0.32548047117173001</v>
      </c>
      <c r="V138" s="255">
        <v>0.119032858028518</v>
      </c>
      <c r="W138" s="255">
        <v>5.4556726596404197E-2</v>
      </c>
      <c r="X138" s="253"/>
      <c r="Y138" s="253">
        <v>0.99936599999999998</v>
      </c>
      <c r="Z138" s="253">
        <v>1.0017</v>
      </c>
      <c r="AA138" s="255">
        <v>8.7660148347943405</v>
      </c>
    </row>
    <row r="139" spans="1:27" customFormat="1" x14ac:dyDescent="0.25">
      <c r="A139" s="111" t="s">
        <v>449</v>
      </c>
      <c r="B139" s="110">
        <v>13617</v>
      </c>
      <c r="C139" s="110">
        <v>7611</v>
      </c>
      <c r="D139" s="110">
        <v>6416.93527205194</v>
      </c>
      <c r="E139" s="110">
        <v>1517.65600695886</v>
      </c>
      <c r="F139" s="110"/>
      <c r="G139" s="110">
        <v>-129.045713787734</v>
      </c>
      <c r="H139" s="110">
        <v>-156.229763606598</v>
      </c>
      <c r="I139" s="110">
        <v>60.656033705145802</v>
      </c>
      <c r="J139" s="110">
        <v>21.136992952939099</v>
      </c>
      <c r="K139" s="110">
        <v>-104.58054124742701</v>
      </c>
      <c r="L139" s="110">
        <v>-0.98743479262649003</v>
      </c>
      <c r="M139" s="110">
        <v>-14.222617937338001</v>
      </c>
      <c r="O139" s="252">
        <v>5.4711022985973399</v>
      </c>
      <c r="P139" s="252">
        <v>8.17360652126019</v>
      </c>
      <c r="R139" s="253">
        <v>0.97970000000000002</v>
      </c>
      <c r="S139" s="253">
        <v>0.89690000000000003</v>
      </c>
      <c r="T139" s="253"/>
      <c r="U139" s="255">
        <v>0.59060402684563795</v>
      </c>
      <c r="V139" s="255">
        <v>0.23892617449664399</v>
      </c>
      <c r="W139" s="255">
        <v>0.106040268456376</v>
      </c>
      <c r="X139" s="253"/>
      <c r="Y139" s="253">
        <v>0.99110399999999998</v>
      </c>
      <c r="Z139" s="253">
        <v>1.0033000000000001</v>
      </c>
      <c r="AA139" s="255">
        <v>-2.2309711286089202</v>
      </c>
    </row>
    <row r="140" spans="1:27" customFormat="1" x14ac:dyDescent="0.25">
      <c r="A140" s="111" t="s">
        <v>450</v>
      </c>
      <c r="B140" s="110">
        <v>45440</v>
      </c>
      <c r="C140" s="110">
        <v>8291</v>
      </c>
      <c r="D140" s="110">
        <v>6930.4078068798199</v>
      </c>
      <c r="E140" s="110">
        <v>1555.62234394201</v>
      </c>
      <c r="F140" s="110"/>
      <c r="G140" s="110">
        <v>-56.997353342870298</v>
      </c>
      <c r="H140" s="110">
        <v>-30.094064996009301</v>
      </c>
      <c r="I140" s="110">
        <v>3.6796825840557998</v>
      </c>
      <c r="J140" s="110">
        <v>6.8915143620462098</v>
      </c>
      <c r="K140" s="110">
        <v>-104.58054124742701</v>
      </c>
      <c r="L140" s="110">
        <v>-2.76703090948042</v>
      </c>
      <c r="M140" s="110">
        <v>-11.100659615676101</v>
      </c>
      <c r="O140" s="252">
        <v>5.9088908450704203</v>
      </c>
      <c r="P140" s="252">
        <v>8.3780809859154903</v>
      </c>
      <c r="R140" s="253">
        <v>0.99160000000000004</v>
      </c>
      <c r="S140" s="253">
        <v>0.98050000000000004</v>
      </c>
      <c r="T140" s="253"/>
      <c r="U140" s="255">
        <v>0.46554934823091199</v>
      </c>
      <c r="V140" s="255">
        <v>0.21564245810055899</v>
      </c>
      <c r="W140" s="255">
        <v>7.4487895716946001E-2</v>
      </c>
      <c r="X140" s="253"/>
      <c r="Y140" s="253">
        <v>0.99341099999999993</v>
      </c>
      <c r="Z140" s="253">
        <v>1.0009999999999999</v>
      </c>
      <c r="AA140" s="255">
        <v>6.7170111287758303</v>
      </c>
    </row>
    <row r="141" spans="1:27" customFormat="1" x14ac:dyDescent="0.25">
      <c r="A141" s="111" t="s">
        <v>451</v>
      </c>
      <c r="B141" s="110">
        <v>36628</v>
      </c>
      <c r="C141" s="110">
        <v>9183</v>
      </c>
      <c r="D141" s="110">
        <v>7009.4731956032401</v>
      </c>
      <c r="E141" s="110">
        <v>1785.40096202122</v>
      </c>
      <c r="F141" s="110"/>
      <c r="G141" s="110">
        <v>258.46573851355902</v>
      </c>
      <c r="H141" s="110">
        <v>240.37700010271399</v>
      </c>
      <c r="I141" s="110">
        <v>-187.729769182094</v>
      </c>
      <c r="J141" s="110">
        <v>-10.5531032382373</v>
      </c>
      <c r="K141" s="110">
        <v>79.286349792573702</v>
      </c>
      <c r="L141" s="110">
        <v>-2.76703090948042</v>
      </c>
      <c r="M141" s="110">
        <v>11.001400832830701</v>
      </c>
      <c r="O141" s="252">
        <v>5.9763022824069001</v>
      </c>
      <c r="P141" s="252">
        <v>9.6155946270612596</v>
      </c>
      <c r="R141" s="253">
        <v>1.0367</v>
      </c>
      <c r="S141" s="253">
        <v>1.1345000000000001</v>
      </c>
      <c r="T141" s="253"/>
      <c r="U141" s="255">
        <v>0.19872087711283701</v>
      </c>
      <c r="V141" s="255">
        <v>9.5477386934673406E-2</v>
      </c>
      <c r="W141" s="255">
        <v>3.6546368204659702E-2</v>
      </c>
      <c r="X141" s="253"/>
      <c r="Y141" s="253">
        <v>1.0273919999999999</v>
      </c>
      <c r="Z141" s="253">
        <v>0.99850000000000005</v>
      </c>
      <c r="AA141" s="255">
        <v>9.6693386773547108</v>
      </c>
    </row>
    <row r="142" spans="1:27" customFormat="1" x14ac:dyDescent="0.25">
      <c r="A142" s="111" t="s">
        <v>452</v>
      </c>
      <c r="B142" s="110">
        <v>30541</v>
      </c>
      <c r="C142" s="110">
        <v>6850</v>
      </c>
      <c r="D142" s="110">
        <v>5718.2648702932702</v>
      </c>
      <c r="E142" s="110">
        <v>1391.6247946909</v>
      </c>
      <c r="F142" s="110"/>
      <c r="G142" s="110">
        <v>4.0772046700663003</v>
      </c>
      <c r="H142" s="110">
        <v>4.4154450949323296</v>
      </c>
      <c r="I142" s="110">
        <v>-142.87168530087101</v>
      </c>
      <c r="J142" s="110">
        <v>-3.4698523670090702</v>
      </c>
      <c r="K142" s="110">
        <v>-104.58054124742701</v>
      </c>
      <c r="L142" s="110">
        <v>-2.76703090948042</v>
      </c>
      <c r="M142" s="110">
        <v>-14.222617937338001</v>
      </c>
      <c r="O142" s="252">
        <v>4.8754133787367797</v>
      </c>
      <c r="P142" s="252">
        <v>7.4948429979371998</v>
      </c>
      <c r="R142" s="253">
        <v>1.0004999999999999</v>
      </c>
      <c r="S142" s="253">
        <v>1.0029999999999999</v>
      </c>
      <c r="T142" s="253"/>
      <c r="U142" s="255">
        <v>0.34452652787105398</v>
      </c>
      <c r="V142" s="255">
        <v>0.14036265950302201</v>
      </c>
      <c r="W142" s="255">
        <v>5.37273337810611E-2</v>
      </c>
      <c r="X142" s="253"/>
      <c r="Y142" s="253">
        <v>0.991309</v>
      </c>
      <c r="Z142" s="253">
        <v>0.99939999999999996</v>
      </c>
      <c r="AA142" s="255">
        <v>5.6777856635911998</v>
      </c>
    </row>
    <row r="143" spans="1:27" customFormat="1" x14ac:dyDescent="0.25">
      <c r="A143" s="111" t="s">
        <v>453</v>
      </c>
      <c r="B143" s="110">
        <v>15940</v>
      </c>
      <c r="C143" s="110">
        <v>9364</v>
      </c>
      <c r="D143" s="110">
        <v>7696.5516954611403</v>
      </c>
      <c r="E143" s="110">
        <v>1833.4793766605801</v>
      </c>
      <c r="F143" s="110"/>
      <c r="G143" s="110">
        <v>-103.455030823351</v>
      </c>
      <c r="H143" s="110">
        <v>-125.169418652724</v>
      </c>
      <c r="I143" s="110">
        <v>183.53433866135501</v>
      </c>
      <c r="J143" s="110">
        <v>-5.4264796316559103</v>
      </c>
      <c r="K143" s="110">
        <v>-104.58054124742701</v>
      </c>
      <c r="L143" s="110">
        <v>-2.76703090948042</v>
      </c>
      <c r="M143" s="110">
        <v>-7.8516414964517001</v>
      </c>
      <c r="O143" s="252">
        <v>6.56210790464241</v>
      </c>
      <c r="P143" s="252">
        <v>9.8745294855708892</v>
      </c>
      <c r="R143" s="253">
        <v>0.98640000000000005</v>
      </c>
      <c r="S143" s="253">
        <v>0.93159999999999998</v>
      </c>
      <c r="T143" s="253"/>
      <c r="U143" s="255">
        <v>0.56118546845124295</v>
      </c>
      <c r="V143" s="255">
        <v>0.29158699808795402</v>
      </c>
      <c r="W143" s="255">
        <v>0.120458891013384</v>
      </c>
      <c r="X143" s="253"/>
      <c r="Y143" s="253">
        <v>0.98947299999999994</v>
      </c>
      <c r="Z143" s="253">
        <v>0.99929999999999997</v>
      </c>
      <c r="AA143" s="255">
        <v>7.0624360286591603</v>
      </c>
    </row>
    <row r="144" spans="1:27" customFormat="1" x14ac:dyDescent="0.25">
      <c r="A144" s="111" t="s">
        <v>454</v>
      </c>
      <c r="B144" s="110">
        <v>42476</v>
      </c>
      <c r="C144" s="110">
        <v>8137</v>
      </c>
      <c r="D144" s="110">
        <v>6756.8329275577598</v>
      </c>
      <c r="E144" s="110">
        <v>1531.28540616173</v>
      </c>
      <c r="F144" s="110"/>
      <c r="G144" s="110">
        <v>-7.5658105709048904</v>
      </c>
      <c r="H144" s="110">
        <v>20.147280990962098</v>
      </c>
      <c r="I144" s="110">
        <v>-74.283154648743206</v>
      </c>
      <c r="J144" s="110">
        <v>-9.4984595434134196</v>
      </c>
      <c r="K144" s="110">
        <v>-104.58054124742701</v>
      </c>
      <c r="L144" s="110">
        <v>-2.76703090948042</v>
      </c>
      <c r="M144" s="110">
        <v>27.409124867663301</v>
      </c>
      <c r="O144" s="252">
        <v>5.7609002730953902</v>
      </c>
      <c r="P144" s="252">
        <v>8.2470100762783698</v>
      </c>
      <c r="R144" s="253">
        <v>0.99870000000000003</v>
      </c>
      <c r="S144" s="253">
        <v>1.0129999999999999</v>
      </c>
      <c r="T144" s="253"/>
      <c r="U144" s="255">
        <v>0.39027380465876599</v>
      </c>
      <c r="V144" s="255">
        <v>0.14875357580711099</v>
      </c>
      <c r="W144" s="255">
        <v>6.4977523498160994E-2</v>
      </c>
      <c r="X144" s="253"/>
      <c r="Y144" s="253">
        <v>0.99945200000000001</v>
      </c>
      <c r="Z144" s="253">
        <v>0.99860000000000004</v>
      </c>
      <c r="AA144" s="255">
        <v>12.196240256763</v>
      </c>
    </row>
    <row r="145" spans="1:27" customFormat="1" x14ac:dyDescent="0.25">
      <c r="A145" s="111" t="s">
        <v>455</v>
      </c>
      <c r="B145" s="110">
        <v>10280</v>
      </c>
      <c r="C145" s="110">
        <v>7404</v>
      </c>
      <c r="D145" s="110">
        <v>6218.0786490669998</v>
      </c>
      <c r="E145" s="110">
        <v>1538.8847589540001</v>
      </c>
      <c r="F145" s="110"/>
      <c r="G145" s="110">
        <v>-164.80462769516899</v>
      </c>
      <c r="H145" s="110">
        <v>-185.19504274309801</v>
      </c>
      <c r="I145" s="110">
        <v>70.404837316489605</v>
      </c>
      <c r="J145" s="110">
        <v>47.840312152983302</v>
      </c>
      <c r="K145" s="110">
        <v>-104.58054124742701</v>
      </c>
      <c r="L145" s="110">
        <v>-2.76703090948042</v>
      </c>
      <c r="M145" s="110">
        <v>-14.222617937338001</v>
      </c>
      <c r="O145" s="252">
        <v>5.3015564202334602</v>
      </c>
      <c r="P145" s="252">
        <v>8.2879377431906605</v>
      </c>
      <c r="R145" s="253">
        <v>0.97330000000000005</v>
      </c>
      <c r="S145" s="253">
        <v>0.87949999999999995</v>
      </c>
      <c r="T145" s="253"/>
      <c r="U145" s="255">
        <v>0.55229357798165102</v>
      </c>
      <c r="V145" s="255">
        <v>0.26788990825688103</v>
      </c>
      <c r="W145" s="255">
        <v>0.122935779816514</v>
      </c>
      <c r="X145" s="253"/>
      <c r="Y145" s="253">
        <v>0.98037300000000005</v>
      </c>
      <c r="Z145" s="253">
        <v>1.0077</v>
      </c>
      <c r="AA145" s="255">
        <v>5.4158607350096704</v>
      </c>
    </row>
    <row r="146" spans="1:27" customFormat="1" x14ac:dyDescent="0.25">
      <c r="A146" s="111" t="s">
        <v>456</v>
      </c>
      <c r="B146" s="110">
        <v>15007</v>
      </c>
      <c r="C146" s="110">
        <v>8871</v>
      </c>
      <c r="D146" s="110">
        <v>7182.4804428152001</v>
      </c>
      <c r="E146" s="110">
        <v>1737.1320920467299</v>
      </c>
      <c r="F146" s="110"/>
      <c r="G146" s="110">
        <v>-183.37167514543</v>
      </c>
      <c r="H146" s="110">
        <v>-158.35958929300699</v>
      </c>
      <c r="I146" s="110">
        <v>260.48649332845099</v>
      </c>
      <c r="J146" s="110">
        <v>43.0559892120584</v>
      </c>
      <c r="K146" s="110">
        <v>-104.58054124742701</v>
      </c>
      <c r="L146" s="110">
        <v>-2.76703090948042</v>
      </c>
      <c r="M146" s="110">
        <v>96.453537702906303</v>
      </c>
      <c r="O146" s="252">
        <v>6.1238088891850504</v>
      </c>
      <c r="P146" s="252">
        <v>9.3556340374491906</v>
      </c>
      <c r="R146" s="253">
        <v>0.97430000000000005</v>
      </c>
      <c r="S146" s="253">
        <v>0.90869999999999995</v>
      </c>
      <c r="T146" s="253"/>
      <c r="U146" s="255">
        <v>0.58977149075081603</v>
      </c>
      <c r="V146" s="255">
        <v>0.35582154515777997</v>
      </c>
      <c r="W146" s="255">
        <v>0.17301414581066399</v>
      </c>
      <c r="X146" s="253"/>
      <c r="Y146" s="253">
        <v>0.97261300000000006</v>
      </c>
      <c r="Z146" s="253">
        <v>1.006</v>
      </c>
      <c r="AA146" s="255">
        <v>22.37017310253</v>
      </c>
    </row>
    <row r="147" spans="1:27" customFormat="1" ht="14.25" customHeight="1" x14ac:dyDescent="0.25">
      <c r="A147" s="17" t="s">
        <v>457</v>
      </c>
      <c r="B147" s="18"/>
      <c r="C147" s="18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O147" s="252"/>
      <c r="P147" s="252"/>
      <c r="R147" s="253"/>
      <c r="S147" s="253"/>
      <c r="T147" s="253"/>
      <c r="U147" s="255"/>
      <c r="V147" s="255"/>
      <c r="W147" s="255"/>
      <c r="X147" s="253"/>
      <c r="Y147" s="253"/>
      <c r="Z147" s="253"/>
      <c r="AA147" s="255"/>
    </row>
    <row r="148" spans="1:27" customFormat="1" x14ac:dyDescent="0.25">
      <c r="A148" s="111" t="s">
        <v>458</v>
      </c>
      <c r="B148" s="110">
        <v>45367</v>
      </c>
      <c r="C148" s="110">
        <v>7992</v>
      </c>
      <c r="D148" s="110">
        <v>6786.4408715251702</v>
      </c>
      <c r="E148" s="110">
        <v>1528.65740003582</v>
      </c>
      <c r="F148" s="110"/>
      <c r="G148" s="110">
        <v>-171.15752590181901</v>
      </c>
      <c r="H148" s="110">
        <v>-107.68264173166899</v>
      </c>
      <c r="I148" s="110">
        <v>7.3609040946859103</v>
      </c>
      <c r="J148" s="110">
        <v>12.8553442110651</v>
      </c>
      <c r="K148" s="110">
        <v>-72.818728987079595</v>
      </c>
      <c r="L148" s="110">
        <v>-2.76703090948042</v>
      </c>
      <c r="M148" s="110">
        <v>11.024337284225201</v>
      </c>
      <c r="O148" s="252">
        <v>5.7861441135627203</v>
      </c>
      <c r="P148" s="252">
        <v>8.2328564815835303</v>
      </c>
      <c r="R148" s="253">
        <v>0.97460000000000002</v>
      </c>
      <c r="S148" s="253">
        <v>0.9294</v>
      </c>
      <c r="T148" s="253"/>
      <c r="U148" s="255">
        <v>0.48647619047619001</v>
      </c>
      <c r="V148" s="255">
        <v>0.18780952380952401</v>
      </c>
      <c r="W148" s="255">
        <v>9.0666666666666701E-2</v>
      </c>
      <c r="X148" s="253"/>
      <c r="Y148" s="253">
        <v>1.005342</v>
      </c>
      <c r="Z148" s="253">
        <v>1.0019</v>
      </c>
      <c r="AA148" s="255">
        <v>9.7867001254705102</v>
      </c>
    </row>
    <row r="149" spans="1:27" customFormat="1" x14ac:dyDescent="0.25">
      <c r="A149" s="111" t="s">
        <v>459</v>
      </c>
      <c r="B149" s="110">
        <v>102767</v>
      </c>
      <c r="C149" s="110">
        <v>8156</v>
      </c>
      <c r="D149" s="110">
        <v>6826.1047272022897</v>
      </c>
      <c r="E149" s="110">
        <v>1552.74911003237</v>
      </c>
      <c r="F149" s="110"/>
      <c r="G149" s="110">
        <v>-58.8516493644604</v>
      </c>
      <c r="H149" s="110">
        <v>-22.584841206616101</v>
      </c>
      <c r="I149" s="110">
        <v>-18.393073919069099</v>
      </c>
      <c r="J149" s="110">
        <v>-3.4519458084336199</v>
      </c>
      <c r="K149" s="110">
        <v>-104.58054124742701</v>
      </c>
      <c r="L149" s="110">
        <v>-2.76703090948042</v>
      </c>
      <c r="M149" s="110">
        <v>-11.782558006022899</v>
      </c>
      <c r="O149" s="252">
        <v>5.81996166084443</v>
      </c>
      <c r="P149" s="252">
        <v>8.3626066733484503</v>
      </c>
      <c r="R149" s="253">
        <v>0.99119999999999997</v>
      </c>
      <c r="S149" s="253">
        <v>0.98529999999999995</v>
      </c>
      <c r="T149" s="253"/>
      <c r="U149" s="255">
        <v>0.35295101153653202</v>
      </c>
      <c r="V149" s="255">
        <v>0.19428189266008999</v>
      </c>
      <c r="W149" s="255">
        <v>9.7809730814245099E-2</v>
      </c>
      <c r="X149" s="253"/>
      <c r="Y149" s="253">
        <v>0.99576400000000009</v>
      </c>
      <c r="Z149" s="253">
        <v>0.99950000000000006</v>
      </c>
      <c r="AA149" s="255">
        <v>6.6321982528079904</v>
      </c>
    </row>
    <row r="150" spans="1:27" customFormat="1" x14ac:dyDescent="0.25">
      <c r="A150" s="111" t="s">
        <v>460</v>
      </c>
      <c r="B150" s="110">
        <v>10815</v>
      </c>
      <c r="C150" s="110">
        <v>8613</v>
      </c>
      <c r="D150" s="110">
        <v>7276.9404287837197</v>
      </c>
      <c r="E150" s="110">
        <v>1668.7810501661299</v>
      </c>
      <c r="F150" s="110"/>
      <c r="G150" s="110">
        <v>-278.21644023037499</v>
      </c>
      <c r="H150" s="110">
        <v>-220.37228412110301</v>
      </c>
      <c r="I150" s="110">
        <v>226.83444856121</v>
      </c>
      <c r="J150" s="110">
        <v>-12.4096921737654</v>
      </c>
      <c r="K150" s="110">
        <v>-104.58054124742701</v>
      </c>
      <c r="L150" s="110">
        <v>-2.76703090948042</v>
      </c>
      <c r="M150" s="110">
        <v>59.115421442118503</v>
      </c>
      <c r="O150" s="252">
        <v>6.2043458159962999</v>
      </c>
      <c r="P150" s="252">
        <v>8.9875173370318997</v>
      </c>
      <c r="R150" s="253">
        <v>0.96160000000000001</v>
      </c>
      <c r="S150" s="253">
        <v>0.86780000000000002</v>
      </c>
      <c r="T150" s="253"/>
      <c r="U150" s="255">
        <v>0.58271236959761596</v>
      </c>
      <c r="V150" s="255">
        <v>0.304023845007452</v>
      </c>
      <c r="W150" s="255">
        <v>0.16542473919523101</v>
      </c>
      <c r="X150" s="253"/>
      <c r="Y150" s="253">
        <v>0.98155900000000007</v>
      </c>
      <c r="Z150" s="253">
        <v>0.99829999999999997</v>
      </c>
      <c r="AA150" s="255">
        <v>16.291161178509501</v>
      </c>
    </row>
    <row r="151" spans="1:27" customFormat="1" x14ac:dyDescent="0.25">
      <c r="A151" s="111" t="s">
        <v>461</v>
      </c>
      <c r="B151" s="110">
        <v>84395</v>
      </c>
      <c r="C151" s="110">
        <v>9087</v>
      </c>
      <c r="D151" s="110">
        <v>7064.0898655040901</v>
      </c>
      <c r="E151" s="110">
        <v>1848.9660826212701</v>
      </c>
      <c r="F151" s="110"/>
      <c r="G151" s="110">
        <v>165.10495711461601</v>
      </c>
      <c r="H151" s="110">
        <v>177.37152142597699</v>
      </c>
      <c r="I151" s="110">
        <v>-161.420879546648</v>
      </c>
      <c r="J151" s="110">
        <v>-3.5709383775845098</v>
      </c>
      <c r="K151" s="110">
        <v>13.353787413044</v>
      </c>
      <c r="L151" s="110">
        <v>-2.76703090948042</v>
      </c>
      <c r="M151" s="110">
        <v>-14.222617937338001</v>
      </c>
      <c r="O151" s="252">
        <v>6.0228686533562401</v>
      </c>
      <c r="P151" s="252">
        <v>9.9579358966763394</v>
      </c>
      <c r="R151" s="253">
        <v>1.0232000000000001</v>
      </c>
      <c r="S151" s="253">
        <v>1.0958000000000001</v>
      </c>
      <c r="T151" s="253"/>
      <c r="U151" s="255">
        <v>0.26893566791265</v>
      </c>
      <c r="V151" s="255">
        <v>7.4562266378123201E-2</v>
      </c>
      <c r="W151" s="255">
        <v>4.8396616171552199E-2</v>
      </c>
      <c r="X151" s="253"/>
      <c r="Y151" s="253">
        <v>1.017579</v>
      </c>
      <c r="Z151" s="253">
        <v>0.99950000000000006</v>
      </c>
      <c r="AA151" s="255">
        <v>-1.05119719680748</v>
      </c>
    </row>
    <row r="152" spans="1:27" customFormat="1" x14ac:dyDescent="0.25">
      <c r="A152" s="111" t="s">
        <v>462</v>
      </c>
      <c r="B152" s="110">
        <v>25903</v>
      </c>
      <c r="C152" s="110">
        <v>8059</v>
      </c>
      <c r="D152" s="110">
        <v>6810.0546012107097</v>
      </c>
      <c r="E152" s="110">
        <v>1489.55003486345</v>
      </c>
      <c r="F152" s="110"/>
      <c r="G152" s="110">
        <v>-89.355653961182298</v>
      </c>
      <c r="H152" s="110">
        <v>-104.92166175049999</v>
      </c>
      <c r="I152" s="110">
        <v>6.6606701514489304</v>
      </c>
      <c r="J152" s="110">
        <v>-6.1679425859225701</v>
      </c>
      <c r="K152" s="110">
        <v>-104.58054124742701</v>
      </c>
      <c r="L152" s="110">
        <v>-2.76703090948042</v>
      </c>
      <c r="M152" s="110">
        <v>60.798513289272599</v>
      </c>
      <c r="O152" s="252">
        <v>5.8062772651816399</v>
      </c>
      <c r="P152" s="252">
        <v>8.0222368065475003</v>
      </c>
      <c r="R152" s="253">
        <v>0.98670000000000002</v>
      </c>
      <c r="S152" s="253">
        <v>0.9294</v>
      </c>
      <c r="T152" s="253"/>
      <c r="U152" s="255">
        <v>0.46010638297872303</v>
      </c>
      <c r="V152" s="255">
        <v>0.21609042553191499</v>
      </c>
      <c r="W152" s="255">
        <v>8.3111702127659601E-2</v>
      </c>
      <c r="X152" s="253"/>
      <c r="Y152" s="253">
        <v>0.99055899999999997</v>
      </c>
      <c r="Z152" s="253">
        <v>0.99909999999999999</v>
      </c>
      <c r="AA152" s="255">
        <v>17.3166926677067</v>
      </c>
    </row>
    <row r="153" spans="1:27" customFormat="1" x14ac:dyDescent="0.25">
      <c r="A153" s="111" t="s">
        <v>463</v>
      </c>
      <c r="B153" s="110">
        <v>64601</v>
      </c>
      <c r="C153" s="110">
        <v>7905</v>
      </c>
      <c r="D153" s="110">
        <v>6588.7123981956502</v>
      </c>
      <c r="E153" s="110">
        <v>1585.1336823063</v>
      </c>
      <c r="F153" s="110"/>
      <c r="G153" s="110">
        <v>-62.692438027578099</v>
      </c>
      <c r="H153" s="110">
        <v>2.3012444978580802</v>
      </c>
      <c r="I153" s="110">
        <v>-108.013269079387</v>
      </c>
      <c r="J153" s="110">
        <v>-4.6509921235700302</v>
      </c>
      <c r="K153" s="110">
        <v>-78.458663923864506</v>
      </c>
      <c r="L153" s="110">
        <v>-2.76703090948042</v>
      </c>
      <c r="M153" s="110">
        <v>-14.222617937338001</v>
      </c>
      <c r="O153" s="252">
        <v>5.6175600996888599</v>
      </c>
      <c r="P153" s="252">
        <v>8.5370195507809505</v>
      </c>
      <c r="R153" s="253">
        <v>0.99029999999999996</v>
      </c>
      <c r="S153" s="253">
        <v>1.0013000000000001</v>
      </c>
      <c r="T153" s="253"/>
      <c r="U153" s="255">
        <v>0.37696335078533999</v>
      </c>
      <c r="V153" s="255">
        <v>0.108294295949297</v>
      </c>
      <c r="W153" s="255">
        <v>6.3102783135850105E-2</v>
      </c>
      <c r="X153" s="253"/>
      <c r="Y153" s="253">
        <v>1.004424</v>
      </c>
      <c r="Z153" s="253">
        <v>0.99929999999999997</v>
      </c>
      <c r="AA153" s="255">
        <v>0.33176665745092598</v>
      </c>
    </row>
    <row r="154" spans="1:27" customFormat="1" ht="14.25" customHeight="1" x14ac:dyDescent="0.25">
      <c r="A154" s="17" t="s">
        <v>464</v>
      </c>
      <c r="B154" s="18"/>
      <c r="C154" s="18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O154" s="252"/>
      <c r="P154" s="252"/>
      <c r="R154" s="253"/>
      <c r="S154" s="253"/>
      <c r="T154" s="253"/>
      <c r="U154" s="255"/>
      <c r="V154" s="255"/>
      <c r="W154" s="255"/>
      <c r="X154" s="253"/>
      <c r="Y154" s="253"/>
      <c r="Z154" s="253"/>
      <c r="AA154" s="255"/>
    </row>
    <row r="155" spans="1:27" customFormat="1" x14ac:dyDescent="0.25">
      <c r="A155" s="111" t="s">
        <v>465</v>
      </c>
      <c r="B155" s="110">
        <v>31402</v>
      </c>
      <c r="C155" s="110">
        <v>10061</v>
      </c>
      <c r="D155" s="110">
        <v>8149.8620992454698</v>
      </c>
      <c r="E155" s="110">
        <v>1807.58091719802</v>
      </c>
      <c r="F155" s="110"/>
      <c r="G155" s="110">
        <v>149.545562441187</v>
      </c>
      <c r="H155" s="110">
        <v>25.185187368192501</v>
      </c>
      <c r="I155" s="110">
        <v>-42.243336721912399</v>
      </c>
      <c r="J155" s="110">
        <v>-9.00374175400278</v>
      </c>
      <c r="K155" s="110">
        <v>-80.996616498440403</v>
      </c>
      <c r="L155" s="110">
        <v>-2.76703090948042</v>
      </c>
      <c r="M155" s="110">
        <v>63.403096479006201</v>
      </c>
      <c r="O155" s="252">
        <v>6.9486019998726203</v>
      </c>
      <c r="P155" s="252">
        <v>9.7350487230112694</v>
      </c>
      <c r="R155" s="253">
        <v>1.0182</v>
      </c>
      <c r="S155" s="253">
        <v>1.0138</v>
      </c>
      <c r="T155" s="253"/>
      <c r="U155" s="255">
        <v>0.359761686526123</v>
      </c>
      <c r="V155" s="255">
        <v>0.124656278643446</v>
      </c>
      <c r="W155" s="255">
        <v>6.6452795600366599E-2</v>
      </c>
      <c r="X155" s="253"/>
      <c r="Y155" s="253">
        <v>1.0031699999999999</v>
      </c>
      <c r="Z155" s="253">
        <v>0.99890000000000001</v>
      </c>
      <c r="AA155" s="255">
        <v>15.694591728525999</v>
      </c>
    </row>
    <row r="156" spans="1:27" customFormat="1" x14ac:dyDescent="0.25">
      <c r="A156" s="111" t="s">
        <v>466</v>
      </c>
      <c r="B156" s="110">
        <v>41420</v>
      </c>
      <c r="C156" s="110">
        <v>8569</v>
      </c>
      <c r="D156" s="110">
        <v>7042.3647331812599</v>
      </c>
      <c r="E156" s="110">
        <v>1654.6020915276499</v>
      </c>
      <c r="F156" s="110"/>
      <c r="G156" s="110">
        <v>32.908713534235297</v>
      </c>
      <c r="H156" s="110">
        <v>52.6914570122863</v>
      </c>
      <c r="I156" s="110">
        <v>-87.268006716004095</v>
      </c>
      <c r="J156" s="110">
        <v>-4.9685487580599803</v>
      </c>
      <c r="K156" s="110">
        <v>-104.58054124742701</v>
      </c>
      <c r="L156" s="110">
        <v>-2.76703090948042</v>
      </c>
      <c r="M156" s="110">
        <v>-14.222617937338001</v>
      </c>
      <c r="O156" s="252">
        <v>6.0043457267020797</v>
      </c>
      <c r="P156" s="252">
        <v>8.9111540318686604</v>
      </c>
      <c r="R156" s="253">
        <v>1.0044999999999999</v>
      </c>
      <c r="S156" s="253">
        <v>1.0317000000000001</v>
      </c>
      <c r="T156" s="253"/>
      <c r="U156" s="255">
        <v>0.35625251306795302</v>
      </c>
      <c r="V156" s="255">
        <v>0.156815440289505</v>
      </c>
      <c r="W156" s="255">
        <v>5.0261359067149201E-2</v>
      </c>
      <c r="X156" s="253"/>
      <c r="Y156" s="253">
        <v>0.99613299999999994</v>
      </c>
      <c r="Z156" s="253">
        <v>0.99929999999999997</v>
      </c>
      <c r="AA156" s="255">
        <v>3.4525790349417602</v>
      </c>
    </row>
    <row r="157" spans="1:27" customFormat="1" x14ac:dyDescent="0.25">
      <c r="A157" s="111" t="s">
        <v>467</v>
      </c>
      <c r="B157" s="110">
        <v>9750</v>
      </c>
      <c r="C157" s="110">
        <v>6490</v>
      </c>
      <c r="D157" s="110">
        <v>5425.3123837396097</v>
      </c>
      <c r="E157" s="110">
        <v>1386.3930798664201</v>
      </c>
      <c r="F157" s="110"/>
      <c r="G157" s="110">
        <v>-158.28611184702399</v>
      </c>
      <c r="H157" s="110">
        <v>-180.82236551969399</v>
      </c>
      <c r="I157" s="110">
        <v>147.641113281645</v>
      </c>
      <c r="J157" s="110">
        <v>-12.517111927433801</v>
      </c>
      <c r="K157" s="110">
        <v>-104.58054124742701</v>
      </c>
      <c r="L157" s="110">
        <v>-2.76703090948042</v>
      </c>
      <c r="M157" s="110">
        <v>-10.8583518211077</v>
      </c>
      <c r="O157" s="252">
        <v>4.6256410256410296</v>
      </c>
      <c r="P157" s="252">
        <v>7.4666666666666703</v>
      </c>
      <c r="R157" s="253">
        <v>0.97060000000000002</v>
      </c>
      <c r="S157" s="253">
        <v>0.86939999999999995</v>
      </c>
      <c r="T157" s="253"/>
      <c r="U157" s="255">
        <v>0.58980044345897997</v>
      </c>
      <c r="V157" s="255">
        <v>0.39467849223946799</v>
      </c>
      <c r="W157" s="255">
        <v>0.19290465631928999</v>
      </c>
      <c r="X157" s="253"/>
      <c r="Y157" s="253">
        <v>0.97142099999999998</v>
      </c>
      <c r="Z157" s="253">
        <v>0.99770000000000003</v>
      </c>
      <c r="AA157" s="255">
        <v>6.8720379146919397</v>
      </c>
    </row>
    <row r="158" spans="1:27" customFormat="1" x14ac:dyDescent="0.25">
      <c r="A158" s="111" t="s">
        <v>468</v>
      </c>
      <c r="B158" s="110">
        <v>9495</v>
      </c>
      <c r="C158" s="110">
        <v>8820</v>
      </c>
      <c r="D158" s="110">
        <v>7040.9735016639297</v>
      </c>
      <c r="E158" s="110">
        <v>1836.24337338434</v>
      </c>
      <c r="F158" s="110"/>
      <c r="G158" s="110">
        <v>103.31218800904701</v>
      </c>
      <c r="H158" s="110">
        <v>38.985305889269199</v>
      </c>
      <c r="I158" s="110">
        <v>-95.739921575379796</v>
      </c>
      <c r="J158" s="110">
        <v>16.859442959160301</v>
      </c>
      <c r="K158" s="110">
        <v>-104.58054124742701</v>
      </c>
      <c r="L158" s="110">
        <v>-2.2449981580112301</v>
      </c>
      <c r="M158" s="110">
        <v>-14.222617937338001</v>
      </c>
      <c r="O158" s="252">
        <v>6.0031595576619301</v>
      </c>
      <c r="P158" s="252">
        <v>9.8894154818325397</v>
      </c>
      <c r="R158" s="253">
        <v>1.0145</v>
      </c>
      <c r="S158" s="253">
        <v>1.0210999999999999</v>
      </c>
      <c r="T158" s="253"/>
      <c r="U158" s="255">
        <v>0.38245614035087699</v>
      </c>
      <c r="V158" s="255">
        <v>0.11754385964912301</v>
      </c>
      <c r="W158" s="255">
        <v>5.4385964912280697E-2</v>
      </c>
      <c r="X158" s="253"/>
      <c r="Y158" s="253">
        <v>0.99722200000000005</v>
      </c>
      <c r="Z158" s="253">
        <v>1.0024</v>
      </c>
      <c r="AA158" s="255">
        <v>-2.0618556701030899</v>
      </c>
    </row>
    <row r="159" spans="1:27" customFormat="1" x14ac:dyDescent="0.25">
      <c r="A159" s="111" t="s">
        <v>469</v>
      </c>
      <c r="B159" s="110">
        <v>113179</v>
      </c>
      <c r="C159" s="110">
        <v>8380</v>
      </c>
      <c r="D159" s="110">
        <v>7054.11802127792</v>
      </c>
      <c r="E159" s="110">
        <v>1605.4581064507699</v>
      </c>
      <c r="F159" s="110"/>
      <c r="G159" s="110">
        <v>-105.299109886377</v>
      </c>
      <c r="H159" s="110">
        <v>-87.096350280062296</v>
      </c>
      <c r="I159" s="110">
        <v>32.562215353721903</v>
      </c>
      <c r="J159" s="110">
        <v>2.0773419615502902</v>
      </c>
      <c r="K159" s="110">
        <v>-104.58054124742701</v>
      </c>
      <c r="L159" s="110">
        <v>-2.76703090948042</v>
      </c>
      <c r="M159" s="110">
        <v>-14.222617937338001</v>
      </c>
      <c r="O159" s="252">
        <v>6.0143666227833803</v>
      </c>
      <c r="P159" s="252">
        <v>8.6464803541293005</v>
      </c>
      <c r="R159" s="253">
        <v>0.9849</v>
      </c>
      <c r="S159" s="253">
        <v>0.9456</v>
      </c>
      <c r="T159" s="253"/>
      <c r="U159" s="255">
        <v>0.42794182459233099</v>
      </c>
      <c r="V159" s="255">
        <v>0.22755986484501201</v>
      </c>
      <c r="W159" s="255">
        <v>9.6518289995592796E-2</v>
      </c>
      <c r="X159" s="253"/>
      <c r="Y159" s="253">
        <v>0.99177000000000004</v>
      </c>
      <c r="Z159" s="253">
        <v>1.0003</v>
      </c>
      <c r="AA159" s="255">
        <v>3.3085445439368599</v>
      </c>
    </row>
    <row r="160" spans="1:27" customFormat="1" x14ac:dyDescent="0.25">
      <c r="A160" s="111" t="s">
        <v>470</v>
      </c>
      <c r="B160" s="110">
        <v>4813</v>
      </c>
      <c r="C160" s="110">
        <v>6626</v>
      </c>
      <c r="D160" s="110">
        <v>5458.6466190685996</v>
      </c>
      <c r="E160" s="110">
        <v>1442.8306480311101</v>
      </c>
      <c r="F160" s="110"/>
      <c r="G160" s="110">
        <v>-141.25260452277101</v>
      </c>
      <c r="H160" s="110">
        <v>-117.49441016847901</v>
      </c>
      <c r="I160" s="110">
        <v>39.492162573178703</v>
      </c>
      <c r="J160" s="110">
        <v>-12.0479160067837</v>
      </c>
      <c r="K160" s="110">
        <v>-104.58054124742701</v>
      </c>
      <c r="L160" s="110">
        <v>74.128946543584206</v>
      </c>
      <c r="M160" s="110">
        <v>-14.222617937338001</v>
      </c>
      <c r="O160" s="252">
        <v>4.6540619156451299</v>
      </c>
      <c r="P160" s="252">
        <v>7.7706212341574901</v>
      </c>
      <c r="R160" s="253">
        <v>0.97389999999999999</v>
      </c>
      <c r="S160" s="253">
        <v>0.91839999999999999</v>
      </c>
      <c r="T160" s="253"/>
      <c r="U160" s="255">
        <v>0.58482142857142905</v>
      </c>
      <c r="V160" s="255">
        <v>0.35267857142857101</v>
      </c>
      <c r="W160" s="255">
        <v>9.8214285714285698E-2</v>
      </c>
      <c r="X160" s="253"/>
      <c r="Y160" s="253">
        <v>0.97255499999999995</v>
      </c>
      <c r="Z160" s="253">
        <v>0.99780000000000002</v>
      </c>
      <c r="AA160" s="255">
        <v>-12.5</v>
      </c>
    </row>
    <row r="161" spans="1:27" customFormat="1" x14ac:dyDescent="0.25">
      <c r="A161" s="111" t="s">
        <v>471</v>
      </c>
      <c r="B161" s="110">
        <v>5654</v>
      </c>
      <c r="C161" s="110">
        <v>8274</v>
      </c>
      <c r="D161" s="110">
        <v>7011.5448986977299</v>
      </c>
      <c r="E161" s="110">
        <v>1609.1624666825901</v>
      </c>
      <c r="F161" s="110"/>
      <c r="G161" s="110">
        <v>-148.12783410734201</v>
      </c>
      <c r="H161" s="110">
        <v>-184.008531724297</v>
      </c>
      <c r="I161" s="110">
        <v>76.457571801753701</v>
      </c>
      <c r="J161" s="110">
        <v>-13.3608287523586</v>
      </c>
      <c r="K161" s="110">
        <v>-104.58054124742701</v>
      </c>
      <c r="L161" s="110">
        <v>-2.76703090948042</v>
      </c>
      <c r="M161" s="110">
        <v>29.6460796987385</v>
      </c>
      <c r="O161" s="252">
        <v>5.9780686239830203</v>
      </c>
      <c r="P161" s="252">
        <v>8.6664308454191694</v>
      </c>
      <c r="R161" s="253">
        <v>0.97870000000000001</v>
      </c>
      <c r="S161" s="253">
        <v>0.88549999999999995</v>
      </c>
      <c r="T161" s="253"/>
      <c r="U161" s="255">
        <v>0.59763313609467505</v>
      </c>
      <c r="V161" s="255">
        <v>0.25443786982248501</v>
      </c>
      <c r="W161" s="255">
        <v>7.9881656804733706E-2</v>
      </c>
      <c r="X161" s="253"/>
      <c r="Y161" s="253">
        <v>0.97565999999999997</v>
      </c>
      <c r="Z161" s="253">
        <v>0.99809999999999999</v>
      </c>
      <c r="AA161" s="255">
        <v>12.2923588039867</v>
      </c>
    </row>
    <row r="162" spans="1:27" customFormat="1" x14ac:dyDescent="0.25">
      <c r="A162" s="111" t="s">
        <v>472</v>
      </c>
      <c r="B162" s="110">
        <v>33246</v>
      </c>
      <c r="C162" s="110">
        <v>8641</v>
      </c>
      <c r="D162" s="110">
        <v>7288.5936765317701</v>
      </c>
      <c r="E162" s="110">
        <v>1635.27685574776</v>
      </c>
      <c r="F162" s="110"/>
      <c r="G162" s="110">
        <v>-193.387378928478</v>
      </c>
      <c r="H162" s="110">
        <v>-122.078138099073</v>
      </c>
      <c r="I162" s="110">
        <v>129.73518206381499</v>
      </c>
      <c r="J162" s="110">
        <v>12.3517158052714</v>
      </c>
      <c r="K162" s="110">
        <v>-104.58054124742701</v>
      </c>
      <c r="L162" s="110">
        <v>-2.76703090948042</v>
      </c>
      <c r="M162" s="110">
        <v>-1.7107827775364699</v>
      </c>
      <c r="O162" s="252">
        <v>6.2142814173133596</v>
      </c>
      <c r="P162" s="252">
        <v>8.8070745352824407</v>
      </c>
      <c r="R162" s="253">
        <v>0.97330000000000005</v>
      </c>
      <c r="S162" s="253">
        <v>0.92520000000000002</v>
      </c>
      <c r="T162" s="253"/>
      <c r="U162" s="255">
        <v>0.55663117134559503</v>
      </c>
      <c r="V162" s="255">
        <v>0.28751210067763799</v>
      </c>
      <c r="W162" s="255">
        <v>0.10358180058083299</v>
      </c>
      <c r="X162" s="253"/>
      <c r="Y162" s="253">
        <v>0.97994000000000003</v>
      </c>
      <c r="Z162" s="253">
        <v>1.0017</v>
      </c>
      <c r="AA162" s="255">
        <v>7.8851174934725803</v>
      </c>
    </row>
    <row r="163" spans="1:27" customFormat="1" x14ac:dyDescent="0.25">
      <c r="A163" s="111" t="s">
        <v>473</v>
      </c>
      <c r="B163" s="110">
        <v>6637</v>
      </c>
      <c r="C163" s="110">
        <v>7317</v>
      </c>
      <c r="D163" s="110">
        <v>6220.47672040614</v>
      </c>
      <c r="E163" s="110">
        <v>1465.94976319847</v>
      </c>
      <c r="F163" s="110"/>
      <c r="G163" s="110">
        <v>-182.28599101706101</v>
      </c>
      <c r="H163" s="110">
        <v>-167.903867128005</v>
      </c>
      <c r="I163" s="110">
        <v>75.510760680814002</v>
      </c>
      <c r="J163" s="110">
        <v>26.709156452913401</v>
      </c>
      <c r="K163" s="110">
        <v>-104.58054124742701</v>
      </c>
      <c r="L163" s="110">
        <v>-2.76703090948042</v>
      </c>
      <c r="M163" s="110">
        <v>-14.222617937338001</v>
      </c>
      <c r="O163" s="252">
        <v>5.3036010245592902</v>
      </c>
      <c r="P163" s="252">
        <v>7.8951333433780304</v>
      </c>
      <c r="R163" s="253">
        <v>0.97050000000000003</v>
      </c>
      <c r="S163" s="253">
        <v>0.88529999999999998</v>
      </c>
      <c r="T163" s="253"/>
      <c r="U163" s="255">
        <v>0.60227272727272696</v>
      </c>
      <c r="V163" s="255">
        <v>0.28409090909090901</v>
      </c>
      <c r="W163" s="255">
        <v>0.107954545454545</v>
      </c>
      <c r="X163" s="253"/>
      <c r="Y163" s="253">
        <v>0.97345899999999996</v>
      </c>
      <c r="Z163" s="253">
        <v>1.0043</v>
      </c>
      <c r="AA163" s="255">
        <v>5.0746268656716396</v>
      </c>
    </row>
    <row r="164" spans="1:27" customFormat="1" x14ac:dyDescent="0.25">
      <c r="A164" s="111" t="s">
        <v>474</v>
      </c>
      <c r="B164" s="110">
        <v>5693</v>
      </c>
      <c r="C164" s="110">
        <v>6921</v>
      </c>
      <c r="D164" s="110">
        <v>5747.9878669481604</v>
      </c>
      <c r="E164" s="110">
        <v>1448.1095066482501</v>
      </c>
      <c r="F164" s="110"/>
      <c r="G164" s="110">
        <v>1.7928710216147401</v>
      </c>
      <c r="H164" s="110">
        <v>-46.533366353878797</v>
      </c>
      <c r="I164" s="110">
        <v>-120.260834323395</v>
      </c>
      <c r="J164" s="110">
        <v>11.4570822890635</v>
      </c>
      <c r="K164" s="110">
        <v>-104.58054124742701</v>
      </c>
      <c r="L164" s="110">
        <v>-2.76703090948042</v>
      </c>
      <c r="M164" s="110">
        <v>-14.222617937338001</v>
      </c>
      <c r="O164" s="252">
        <v>4.90075531354295</v>
      </c>
      <c r="P164" s="252">
        <v>7.79905146671351</v>
      </c>
      <c r="R164" s="253">
        <v>1.0001</v>
      </c>
      <c r="S164" s="253">
        <v>0.9677</v>
      </c>
      <c r="T164" s="253"/>
      <c r="U164" s="255">
        <v>0.52688172043010795</v>
      </c>
      <c r="V164" s="255">
        <v>0.175627240143369</v>
      </c>
      <c r="W164" s="255">
        <v>1.4336917562724E-2</v>
      </c>
      <c r="X164" s="253"/>
      <c r="Y164" s="253">
        <v>0.975939</v>
      </c>
      <c r="Z164" s="253">
        <v>1.002</v>
      </c>
      <c r="AA164" s="255">
        <v>-0.71174377224199303</v>
      </c>
    </row>
    <row r="165" spans="1:27" customFormat="1" x14ac:dyDescent="0.25">
      <c r="A165" s="111" t="s">
        <v>475</v>
      </c>
      <c r="B165" s="110">
        <v>5280</v>
      </c>
      <c r="C165" s="110">
        <v>6029</v>
      </c>
      <c r="D165" s="110">
        <v>5153.5546479284203</v>
      </c>
      <c r="E165" s="110">
        <v>1202.6847435935299</v>
      </c>
      <c r="F165" s="110"/>
      <c r="G165" s="110">
        <v>-136.89719232956199</v>
      </c>
      <c r="H165" s="110">
        <v>-206.50093671286899</v>
      </c>
      <c r="I165" s="110">
        <v>150.030586613368</v>
      </c>
      <c r="J165" s="110">
        <v>-12.922780064653599</v>
      </c>
      <c r="K165" s="110">
        <v>-104.58054124742701</v>
      </c>
      <c r="L165" s="110">
        <v>-2.76703090948042</v>
      </c>
      <c r="M165" s="110">
        <v>-13.571613741693399</v>
      </c>
      <c r="O165" s="252">
        <v>4.39393939393939</v>
      </c>
      <c r="P165" s="252">
        <v>6.4772727272727302</v>
      </c>
      <c r="R165" s="253">
        <v>0.97319999999999995</v>
      </c>
      <c r="S165" s="253">
        <v>0.82809999999999995</v>
      </c>
      <c r="T165" s="253"/>
      <c r="U165" s="255">
        <v>0.66379310344827602</v>
      </c>
      <c r="V165" s="255">
        <v>0.41810344827586199</v>
      </c>
      <c r="W165" s="255">
        <v>0.193965517241379</v>
      </c>
      <c r="X165" s="253"/>
      <c r="Y165" s="253">
        <v>0.96878900000000001</v>
      </c>
      <c r="Z165" s="253">
        <v>0.99750000000000005</v>
      </c>
      <c r="AA165" s="255">
        <v>6.4220183486238502</v>
      </c>
    </row>
    <row r="166" spans="1:27" customFormat="1" x14ac:dyDescent="0.25">
      <c r="A166" s="111" t="s">
        <v>476</v>
      </c>
      <c r="B166" s="110">
        <v>579281</v>
      </c>
      <c r="C166" s="110">
        <v>8427</v>
      </c>
      <c r="D166" s="110">
        <v>6970.4805326979904</v>
      </c>
      <c r="E166" s="110">
        <v>1430.9475175247201</v>
      </c>
      <c r="F166" s="110"/>
      <c r="G166" s="110">
        <v>7.4915047143474904</v>
      </c>
      <c r="H166" s="110">
        <v>-1.90585056542723</v>
      </c>
      <c r="I166" s="110">
        <v>26.700995396591399</v>
      </c>
      <c r="J166" s="110">
        <v>-7.0093739775308501</v>
      </c>
      <c r="K166" s="110">
        <v>16.893399077531601</v>
      </c>
      <c r="L166" s="110">
        <v>-2.76703090948042</v>
      </c>
      <c r="M166" s="110">
        <v>-14.222617937338001</v>
      </c>
      <c r="O166" s="252">
        <v>5.9430569965181004</v>
      </c>
      <c r="P166" s="252">
        <v>7.7066225199859799</v>
      </c>
      <c r="R166" s="253">
        <v>1.0008999999999999</v>
      </c>
      <c r="S166" s="253">
        <v>0.99850000000000005</v>
      </c>
      <c r="T166" s="253"/>
      <c r="U166" s="255">
        <v>0.31277776164057303</v>
      </c>
      <c r="V166" s="255">
        <v>0.23670374996369101</v>
      </c>
      <c r="W166" s="255">
        <v>0.119760652975862</v>
      </c>
      <c r="X166" s="253"/>
      <c r="Y166" s="253">
        <v>1.019533</v>
      </c>
      <c r="Z166" s="253">
        <v>0.999</v>
      </c>
      <c r="AA166" s="255">
        <v>2.1390850293716301</v>
      </c>
    </row>
    <row r="167" spans="1:27" customFormat="1" x14ac:dyDescent="0.25">
      <c r="A167" s="111" t="s">
        <v>477</v>
      </c>
      <c r="B167" s="110">
        <v>13207</v>
      </c>
      <c r="C167" s="110">
        <v>7495</v>
      </c>
      <c r="D167" s="110">
        <v>6163.22632182289</v>
      </c>
      <c r="E167" s="110">
        <v>1578.82937013582</v>
      </c>
      <c r="F167" s="110"/>
      <c r="G167" s="110">
        <v>-64.112126776403002</v>
      </c>
      <c r="H167" s="110">
        <v>-67.649092204980406</v>
      </c>
      <c r="I167" s="110">
        <v>-49.900320186521903</v>
      </c>
      <c r="J167" s="110">
        <v>1.8100744517138101</v>
      </c>
      <c r="K167" s="110">
        <v>-104.58054124742701</v>
      </c>
      <c r="L167" s="110">
        <v>51.214859269939602</v>
      </c>
      <c r="M167" s="110">
        <v>-14.222617937338001</v>
      </c>
      <c r="O167" s="252">
        <v>5.2547891269781202</v>
      </c>
      <c r="P167" s="252">
        <v>8.5030665556144491</v>
      </c>
      <c r="R167" s="253">
        <v>0.98939999999999995</v>
      </c>
      <c r="S167" s="253">
        <v>0.95699999999999996</v>
      </c>
      <c r="T167" s="253"/>
      <c r="U167" s="255">
        <v>0.5</v>
      </c>
      <c r="V167" s="255">
        <v>0.18443804034582101</v>
      </c>
      <c r="W167" s="255">
        <v>6.6282420749279494E-2</v>
      </c>
      <c r="X167" s="253"/>
      <c r="Y167" s="253">
        <v>0.98274600000000012</v>
      </c>
      <c r="Z167" s="253">
        <v>1.0003</v>
      </c>
      <c r="AA167" s="255">
        <v>-8.8042049934296998</v>
      </c>
    </row>
    <row r="168" spans="1:27" customFormat="1" x14ac:dyDescent="0.25">
      <c r="A168" s="111" t="s">
        <v>478</v>
      </c>
      <c r="B168" s="110">
        <v>9464</v>
      </c>
      <c r="C168" s="110">
        <v>7494</v>
      </c>
      <c r="D168" s="110">
        <v>6357.6330366091697</v>
      </c>
      <c r="E168" s="110">
        <v>1538.1580028103699</v>
      </c>
      <c r="F168" s="110"/>
      <c r="G168" s="110">
        <v>-148.82206742905601</v>
      </c>
      <c r="H168" s="110">
        <v>-115.42891110047999</v>
      </c>
      <c r="I168" s="110">
        <v>-12.674217435864399</v>
      </c>
      <c r="J168" s="110">
        <v>-12.1183962143903</v>
      </c>
      <c r="K168" s="110">
        <v>-104.58054124742701</v>
      </c>
      <c r="L168" s="110">
        <v>6.5439505410690302</v>
      </c>
      <c r="M168" s="110">
        <v>-14.222617937338001</v>
      </c>
      <c r="O168" s="252">
        <v>5.4205409974640704</v>
      </c>
      <c r="P168" s="252">
        <v>8.2840236686390494</v>
      </c>
      <c r="R168" s="253">
        <v>0.97640000000000005</v>
      </c>
      <c r="S168" s="253">
        <v>0.92479999999999996</v>
      </c>
      <c r="T168" s="253"/>
      <c r="U168" s="255">
        <v>0.53021442495126703</v>
      </c>
      <c r="V168" s="255">
        <v>0.19688109161793399</v>
      </c>
      <c r="W168" s="255">
        <v>7.7972709551656902E-2</v>
      </c>
      <c r="X168" s="253"/>
      <c r="Y168" s="253">
        <v>0.98263199999999995</v>
      </c>
      <c r="Z168" s="253">
        <v>0.99809999999999999</v>
      </c>
      <c r="AA168" s="255">
        <v>-3.20754716981132</v>
      </c>
    </row>
    <row r="169" spans="1:27" customFormat="1" x14ac:dyDescent="0.25">
      <c r="A169" s="111" t="s">
        <v>479</v>
      </c>
      <c r="B169" s="110">
        <v>9210</v>
      </c>
      <c r="C169" s="110">
        <v>7460</v>
      </c>
      <c r="D169" s="110">
        <v>6214.59763003027</v>
      </c>
      <c r="E169" s="110">
        <v>1503.9687610230701</v>
      </c>
      <c r="F169" s="110"/>
      <c r="G169" s="110">
        <v>-10.5896632621376</v>
      </c>
      <c r="H169" s="110">
        <v>-24.725310722123201</v>
      </c>
      <c r="I169" s="110">
        <v>-107.843929417685</v>
      </c>
      <c r="J169" s="110">
        <v>4.93278465919082</v>
      </c>
      <c r="K169" s="110">
        <v>-104.58054124742701</v>
      </c>
      <c r="L169" s="110">
        <v>-1.2421681411416601</v>
      </c>
      <c r="M169" s="110">
        <v>-14.222617937338001</v>
      </c>
      <c r="O169" s="252">
        <v>5.2985884907709</v>
      </c>
      <c r="P169" s="252">
        <v>8.0998914223669907</v>
      </c>
      <c r="R169" s="253">
        <v>0.99809999999999999</v>
      </c>
      <c r="S169" s="253">
        <v>0.98340000000000005</v>
      </c>
      <c r="T169" s="253"/>
      <c r="U169" s="255">
        <v>0.46926229508196698</v>
      </c>
      <c r="V169" s="255">
        <v>0.15368852459016399</v>
      </c>
      <c r="W169" s="255">
        <v>3.2786885245901599E-2</v>
      </c>
      <c r="X169" s="253"/>
      <c r="Y169" s="253">
        <v>0.97644699999999995</v>
      </c>
      <c r="Z169" s="253">
        <v>1.0007999999999999</v>
      </c>
      <c r="AA169" s="255">
        <v>-2.2044088176352701</v>
      </c>
    </row>
    <row r="170" spans="1:27" customFormat="1" x14ac:dyDescent="0.25">
      <c r="A170" s="111" t="s">
        <v>480</v>
      </c>
      <c r="B170" s="110">
        <v>37977</v>
      </c>
      <c r="C170" s="110">
        <v>10349</v>
      </c>
      <c r="D170" s="110">
        <v>7708.6219924503903</v>
      </c>
      <c r="E170" s="110">
        <v>2161.5210966821401</v>
      </c>
      <c r="F170" s="110"/>
      <c r="G170" s="110">
        <v>277.18673956464397</v>
      </c>
      <c r="H170" s="110">
        <v>266.75612193176801</v>
      </c>
      <c r="I170" s="110">
        <v>-159.795091955841</v>
      </c>
      <c r="J170" s="110">
        <v>3.0445553521469599</v>
      </c>
      <c r="K170" s="110">
        <v>13.4041311176656</v>
      </c>
      <c r="L170" s="110">
        <v>92.119916689603201</v>
      </c>
      <c r="M170" s="110">
        <v>-14.222617937338001</v>
      </c>
      <c r="O170" s="252">
        <v>6.5723990836558999</v>
      </c>
      <c r="P170" s="252">
        <v>11.641256550017101</v>
      </c>
      <c r="R170" s="253">
        <v>1.0358000000000001</v>
      </c>
      <c r="S170" s="253">
        <v>1.1233</v>
      </c>
      <c r="T170" s="253"/>
      <c r="U170" s="255">
        <v>0.243589743589744</v>
      </c>
      <c r="V170" s="255">
        <v>8.0528846153846201E-2</v>
      </c>
      <c r="W170" s="255">
        <v>4.0865384615384602E-2</v>
      </c>
      <c r="X170" s="253"/>
      <c r="Y170" s="253">
        <v>1.0155859999999999</v>
      </c>
      <c r="Z170" s="253">
        <v>1.0004</v>
      </c>
      <c r="AA170" s="255">
        <v>-11.300639658848601</v>
      </c>
    </row>
    <row r="171" spans="1:27" customFormat="1" x14ac:dyDescent="0.25">
      <c r="A171" s="111" t="s">
        <v>481</v>
      </c>
      <c r="B171" s="110">
        <v>6940</v>
      </c>
      <c r="C171" s="110">
        <v>6677</v>
      </c>
      <c r="D171" s="110">
        <v>5593.9856324477896</v>
      </c>
      <c r="E171" s="110">
        <v>1273.52390261504</v>
      </c>
      <c r="F171" s="110"/>
      <c r="G171" s="110">
        <v>-69.825545297167196</v>
      </c>
      <c r="H171" s="110">
        <v>-29.687241000593701</v>
      </c>
      <c r="I171" s="110">
        <v>-17.9211637299857</v>
      </c>
      <c r="J171" s="110">
        <v>-13.464458962707299</v>
      </c>
      <c r="K171" s="110">
        <v>-104.58054124742701</v>
      </c>
      <c r="L171" s="110">
        <v>-2.76703090948042</v>
      </c>
      <c r="M171" s="110">
        <v>47.702113489985997</v>
      </c>
      <c r="O171" s="252">
        <v>4.7694524495677202</v>
      </c>
      <c r="P171" s="252">
        <v>6.8587896253602301</v>
      </c>
      <c r="R171" s="253">
        <v>0.98729999999999996</v>
      </c>
      <c r="S171" s="253">
        <v>0.97650000000000003</v>
      </c>
      <c r="T171" s="253"/>
      <c r="U171" s="255">
        <v>0.51057401812688796</v>
      </c>
      <c r="V171" s="255">
        <v>0.21752265861027201</v>
      </c>
      <c r="W171" s="255">
        <v>0.108761329305136</v>
      </c>
      <c r="X171" s="253"/>
      <c r="Y171" s="253">
        <v>0.97944199999999992</v>
      </c>
      <c r="Z171" s="253">
        <v>0.99760000000000004</v>
      </c>
      <c r="AA171" s="255">
        <v>17.3758865248227</v>
      </c>
    </row>
    <row r="172" spans="1:27" customFormat="1" x14ac:dyDescent="0.25">
      <c r="A172" s="111" t="s">
        <v>482</v>
      </c>
      <c r="B172" s="110">
        <v>46336</v>
      </c>
      <c r="C172" s="110">
        <v>8881</v>
      </c>
      <c r="D172" s="110">
        <v>7191.2687075400299</v>
      </c>
      <c r="E172" s="110">
        <v>1690.6379115002001</v>
      </c>
      <c r="F172" s="110"/>
      <c r="G172" s="110">
        <v>83.917662371630797</v>
      </c>
      <c r="H172" s="110">
        <v>75.643021563768698</v>
      </c>
      <c r="I172" s="110">
        <v>-108.675913813113</v>
      </c>
      <c r="J172" s="110">
        <v>-3.8893444832852703E-2</v>
      </c>
      <c r="K172" s="110">
        <v>-34.602519453798898</v>
      </c>
      <c r="L172" s="110">
        <v>-2.76703090948042</v>
      </c>
      <c r="M172" s="110">
        <v>-14.222617937338001</v>
      </c>
      <c r="O172" s="252">
        <v>6.1313017955801099</v>
      </c>
      <c r="P172" s="252">
        <v>9.1052313535911598</v>
      </c>
      <c r="R172" s="253">
        <v>1.0115000000000001</v>
      </c>
      <c r="S172" s="253">
        <v>1.0446</v>
      </c>
      <c r="T172" s="253"/>
      <c r="U172" s="255">
        <v>0.35093277015135499</v>
      </c>
      <c r="V172" s="255">
        <v>0.103132699753608</v>
      </c>
      <c r="W172" s="255">
        <v>5.4206265399507202E-2</v>
      </c>
      <c r="X172" s="253"/>
      <c r="Y172" s="253">
        <v>1.010615</v>
      </c>
      <c r="Z172" s="253">
        <v>1</v>
      </c>
      <c r="AA172" s="255">
        <v>3.98975109809663</v>
      </c>
    </row>
    <row r="173" spans="1:27" customFormat="1" x14ac:dyDescent="0.25">
      <c r="A173" s="111" t="s">
        <v>483</v>
      </c>
      <c r="B173" s="110">
        <v>42568</v>
      </c>
      <c r="C173" s="110">
        <v>10500</v>
      </c>
      <c r="D173" s="110">
        <v>8186.0092144146802</v>
      </c>
      <c r="E173" s="110">
        <v>2023.05232985011</v>
      </c>
      <c r="F173" s="110"/>
      <c r="G173" s="110">
        <v>278.723784603578</v>
      </c>
      <c r="H173" s="110">
        <v>208.41265545243601</v>
      </c>
      <c r="I173" s="110">
        <v>-152.49987236612299</v>
      </c>
      <c r="J173" s="110">
        <v>5.6913130052567897</v>
      </c>
      <c r="K173" s="110">
        <v>-32.214789115134202</v>
      </c>
      <c r="L173" s="110">
        <v>-2.76703090948042</v>
      </c>
      <c r="M173" s="110">
        <v>-14.222617937338001</v>
      </c>
      <c r="O173" s="252">
        <v>6.9794211614358197</v>
      </c>
      <c r="P173" s="252">
        <v>10.895508363089601</v>
      </c>
      <c r="R173" s="253">
        <v>1.0339</v>
      </c>
      <c r="S173" s="253">
        <v>1.1029</v>
      </c>
      <c r="T173" s="253"/>
      <c r="U173" s="255">
        <v>0.25378660383709201</v>
      </c>
      <c r="V173" s="255">
        <v>7.3039380679905799E-2</v>
      </c>
      <c r="W173" s="255">
        <v>3.8707505890272602E-2</v>
      </c>
      <c r="X173" s="253"/>
      <c r="Y173" s="253">
        <v>1.0092950000000001</v>
      </c>
      <c r="Z173" s="253">
        <v>1.0006999999999999</v>
      </c>
      <c r="AA173" s="255">
        <v>4.3554618897084696</v>
      </c>
    </row>
    <row r="174" spans="1:27" customFormat="1" x14ac:dyDescent="0.25">
      <c r="A174" s="111" t="s">
        <v>484</v>
      </c>
      <c r="B174" s="110">
        <v>40089</v>
      </c>
      <c r="C174" s="110">
        <v>7638</v>
      </c>
      <c r="D174" s="110">
        <v>6401.3992968924103</v>
      </c>
      <c r="E174" s="110">
        <v>1515.4712095908901</v>
      </c>
      <c r="F174" s="110"/>
      <c r="G174" s="110">
        <v>-75.598719327788999</v>
      </c>
      <c r="H174" s="110">
        <v>-8.7007094257264797</v>
      </c>
      <c r="I174" s="110">
        <v>-70.120049009881299</v>
      </c>
      <c r="J174" s="110">
        <v>-2.5994531635895299</v>
      </c>
      <c r="K174" s="110">
        <v>-104.58054124742701</v>
      </c>
      <c r="L174" s="110">
        <v>-2.76703090948042</v>
      </c>
      <c r="M174" s="110">
        <v>-14.222617937338001</v>
      </c>
      <c r="O174" s="252">
        <v>5.4578562697997004</v>
      </c>
      <c r="P174" s="252">
        <v>8.1618399062086908</v>
      </c>
      <c r="R174" s="253">
        <v>0.98799999999999999</v>
      </c>
      <c r="S174" s="253">
        <v>0.99409999999999998</v>
      </c>
      <c r="T174" s="253"/>
      <c r="U174" s="255">
        <v>0.44149908592321802</v>
      </c>
      <c r="V174" s="255">
        <v>0.16544789762340001</v>
      </c>
      <c r="W174" s="255">
        <v>6.1243144424131597E-2</v>
      </c>
      <c r="X174" s="253"/>
      <c r="Y174" s="253">
        <v>0.98693299999999995</v>
      </c>
      <c r="Z174" s="253">
        <v>0.99960000000000004</v>
      </c>
      <c r="AA174" s="255">
        <v>2.0522388059701502</v>
      </c>
    </row>
    <row r="175" spans="1:27" customFormat="1" x14ac:dyDescent="0.25">
      <c r="A175" s="111" t="s">
        <v>485</v>
      </c>
      <c r="B175" s="110">
        <v>14109</v>
      </c>
      <c r="C175" s="110">
        <v>9148</v>
      </c>
      <c r="D175" s="110">
        <v>7756.0077355890799</v>
      </c>
      <c r="E175" s="110">
        <v>1583.1753241465401</v>
      </c>
      <c r="F175" s="110"/>
      <c r="G175" s="110">
        <v>-72.464001253175894</v>
      </c>
      <c r="H175" s="110">
        <v>-125.463550026375</v>
      </c>
      <c r="I175" s="110">
        <v>34.882070296927203</v>
      </c>
      <c r="J175" s="110">
        <v>-12.448505821775701</v>
      </c>
      <c r="K175" s="110">
        <v>-104.58054124742701</v>
      </c>
      <c r="L175" s="110">
        <v>-2.76703090948042</v>
      </c>
      <c r="M175" s="110">
        <v>91.224325790288205</v>
      </c>
      <c r="O175" s="252">
        <v>6.6128003402083797</v>
      </c>
      <c r="P175" s="252">
        <v>8.5264724643844403</v>
      </c>
      <c r="R175" s="253">
        <v>0.99050000000000005</v>
      </c>
      <c r="S175" s="253">
        <v>0.92059999999999997</v>
      </c>
      <c r="T175" s="253"/>
      <c r="U175" s="255">
        <v>0.51768488745980701</v>
      </c>
      <c r="V175" s="255">
        <v>0.180064308681672</v>
      </c>
      <c r="W175" s="255">
        <v>6.9667738478027902E-2</v>
      </c>
      <c r="X175" s="253"/>
      <c r="Y175" s="253">
        <v>0.98885999999999996</v>
      </c>
      <c r="Z175" s="253">
        <v>0.99839999999999995</v>
      </c>
      <c r="AA175" s="255">
        <v>20.231958762886599</v>
      </c>
    </row>
    <row r="176" spans="1:27" customFormat="1" x14ac:dyDescent="0.25">
      <c r="A176" s="111" t="s">
        <v>486</v>
      </c>
      <c r="B176" s="110">
        <v>14555</v>
      </c>
      <c r="C176" s="110">
        <v>6454</v>
      </c>
      <c r="D176" s="110">
        <v>5342.6182324844403</v>
      </c>
      <c r="E176" s="110">
        <v>1366.2710916752901</v>
      </c>
      <c r="F176" s="110"/>
      <c r="G176" s="110">
        <v>-67.167441140880996</v>
      </c>
      <c r="H176" s="110">
        <v>-70.532271837920405</v>
      </c>
      <c r="I176" s="110">
        <v>7.8655229197972298</v>
      </c>
      <c r="J176" s="110">
        <v>-3.2444643843237602</v>
      </c>
      <c r="K176" s="110">
        <v>-104.58054124742701</v>
      </c>
      <c r="L176" s="110">
        <v>-2.76703090948042</v>
      </c>
      <c r="M176" s="110">
        <v>-14.222617937338001</v>
      </c>
      <c r="O176" s="252">
        <v>4.5551356922019899</v>
      </c>
      <c r="P176" s="252">
        <v>7.3582961181724498</v>
      </c>
      <c r="R176" s="253">
        <v>0.98719999999999997</v>
      </c>
      <c r="S176" s="253">
        <v>0.94820000000000004</v>
      </c>
      <c r="T176" s="253"/>
      <c r="U176" s="255">
        <v>0.48868778280543002</v>
      </c>
      <c r="V176" s="255">
        <v>0.27903469079939702</v>
      </c>
      <c r="W176" s="255">
        <v>0.12971342383107101</v>
      </c>
      <c r="X176" s="253"/>
      <c r="Y176" s="253">
        <v>0.99053299999999989</v>
      </c>
      <c r="Z176" s="253">
        <v>0.99939999999999996</v>
      </c>
      <c r="AA176" s="255">
        <v>2.15716486902928</v>
      </c>
    </row>
    <row r="177" spans="1:27" customFormat="1" x14ac:dyDescent="0.25">
      <c r="A177" s="111" t="s">
        <v>487</v>
      </c>
      <c r="B177" s="110">
        <v>24537</v>
      </c>
      <c r="C177" s="110">
        <v>7339</v>
      </c>
      <c r="D177" s="110">
        <v>6261.8499417472503</v>
      </c>
      <c r="E177" s="110">
        <v>1391.6175101492199</v>
      </c>
      <c r="F177" s="110"/>
      <c r="G177" s="110">
        <v>-75.176497054396407</v>
      </c>
      <c r="H177" s="110">
        <v>-54.867482691049197</v>
      </c>
      <c r="I177" s="110">
        <v>-81.201334413771903</v>
      </c>
      <c r="J177" s="110">
        <v>8.7276964736137206</v>
      </c>
      <c r="K177" s="110">
        <v>-104.58054124742701</v>
      </c>
      <c r="L177" s="110">
        <v>-2.76703090948042</v>
      </c>
      <c r="M177" s="110">
        <v>-4.5145096160324796</v>
      </c>
      <c r="O177" s="252">
        <v>5.3388759832090296</v>
      </c>
      <c r="P177" s="252">
        <v>7.4948037657415298</v>
      </c>
      <c r="R177" s="253">
        <v>0.98780000000000001</v>
      </c>
      <c r="S177" s="253">
        <v>0.96040000000000003</v>
      </c>
      <c r="T177" s="253"/>
      <c r="U177" s="255">
        <v>0.454198473282443</v>
      </c>
      <c r="V177" s="255">
        <v>0.17099236641221399</v>
      </c>
      <c r="W177" s="255">
        <v>5.1145038167938903E-2</v>
      </c>
      <c r="X177" s="253"/>
      <c r="Y177" s="253">
        <v>0.97357399999999994</v>
      </c>
      <c r="Z177" s="253">
        <v>1.0014000000000001</v>
      </c>
      <c r="AA177" s="255">
        <v>7.7302631578947398</v>
      </c>
    </row>
    <row r="178" spans="1:27" customFormat="1" x14ac:dyDescent="0.25">
      <c r="A178" s="111" t="s">
        <v>488</v>
      </c>
      <c r="B178" s="110">
        <v>34754</v>
      </c>
      <c r="C178" s="110">
        <v>7789</v>
      </c>
      <c r="D178" s="110">
        <v>6459.3669926846396</v>
      </c>
      <c r="E178" s="110">
        <v>1618.8158577822701</v>
      </c>
      <c r="F178" s="110"/>
      <c r="G178" s="110">
        <v>-60.7918508948529</v>
      </c>
      <c r="H178" s="110">
        <v>-85.556669751600396</v>
      </c>
      <c r="I178" s="110">
        <v>-34.3250394603307</v>
      </c>
      <c r="J178" s="110">
        <v>12.879840540536399</v>
      </c>
      <c r="K178" s="110">
        <v>-104.58054124742701</v>
      </c>
      <c r="L178" s="110">
        <v>-2.76703090948042</v>
      </c>
      <c r="M178" s="110">
        <v>-14.222617937338001</v>
      </c>
      <c r="O178" s="252">
        <v>5.5072797375841596</v>
      </c>
      <c r="P178" s="252">
        <v>8.7184209011912301</v>
      </c>
      <c r="R178" s="253">
        <v>0.99039999999999995</v>
      </c>
      <c r="S178" s="253">
        <v>0.94699999999999995</v>
      </c>
      <c r="T178" s="253"/>
      <c r="U178" s="255">
        <v>0.47701149425287398</v>
      </c>
      <c r="V178" s="255">
        <v>0.18547544409613401</v>
      </c>
      <c r="W178" s="255">
        <v>7.2622779519331201E-2</v>
      </c>
      <c r="X178" s="253"/>
      <c r="Y178" s="253">
        <v>0.98239199999999993</v>
      </c>
      <c r="Z178" s="253">
        <v>1.002</v>
      </c>
      <c r="AA178" s="255">
        <v>0.789889415481832</v>
      </c>
    </row>
    <row r="179" spans="1:27" customFormat="1" x14ac:dyDescent="0.25">
      <c r="A179" s="111" t="s">
        <v>489</v>
      </c>
      <c r="B179" s="110">
        <v>9310</v>
      </c>
      <c r="C179" s="110">
        <v>7805</v>
      </c>
      <c r="D179" s="110">
        <v>6513.1890698401303</v>
      </c>
      <c r="E179" s="110">
        <v>1435.96030214797</v>
      </c>
      <c r="F179" s="110"/>
      <c r="G179" s="110">
        <v>-184.40781625552299</v>
      </c>
      <c r="H179" s="110">
        <v>-188.013824900739</v>
      </c>
      <c r="I179" s="110">
        <v>204.256133936292</v>
      </c>
      <c r="J179" s="110">
        <v>20.803311578656199</v>
      </c>
      <c r="K179" s="110">
        <v>-104.58054124742701</v>
      </c>
      <c r="L179" s="110">
        <v>-2.76703090948042</v>
      </c>
      <c r="M179" s="110">
        <v>110.491253816184</v>
      </c>
      <c r="O179" s="252">
        <v>5.5531686358753998</v>
      </c>
      <c r="P179" s="252">
        <v>7.73361976369495</v>
      </c>
      <c r="R179" s="253">
        <v>0.97150000000000003</v>
      </c>
      <c r="S179" s="253">
        <v>0.86890000000000001</v>
      </c>
      <c r="T179" s="253"/>
      <c r="U179" s="255">
        <v>0.54545454545454497</v>
      </c>
      <c r="V179" s="255">
        <v>0.34816247582205001</v>
      </c>
      <c r="W179" s="255">
        <v>0.18762088974854901</v>
      </c>
      <c r="X179" s="253"/>
      <c r="Y179" s="253">
        <v>0.96543800000000002</v>
      </c>
      <c r="Z179" s="253">
        <v>1.0032000000000001</v>
      </c>
      <c r="AA179" s="255">
        <v>27.027027027027</v>
      </c>
    </row>
    <row r="180" spans="1:27" customFormat="1" x14ac:dyDescent="0.25">
      <c r="A180" s="111" t="s">
        <v>490</v>
      </c>
      <c r="B180" s="110">
        <v>10513</v>
      </c>
      <c r="C180" s="110">
        <v>8145</v>
      </c>
      <c r="D180" s="110">
        <v>6905.8447041419204</v>
      </c>
      <c r="E180" s="110">
        <v>1529.50480590907</v>
      </c>
      <c r="F180" s="110"/>
      <c r="G180" s="110">
        <v>-151.401095726617</v>
      </c>
      <c r="H180" s="110">
        <v>-118.754903188866</v>
      </c>
      <c r="I180" s="110">
        <v>42.2847156566121</v>
      </c>
      <c r="J180" s="110">
        <v>3.4140289072377299</v>
      </c>
      <c r="K180" s="110">
        <v>-104.58054124742701</v>
      </c>
      <c r="L180" s="110">
        <v>-2.76703090948042</v>
      </c>
      <c r="M180" s="110">
        <v>41.848950807731697</v>
      </c>
      <c r="O180" s="252">
        <v>5.8879482545419997</v>
      </c>
      <c r="P180" s="252">
        <v>8.2374203367259593</v>
      </c>
      <c r="R180" s="253">
        <v>0.97789999999999999</v>
      </c>
      <c r="S180" s="253">
        <v>0.92220000000000002</v>
      </c>
      <c r="T180" s="253"/>
      <c r="U180" s="255">
        <v>0.59127625201938605</v>
      </c>
      <c r="V180" s="255">
        <v>0.26332794830371598</v>
      </c>
      <c r="W180" s="255">
        <v>5.4927302100161599E-2</v>
      </c>
      <c r="X180" s="253"/>
      <c r="Y180" s="253">
        <v>0.97577600000000009</v>
      </c>
      <c r="Z180" s="253">
        <v>1.0004999999999999</v>
      </c>
      <c r="AA180" s="255">
        <v>14.2066420664207</v>
      </c>
    </row>
    <row r="181" spans="1:27" customFormat="1" x14ac:dyDescent="0.25">
      <c r="A181" s="111" t="s">
        <v>491</v>
      </c>
      <c r="B181" s="110">
        <v>69364</v>
      </c>
      <c r="C181" s="110">
        <v>9250</v>
      </c>
      <c r="D181" s="110">
        <v>7213.3921822317398</v>
      </c>
      <c r="E181" s="110">
        <v>1693.11328967896</v>
      </c>
      <c r="F181" s="110"/>
      <c r="G181" s="110">
        <v>236.37465737567399</v>
      </c>
      <c r="H181" s="110">
        <v>209.17075065724299</v>
      </c>
      <c r="I181" s="110">
        <v>-109.55170812879</v>
      </c>
      <c r="J181" s="110">
        <v>5.7318203009518998</v>
      </c>
      <c r="K181" s="110">
        <v>18.743897670419901</v>
      </c>
      <c r="L181" s="110">
        <v>-2.76703090948042</v>
      </c>
      <c r="M181" s="110">
        <v>-14.222617937338001</v>
      </c>
      <c r="O181" s="252">
        <v>6.1501643503834797</v>
      </c>
      <c r="P181" s="252">
        <v>9.1185629433135293</v>
      </c>
      <c r="R181" s="253">
        <v>1.0326</v>
      </c>
      <c r="S181" s="253">
        <v>1.1234</v>
      </c>
      <c r="T181" s="253"/>
      <c r="U181" s="255">
        <v>0.24472573839662401</v>
      </c>
      <c r="V181" s="255">
        <v>0.107126113455227</v>
      </c>
      <c r="W181" s="255">
        <v>7.7355836849507698E-2</v>
      </c>
      <c r="X181" s="253"/>
      <c r="Y181" s="253">
        <v>1.0180689999999999</v>
      </c>
      <c r="Z181" s="253">
        <v>1.0007999999999999</v>
      </c>
      <c r="AA181" s="255">
        <v>0.187881634570221</v>
      </c>
    </row>
    <row r="182" spans="1:27" customFormat="1" x14ac:dyDescent="0.25">
      <c r="A182" s="111" t="s">
        <v>492</v>
      </c>
      <c r="B182" s="110">
        <v>15218</v>
      </c>
      <c r="C182" s="110">
        <v>6171</v>
      </c>
      <c r="D182" s="110">
        <v>5202.3434038006499</v>
      </c>
      <c r="E182" s="110">
        <v>1303.0866372681301</v>
      </c>
      <c r="F182" s="110"/>
      <c r="G182" s="110">
        <v>-78.377781843229897</v>
      </c>
      <c r="H182" s="110">
        <v>-26.2120880256833</v>
      </c>
      <c r="I182" s="110">
        <v>-95.671383570312898</v>
      </c>
      <c r="J182" s="110">
        <v>-12.524517613954201</v>
      </c>
      <c r="K182" s="110">
        <v>-104.58054124742701</v>
      </c>
      <c r="L182" s="110">
        <v>-2.76703090948042</v>
      </c>
      <c r="M182" s="110">
        <v>-14.222617937338001</v>
      </c>
      <c r="O182" s="252">
        <v>4.4355368642397197</v>
      </c>
      <c r="P182" s="252">
        <v>7.0180049940859499</v>
      </c>
      <c r="R182" s="253">
        <v>0.98470000000000002</v>
      </c>
      <c r="S182" s="253">
        <v>0.97970000000000002</v>
      </c>
      <c r="T182" s="253"/>
      <c r="U182" s="255">
        <v>0.50666666666666704</v>
      </c>
      <c r="V182" s="255">
        <v>0.17777777777777801</v>
      </c>
      <c r="W182" s="255">
        <v>6.8148148148148194E-2</v>
      </c>
      <c r="X182" s="253"/>
      <c r="Y182" s="253">
        <v>0.99723299999999993</v>
      </c>
      <c r="Z182" s="253">
        <v>0.99760000000000004</v>
      </c>
      <c r="AA182" s="255">
        <v>3.3690658499234298</v>
      </c>
    </row>
    <row r="183" spans="1:27" customFormat="1" x14ac:dyDescent="0.25">
      <c r="A183" s="111" t="s">
        <v>493</v>
      </c>
      <c r="B183" s="110">
        <v>39289</v>
      </c>
      <c r="C183" s="110">
        <v>9886</v>
      </c>
      <c r="D183" s="110">
        <v>7487.0266729241202</v>
      </c>
      <c r="E183" s="110">
        <v>1908.8090983233001</v>
      </c>
      <c r="F183" s="110"/>
      <c r="G183" s="110">
        <v>310.43227382668499</v>
      </c>
      <c r="H183" s="110">
        <v>238.26906527177499</v>
      </c>
      <c r="I183" s="110">
        <v>-126.101588728297</v>
      </c>
      <c r="J183" s="110">
        <v>-3.8893444832852703E-2</v>
      </c>
      <c r="K183" s="110">
        <v>36.288492002623997</v>
      </c>
      <c r="L183" s="110">
        <v>45.937745203518098</v>
      </c>
      <c r="M183" s="110">
        <v>-14.222617937338001</v>
      </c>
      <c r="O183" s="252">
        <v>6.3834661101071504</v>
      </c>
      <c r="P183" s="252">
        <v>10.280231107943701</v>
      </c>
      <c r="R183" s="253">
        <v>1.0412999999999999</v>
      </c>
      <c r="S183" s="253">
        <v>1.1247</v>
      </c>
      <c r="T183" s="253"/>
      <c r="U183" s="255">
        <v>0.238437001594896</v>
      </c>
      <c r="V183" s="255">
        <v>9.6092503987240799E-2</v>
      </c>
      <c r="W183" s="255">
        <v>6.4593301435406703E-2</v>
      </c>
      <c r="X183" s="253"/>
      <c r="Y183" s="253">
        <v>1.019441</v>
      </c>
      <c r="Z183" s="253">
        <v>1</v>
      </c>
      <c r="AA183" s="255">
        <v>-7.1455016660496096</v>
      </c>
    </row>
    <row r="184" spans="1:27" customFormat="1" x14ac:dyDescent="0.25">
      <c r="A184" s="111" t="s">
        <v>494</v>
      </c>
      <c r="B184" s="110">
        <v>18837</v>
      </c>
      <c r="C184" s="110">
        <v>7844</v>
      </c>
      <c r="D184" s="110">
        <v>6649.8574892623001</v>
      </c>
      <c r="E184" s="110">
        <v>1469.6892718364099</v>
      </c>
      <c r="F184" s="110"/>
      <c r="G184" s="110">
        <v>-92.544918363678505</v>
      </c>
      <c r="H184" s="110">
        <v>-118.51032245352199</v>
      </c>
      <c r="I184" s="110">
        <v>37.714483235628101</v>
      </c>
      <c r="J184" s="110">
        <v>9.2709070401348193</v>
      </c>
      <c r="K184" s="110">
        <v>-104.58054124742701</v>
      </c>
      <c r="L184" s="110">
        <v>-2.76703090948042</v>
      </c>
      <c r="M184" s="110">
        <v>-3.6294290792136099</v>
      </c>
      <c r="O184" s="252">
        <v>5.6696926262143696</v>
      </c>
      <c r="P184" s="252">
        <v>7.9152731326644403</v>
      </c>
      <c r="R184" s="253">
        <v>0.9859</v>
      </c>
      <c r="S184" s="253">
        <v>0.91920000000000002</v>
      </c>
      <c r="T184" s="253"/>
      <c r="U184" s="255">
        <v>0.4812734082397</v>
      </c>
      <c r="V184" s="255">
        <v>0.25374531835205999</v>
      </c>
      <c r="W184" s="255">
        <v>9.4569288389513104E-2</v>
      </c>
      <c r="X184" s="253"/>
      <c r="Y184" s="253">
        <v>0.98284899999999997</v>
      </c>
      <c r="Z184" s="253">
        <v>1.0014000000000001</v>
      </c>
      <c r="AA184" s="255">
        <v>7.7699293642785099</v>
      </c>
    </row>
    <row r="185" spans="1:27" customFormat="1" x14ac:dyDescent="0.25">
      <c r="A185" s="111" t="s">
        <v>495</v>
      </c>
      <c r="B185" s="110">
        <v>56366</v>
      </c>
      <c r="C185" s="110">
        <v>8232</v>
      </c>
      <c r="D185" s="110">
        <v>7056.0783862995704</v>
      </c>
      <c r="E185" s="110">
        <v>1445.4697949372901</v>
      </c>
      <c r="F185" s="110"/>
      <c r="G185" s="110">
        <v>-71.459535143965397</v>
      </c>
      <c r="H185" s="110">
        <v>-19.2732715207936</v>
      </c>
      <c r="I185" s="110">
        <v>-81.641841909080895</v>
      </c>
      <c r="J185" s="110">
        <v>-9.9174031856519402</v>
      </c>
      <c r="K185" s="110">
        <v>-104.58054124742701</v>
      </c>
      <c r="L185" s="110">
        <v>-2.76703090948042</v>
      </c>
      <c r="M185" s="110">
        <v>20.523252432438799</v>
      </c>
      <c r="O185" s="252">
        <v>6.0160380371145701</v>
      </c>
      <c r="P185" s="252">
        <v>7.7848348295071501</v>
      </c>
      <c r="R185" s="253">
        <v>0.98970000000000002</v>
      </c>
      <c r="S185" s="253">
        <v>0.98650000000000004</v>
      </c>
      <c r="T185" s="253"/>
      <c r="U185" s="255">
        <v>0.359186080802123</v>
      </c>
      <c r="V185" s="255">
        <v>0.14597463874963101</v>
      </c>
      <c r="W185" s="255">
        <v>5.8389855499852601E-2</v>
      </c>
      <c r="X185" s="253"/>
      <c r="Y185" s="253">
        <v>0.98686300000000005</v>
      </c>
      <c r="Z185" s="253">
        <v>0.99860000000000004</v>
      </c>
      <c r="AA185" s="255">
        <v>10.9620418848168</v>
      </c>
    </row>
    <row r="186" spans="1:27" customFormat="1" x14ac:dyDescent="0.25">
      <c r="A186" s="111" t="s">
        <v>496</v>
      </c>
      <c r="B186" s="110">
        <v>9061</v>
      </c>
      <c r="C186" s="110">
        <v>5274</v>
      </c>
      <c r="D186" s="110">
        <v>4569.3181534898104</v>
      </c>
      <c r="E186" s="110">
        <v>1090.1722430248601</v>
      </c>
      <c r="F186" s="110"/>
      <c r="G186" s="110">
        <v>-112.557949786976</v>
      </c>
      <c r="H186" s="110">
        <v>-84.029743674961594</v>
      </c>
      <c r="I186" s="110">
        <v>-86.3973891093964</v>
      </c>
      <c r="J186" s="110">
        <v>-13.289916089953399</v>
      </c>
      <c r="K186" s="110">
        <v>-76.688142012825907</v>
      </c>
      <c r="L186" s="110">
        <v>-2.76703090948042</v>
      </c>
      <c r="M186" s="110">
        <v>-9.2866413608122507</v>
      </c>
      <c r="O186" s="252">
        <v>3.8958172387153698</v>
      </c>
      <c r="P186" s="252">
        <v>5.8713166317183498</v>
      </c>
      <c r="R186" s="253">
        <v>0.97509999999999997</v>
      </c>
      <c r="S186" s="253">
        <v>0.92269999999999996</v>
      </c>
      <c r="T186" s="253"/>
      <c r="U186" s="255">
        <v>0.47025495750708202</v>
      </c>
      <c r="V186" s="255">
        <v>0.20679886685552401</v>
      </c>
      <c r="W186" s="255">
        <v>0.113314447592068</v>
      </c>
      <c r="X186" s="253"/>
      <c r="Y186" s="253">
        <v>1.007047</v>
      </c>
      <c r="Z186" s="253">
        <v>0.99709999999999999</v>
      </c>
      <c r="AA186" s="255">
        <v>7.2948328267477196</v>
      </c>
    </row>
    <row r="187" spans="1:27" customFormat="1" x14ac:dyDescent="0.25">
      <c r="A187" s="111" t="s">
        <v>497</v>
      </c>
      <c r="B187" s="110">
        <v>26777</v>
      </c>
      <c r="C187" s="110">
        <v>8615</v>
      </c>
      <c r="D187" s="110">
        <v>6951.3288029397199</v>
      </c>
      <c r="E187" s="110">
        <v>1717.60662410293</v>
      </c>
      <c r="F187" s="110"/>
      <c r="G187" s="110">
        <v>38.060114890501097</v>
      </c>
      <c r="H187" s="110">
        <v>87.666747877698896</v>
      </c>
      <c r="I187" s="110">
        <v>-98.1698060561353</v>
      </c>
      <c r="J187" s="110">
        <v>-9.0756208886542602</v>
      </c>
      <c r="K187" s="110">
        <v>-55.873791487918098</v>
      </c>
      <c r="L187" s="110">
        <v>-2.76703090948042</v>
      </c>
      <c r="M187" s="110">
        <v>-14.222617937338001</v>
      </c>
      <c r="O187" s="252">
        <v>5.9267281622287804</v>
      </c>
      <c r="P187" s="252">
        <v>9.2504761549090606</v>
      </c>
      <c r="R187" s="253">
        <v>1.0053000000000001</v>
      </c>
      <c r="S187" s="253">
        <v>1.0508999999999999</v>
      </c>
      <c r="T187" s="253"/>
      <c r="U187" s="255">
        <v>0.39067422810334002</v>
      </c>
      <c r="V187" s="255">
        <v>0.11909262759924399</v>
      </c>
      <c r="W187" s="255">
        <v>5.22999369880277E-2</v>
      </c>
      <c r="X187" s="253"/>
      <c r="Y187" s="253">
        <v>1.0075969999999999</v>
      </c>
      <c r="Z187" s="253">
        <v>0.99870000000000003</v>
      </c>
      <c r="AA187" s="255">
        <v>-1.9159456118664999</v>
      </c>
    </row>
    <row r="188" spans="1:27" customFormat="1" x14ac:dyDescent="0.25">
      <c r="A188" s="111" t="s">
        <v>498</v>
      </c>
      <c r="B188" s="110">
        <v>13218</v>
      </c>
      <c r="C188" s="110">
        <v>8626</v>
      </c>
      <c r="D188" s="110">
        <v>7143.0379274979496</v>
      </c>
      <c r="E188" s="110">
        <v>1576.1107373975799</v>
      </c>
      <c r="F188" s="110"/>
      <c r="G188" s="110">
        <v>-154.50015458453601</v>
      </c>
      <c r="H188" s="110">
        <v>-166.66955637954399</v>
      </c>
      <c r="I188" s="110">
        <v>250.16707979409401</v>
      </c>
      <c r="J188" s="110">
        <v>29.247562057908699</v>
      </c>
      <c r="K188" s="110">
        <v>-34.598542022962199</v>
      </c>
      <c r="L188" s="110">
        <v>-2.76703090948042</v>
      </c>
      <c r="M188" s="110">
        <v>-14.222617937338001</v>
      </c>
      <c r="O188" s="252">
        <v>6.0901800574973501</v>
      </c>
      <c r="P188" s="252">
        <v>8.4884248751702192</v>
      </c>
      <c r="R188" s="253">
        <v>0.97819999999999996</v>
      </c>
      <c r="S188" s="253">
        <v>0.89410000000000001</v>
      </c>
      <c r="T188" s="253"/>
      <c r="U188" s="255">
        <v>0.552795031055901</v>
      </c>
      <c r="V188" s="255">
        <v>0.40993788819875798</v>
      </c>
      <c r="W188" s="255">
        <v>0.152795031055901</v>
      </c>
      <c r="X188" s="253"/>
      <c r="Y188" s="253">
        <v>1.010928</v>
      </c>
      <c r="Z188" s="253">
        <v>1.0041</v>
      </c>
      <c r="AA188" s="255">
        <v>1.89873417721519</v>
      </c>
    </row>
    <row r="189" spans="1:27" customFormat="1" x14ac:dyDescent="0.25">
      <c r="A189" s="111" t="s">
        <v>499</v>
      </c>
      <c r="B189" s="110">
        <v>10780</v>
      </c>
      <c r="C189" s="110">
        <v>7797</v>
      </c>
      <c r="D189" s="110">
        <v>6658.6392213909803</v>
      </c>
      <c r="E189" s="110">
        <v>1512.2910202293201</v>
      </c>
      <c r="F189" s="110"/>
      <c r="G189" s="110">
        <v>-153.26235770135099</v>
      </c>
      <c r="H189" s="110">
        <v>-237.34034856716599</v>
      </c>
      <c r="I189" s="110">
        <v>68.897938126955395</v>
      </c>
      <c r="J189" s="110">
        <v>65.881634846937999</v>
      </c>
      <c r="K189" s="110">
        <v>-104.58054124742701</v>
      </c>
      <c r="L189" s="110">
        <v>-2.76703090948042</v>
      </c>
      <c r="M189" s="110">
        <v>-10.572250808578</v>
      </c>
      <c r="O189" s="252">
        <v>5.6771799628942503</v>
      </c>
      <c r="P189" s="252">
        <v>8.1447124304267202</v>
      </c>
      <c r="R189" s="253">
        <v>0.9768</v>
      </c>
      <c r="S189" s="253">
        <v>0.84289999999999998</v>
      </c>
      <c r="T189" s="253"/>
      <c r="U189" s="255">
        <v>0.60784313725490202</v>
      </c>
      <c r="V189" s="255">
        <v>0.25980392156862703</v>
      </c>
      <c r="W189" s="255">
        <v>8.6601307189542495E-2</v>
      </c>
      <c r="X189" s="253"/>
      <c r="Y189" s="253">
        <v>0.97956500000000002</v>
      </c>
      <c r="Z189" s="253">
        <v>1.0099</v>
      </c>
      <c r="AA189" s="255">
        <v>6.8062827225130897</v>
      </c>
    </row>
    <row r="190" spans="1:27" customFormat="1" x14ac:dyDescent="0.25">
      <c r="A190" s="111" t="s">
        <v>500</v>
      </c>
      <c r="B190" s="110">
        <v>12841</v>
      </c>
      <c r="C190" s="110">
        <v>7317</v>
      </c>
      <c r="D190" s="110">
        <v>6256.68872154773</v>
      </c>
      <c r="E190" s="110">
        <v>1354.87853760294</v>
      </c>
      <c r="F190" s="110"/>
      <c r="G190" s="110">
        <v>-135.177741894821</v>
      </c>
      <c r="H190" s="110">
        <v>-91.213730577338694</v>
      </c>
      <c r="I190" s="110">
        <v>13.7151329153804</v>
      </c>
      <c r="J190" s="110">
        <v>1.2124442994765601</v>
      </c>
      <c r="K190" s="110">
        <v>-104.58054124742701</v>
      </c>
      <c r="L190" s="110">
        <v>-2.76703090948042</v>
      </c>
      <c r="M190" s="110">
        <v>23.800210011071702</v>
      </c>
      <c r="O190" s="252">
        <v>5.3344755081380004</v>
      </c>
      <c r="P190" s="252">
        <v>7.2969394906938696</v>
      </c>
      <c r="R190" s="253">
        <v>0.97819999999999996</v>
      </c>
      <c r="S190" s="253">
        <v>0.9325</v>
      </c>
      <c r="T190" s="253"/>
      <c r="U190" s="255">
        <v>0.49197080291970802</v>
      </c>
      <c r="V190" s="255">
        <v>0.25109489051094902</v>
      </c>
      <c r="W190" s="255">
        <v>9.1970802919707995E-2</v>
      </c>
      <c r="X190" s="253"/>
      <c r="Y190" s="253">
        <v>0.99429500000000004</v>
      </c>
      <c r="Z190" s="253">
        <v>1.0002</v>
      </c>
      <c r="AA190" s="255">
        <v>12.111292962356799</v>
      </c>
    </row>
    <row r="191" spans="1:27" customFormat="1" x14ac:dyDescent="0.25">
      <c r="A191" s="111" t="s">
        <v>501</v>
      </c>
      <c r="B191" s="110">
        <v>11240</v>
      </c>
      <c r="C191" s="110">
        <v>7769</v>
      </c>
      <c r="D191" s="110">
        <v>6542.6554927160996</v>
      </c>
      <c r="E191" s="110">
        <v>1514.8256238531501</v>
      </c>
      <c r="F191" s="110"/>
      <c r="G191" s="110">
        <v>-110.007071141254</v>
      </c>
      <c r="H191" s="110">
        <v>-113.674316202897</v>
      </c>
      <c r="I191" s="110">
        <v>33.769223684164999</v>
      </c>
      <c r="J191" s="110">
        <v>5.8494964986109901</v>
      </c>
      <c r="K191" s="110">
        <v>-104.58054124742701</v>
      </c>
      <c r="L191" s="110">
        <v>-2.76703090948042</v>
      </c>
      <c r="M191" s="110">
        <v>2.4439201239450599</v>
      </c>
      <c r="O191" s="252">
        <v>5.5782918149466196</v>
      </c>
      <c r="P191" s="252">
        <v>8.1583629893238392</v>
      </c>
      <c r="R191" s="253">
        <v>0.98299999999999998</v>
      </c>
      <c r="S191" s="253">
        <v>0.92479999999999996</v>
      </c>
      <c r="T191" s="253"/>
      <c r="U191" s="255">
        <v>0.50558213716108502</v>
      </c>
      <c r="V191" s="255">
        <v>0.24561403508771901</v>
      </c>
      <c r="W191" s="255">
        <v>9.4098883572567807E-2</v>
      </c>
      <c r="X191" s="253"/>
      <c r="Y191" s="253">
        <v>0.97715400000000008</v>
      </c>
      <c r="Z191" s="253">
        <v>1.0008999999999999</v>
      </c>
      <c r="AA191" s="255">
        <v>8.6655112651646409</v>
      </c>
    </row>
    <row r="192" spans="1:27" customFormat="1" x14ac:dyDescent="0.25">
      <c r="A192" s="111" t="s">
        <v>502</v>
      </c>
      <c r="B192" s="110">
        <v>12846</v>
      </c>
      <c r="C192" s="110">
        <v>7711</v>
      </c>
      <c r="D192" s="110">
        <v>6701.6380079199298</v>
      </c>
      <c r="E192" s="110">
        <v>1465.6479188052001</v>
      </c>
      <c r="F192" s="110"/>
      <c r="G192" s="110">
        <v>-179.055990178126</v>
      </c>
      <c r="H192" s="110">
        <v>-135.62499136238199</v>
      </c>
      <c r="I192" s="110">
        <v>-29.818923488097901</v>
      </c>
      <c r="J192" s="110">
        <v>9.3433997662555104</v>
      </c>
      <c r="K192" s="110">
        <v>-104.58054124742701</v>
      </c>
      <c r="L192" s="110">
        <v>-2.76703090948042</v>
      </c>
      <c r="M192" s="110">
        <v>-14.222617937338001</v>
      </c>
      <c r="O192" s="252">
        <v>5.7138408843219697</v>
      </c>
      <c r="P192" s="252">
        <v>7.8935077066791202</v>
      </c>
      <c r="R192" s="253">
        <v>0.97309999999999997</v>
      </c>
      <c r="S192" s="253">
        <v>0.9073</v>
      </c>
      <c r="T192" s="253"/>
      <c r="U192" s="255">
        <v>0.57220708446866497</v>
      </c>
      <c r="V192" s="255">
        <v>0.168937329700272</v>
      </c>
      <c r="W192" s="255">
        <v>5.0408719346049E-2</v>
      </c>
      <c r="X192" s="253"/>
      <c r="Y192" s="253">
        <v>0.9785680000000001</v>
      </c>
      <c r="Z192" s="253">
        <v>1.0014000000000001</v>
      </c>
      <c r="AA192" s="255">
        <v>5.7636887608069198</v>
      </c>
    </row>
    <row r="193" spans="1:27" customFormat="1" x14ac:dyDescent="0.25">
      <c r="A193" s="111" t="s">
        <v>503</v>
      </c>
      <c r="B193" s="110">
        <v>16016</v>
      </c>
      <c r="C193" s="110">
        <v>7829</v>
      </c>
      <c r="D193" s="110">
        <v>6481.0001848474603</v>
      </c>
      <c r="E193" s="110">
        <v>1425.9709221323001</v>
      </c>
      <c r="F193" s="110"/>
      <c r="G193" s="110">
        <v>57.6027738430924</v>
      </c>
      <c r="H193" s="110">
        <v>27.3340182313733</v>
      </c>
      <c r="I193" s="110">
        <v>-135.30899957050599</v>
      </c>
      <c r="J193" s="110">
        <v>-6.51989362968032</v>
      </c>
      <c r="K193" s="110">
        <v>-84.634008598765504</v>
      </c>
      <c r="L193" s="110">
        <v>-2.76703090948042</v>
      </c>
      <c r="M193" s="110">
        <v>66.649240379767704</v>
      </c>
      <c r="O193" s="252">
        <v>5.5257242757242802</v>
      </c>
      <c r="P193" s="252">
        <v>7.6798201798201804</v>
      </c>
      <c r="R193" s="253">
        <v>1.0086999999999999</v>
      </c>
      <c r="S193" s="253">
        <v>1.0189999999999999</v>
      </c>
      <c r="T193" s="253"/>
      <c r="U193" s="255">
        <v>0.39548022598870097</v>
      </c>
      <c r="V193" s="255">
        <v>0.102824858757062</v>
      </c>
      <c r="W193" s="255">
        <v>4.0677966101694898E-2</v>
      </c>
      <c r="X193" s="253"/>
      <c r="Y193" s="253">
        <v>1.0034430000000001</v>
      </c>
      <c r="Z193" s="253">
        <v>0.999</v>
      </c>
      <c r="AA193" s="255">
        <v>18.951612903225801</v>
      </c>
    </row>
    <row r="194" spans="1:27" customFormat="1" x14ac:dyDescent="0.25">
      <c r="A194" s="111" t="s">
        <v>504</v>
      </c>
      <c r="B194" s="110">
        <v>11936</v>
      </c>
      <c r="C194" s="110">
        <v>7436</v>
      </c>
      <c r="D194" s="110">
        <v>6318.3690067944699</v>
      </c>
      <c r="E194" s="110">
        <v>1571.16639637413</v>
      </c>
      <c r="F194" s="110"/>
      <c r="G194" s="110">
        <v>-144.104414921353</v>
      </c>
      <c r="H194" s="110">
        <v>-163.47496779132399</v>
      </c>
      <c r="I194" s="110">
        <v>-12.4557446669359</v>
      </c>
      <c r="J194" s="110">
        <v>-12.0437945577424</v>
      </c>
      <c r="K194" s="110">
        <v>-104.58054124742701</v>
      </c>
      <c r="L194" s="110">
        <v>-2.76703090948042</v>
      </c>
      <c r="M194" s="110">
        <v>-14.222617937338001</v>
      </c>
      <c r="O194" s="252">
        <v>5.3870643431635399</v>
      </c>
      <c r="P194" s="252">
        <v>8.4617962466487899</v>
      </c>
      <c r="R194" s="253">
        <v>0.97699999999999998</v>
      </c>
      <c r="S194" s="253">
        <v>0.89580000000000004</v>
      </c>
      <c r="T194" s="253"/>
      <c r="U194" s="255">
        <v>0.48211508553654697</v>
      </c>
      <c r="V194" s="255">
        <v>0.20062208398133699</v>
      </c>
      <c r="W194" s="255">
        <v>9.0202177293934704E-2</v>
      </c>
      <c r="X194" s="253"/>
      <c r="Y194" s="253">
        <v>0.98001800000000006</v>
      </c>
      <c r="Z194" s="253">
        <v>0.99809999999999999</v>
      </c>
      <c r="AA194" s="255">
        <v>-0.46439628482972101</v>
      </c>
    </row>
    <row r="195" spans="1:27" customFormat="1" x14ac:dyDescent="0.25">
      <c r="A195" s="111" t="s">
        <v>505</v>
      </c>
      <c r="B195" s="110">
        <v>59058</v>
      </c>
      <c r="C195" s="110">
        <v>8538</v>
      </c>
      <c r="D195" s="110">
        <v>7101.8516793279496</v>
      </c>
      <c r="E195" s="110">
        <v>1605.3202842207299</v>
      </c>
      <c r="F195" s="110"/>
      <c r="G195" s="110">
        <v>-53.466185695905502</v>
      </c>
      <c r="H195" s="110">
        <v>-74.246290476982097</v>
      </c>
      <c r="I195" s="110">
        <v>89.248109156553298</v>
      </c>
      <c r="J195" s="110">
        <v>-9.2713006279589507</v>
      </c>
      <c r="K195" s="110">
        <v>-104.58054124742701</v>
      </c>
      <c r="L195" s="110">
        <v>-2.76703090948042</v>
      </c>
      <c r="M195" s="110">
        <v>-14.222617937338001</v>
      </c>
      <c r="O195" s="252">
        <v>6.0550645128517697</v>
      </c>
      <c r="P195" s="252">
        <v>8.6457380879813108</v>
      </c>
      <c r="R195" s="253">
        <v>0.99229999999999996</v>
      </c>
      <c r="S195" s="253">
        <v>0.9536</v>
      </c>
      <c r="T195" s="253"/>
      <c r="U195" s="255">
        <v>0.42561521252796403</v>
      </c>
      <c r="V195" s="255">
        <v>0.30201342281879201</v>
      </c>
      <c r="W195" s="255">
        <v>0.107102908277405</v>
      </c>
      <c r="X195" s="253"/>
      <c r="Y195" s="253">
        <v>0.98679300000000003</v>
      </c>
      <c r="Z195" s="253">
        <v>0.99870000000000003</v>
      </c>
      <c r="AA195" s="255">
        <v>3.7724898432965799</v>
      </c>
    </row>
    <row r="196" spans="1:27" customFormat="1" x14ac:dyDescent="0.25">
      <c r="A196" s="111" t="s">
        <v>506</v>
      </c>
      <c r="B196" s="110">
        <v>9293</v>
      </c>
      <c r="C196" s="110">
        <v>7043</v>
      </c>
      <c r="D196" s="110">
        <v>6007.6391506888503</v>
      </c>
      <c r="E196" s="110">
        <v>1394.6303233425899</v>
      </c>
      <c r="F196" s="110"/>
      <c r="G196" s="110">
        <v>-138.75991997612999</v>
      </c>
      <c r="H196" s="110">
        <v>-163.48902924955999</v>
      </c>
      <c r="I196" s="110">
        <v>52.329811795441699</v>
      </c>
      <c r="J196" s="110">
        <v>7.7710374510631297</v>
      </c>
      <c r="K196" s="110">
        <v>-104.58054124742701</v>
      </c>
      <c r="L196" s="110">
        <v>-2.76703090948042</v>
      </c>
      <c r="M196" s="110">
        <v>-9.8790962992466795</v>
      </c>
      <c r="O196" s="252">
        <v>5.1221349402776299</v>
      </c>
      <c r="P196" s="252">
        <v>7.5110298073818997</v>
      </c>
      <c r="R196" s="253">
        <v>0.97670000000000001</v>
      </c>
      <c r="S196" s="253">
        <v>0.88260000000000005</v>
      </c>
      <c r="T196" s="253"/>
      <c r="U196" s="255">
        <v>0.57563025210083996</v>
      </c>
      <c r="V196" s="255">
        <v>0.310924369747899</v>
      </c>
      <c r="W196" s="255">
        <v>9.4537815126050403E-2</v>
      </c>
      <c r="X196" s="253"/>
      <c r="Y196" s="253">
        <v>0.97033100000000005</v>
      </c>
      <c r="Z196" s="253">
        <v>1.0013000000000001</v>
      </c>
      <c r="AA196" s="255">
        <v>6.9662921348314599</v>
      </c>
    </row>
    <row r="197" spans="1:27" customFormat="1" x14ac:dyDescent="0.25">
      <c r="A197" s="111" t="s">
        <v>507</v>
      </c>
      <c r="B197" s="110">
        <v>56703</v>
      </c>
      <c r="C197" s="110">
        <v>8576</v>
      </c>
      <c r="D197" s="110">
        <v>7088.6068630909003</v>
      </c>
      <c r="E197" s="110">
        <v>1618.9448089622001</v>
      </c>
      <c r="F197" s="110"/>
      <c r="G197" s="110">
        <v>-47.693315120407398</v>
      </c>
      <c r="H197" s="110">
        <v>-19.510555958478999</v>
      </c>
      <c r="I197" s="110">
        <v>57.018424983357797</v>
      </c>
      <c r="J197" s="110">
        <v>-3.8893444832852703E-2</v>
      </c>
      <c r="K197" s="110">
        <v>-104.58054124742701</v>
      </c>
      <c r="L197" s="110">
        <v>-2.76703090948042</v>
      </c>
      <c r="M197" s="110">
        <v>-14.222617937338001</v>
      </c>
      <c r="O197" s="252">
        <v>6.0437719344655498</v>
      </c>
      <c r="P197" s="252">
        <v>8.71911539072007</v>
      </c>
      <c r="R197" s="253">
        <v>0.99309999999999998</v>
      </c>
      <c r="S197" s="253">
        <v>0.98780000000000001</v>
      </c>
      <c r="T197" s="253"/>
      <c r="U197" s="255">
        <v>0.42369419317187001</v>
      </c>
      <c r="V197" s="255">
        <v>0.26845637583892601</v>
      </c>
      <c r="W197" s="255">
        <v>9.7461336445871002E-2</v>
      </c>
      <c r="X197" s="253"/>
      <c r="Y197" s="253">
        <v>0.98524100000000003</v>
      </c>
      <c r="Z197" s="253">
        <v>1</v>
      </c>
      <c r="AA197" s="255">
        <v>4.6092796092796098</v>
      </c>
    </row>
    <row r="198" spans="1:27" customFormat="1" x14ac:dyDescent="0.25">
      <c r="A198" s="111" t="s">
        <v>508</v>
      </c>
      <c r="B198" s="110">
        <v>24668</v>
      </c>
      <c r="C198" s="110">
        <v>7879</v>
      </c>
      <c r="D198" s="110">
        <v>6670.7790253025796</v>
      </c>
      <c r="E198" s="110">
        <v>1533.2631834808501</v>
      </c>
      <c r="F198" s="110"/>
      <c r="G198" s="110">
        <v>-114.853482805345</v>
      </c>
      <c r="H198" s="110">
        <v>-87.922062339289198</v>
      </c>
      <c r="I198" s="110">
        <v>-22.3625879248746</v>
      </c>
      <c r="J198" s="110">
        <v>-13.380451495438001</v>
      </c>
      <c r="K198" s="110">
        <v>-104.58054124742701</v>
      </c>
      <c r="L198" s="110">
        <v>-2.76703090948042</v>
      </c>
      <c r="M198" s="110">
        <v>21.2345691312753</v>
      </c>
      <c r="O198" s="252">
        <v>5.6875304037619596</v>
      </c>
      <c r="P198" s="252">
        <v>8.2576617480136196</v>
      </c>
      <c r="R198" s="253">
        <v>0.98260000000000003</v>
      </c>
      <c r="S198" s="253">
        <v>0.9425</v>
      </c>
      <c r="T198" s="253"/>
      <c r="U198" s="255">
        <v>0.46543121881682098</v>
      </c>
      <c r="V198" s="255">
        <v>0.178902352102637</v>
      </c>
      <c r="W198" s="255">
        <v>7.9828937990021401E-2</v>
      </c>
      <c r="X198" s="253"/>
      <c r="Y198" s="253">
        <v>0.98668499999999992</v>
      </c>
      <c r="Z198" s="253">
        <v>0.998</v>
      </c>
      <c r="AA198" s="255">
        <v>11.3492063492063</v>
      </c>
    </row>
    <row r="199" spans="1:27" customFormat="1" x14ac:dyDescent="0.25">
      <c r="A199" s="111" t="s">
        <v>509</v>
      </c>
      <c r="B199" s="110">
        <v>16024</v>
      </c>
      <c r="C199" s="110">
        <v>7311</v>
      </c>
      <c r="D199" s="110">
        <v>6163.0256962547201</v>
      </c>
      <c r="E199" s="110">
        <v>1527.22875446646</v>
      </c>
      <c r="F199" s="110"/>
      <c r="G199" s="110">
        <v>-144.845636766317</v>
      </c>
      <c r="H199" s="110">
        <v>-152.32958186034</v>
      </c>
      <c r="I199" s="110">
        <v>16.8311488939596</v>
      </c>
      <c r="J199" s="110">
        <v>15.368670795803601</v>
      </c>
      <c r="K199" s="110">
        <v>-104.58054124742701</v>
      </c>
      <c r="L199" s="110">
        <v>4.65688467993545</v>
      </c>
      <c r="M199" s="110">
        <v>-14.222617937338001</v>
      </c>
      <c r="O199" s="252">
        <v>5.2546180728906604</v>
      </c>
      <c r="P199" s="252">
        <v>8.2251622566150804</v>
      </c>
      <c r="R199" s="253">
        <v>0.97629999999999995</v>
      </c>
      <c r="S199" s="253">
        <v>0.90010000000000001</v>
      </c>
      <c r="T199" s="253"/>
      <c r="U199" s="255">
        <v>0.55581947743467897</v>
      </c>
      <c r="V199" s="255">
        <v>0.24228028503562901</v>
      </c>
      <c r="W199" s="255">
        <v>8.7885985748218501E-2</v>
      </c>
      <c r="X199" s="253"/>
      <c r="Y199" s="253">
        <v>0.984545</v>
      </c>
      <c r="Z199" s="253">
        <v>1.0024999999999999</v>
      </c>
      <c r="AA199" s="255">
        <v>-2.9953917050691201</v>
      </c>
    </row>
    <row r="200" spans="1:27" customFormat="1" x14ac:dyDescent="0.25">
      <c r="A200" s="111" t="s">
        <v>510</v>
      </c>
      <c r="B200" s="110">
        <v>11810</v>
      </c>
      <c r="C200" s="110">
        <v>9622</v>
      </c>
      <c r="D200" s="110">
        <v>8084.0190926831901</v>
      </c>
      <c r="E200" s="110">
        <v>1602.07891509603</v>
      </c>
      <c r="F200" s="110"/>
      <c r="G200" s="110">
        <v>-70.729697689960503</v>
      </c>
      <c r="H200" s="110">
        <v>-45.258470477867398</v>
      </c>
      <c r="I200" s="110">
        <v>53.228495607752897</v>
      </c>
      <c r="J200" s="110">
        <v>-4.8893049004431299</v>
      </c>
      <c r="K200" s="110">
        <v>-104.58054124742701</v>
      </c>
      <c r="L200" s="110">
        <v>-2.76703090948042</v>
      </c>
      <c r="M200" s="110">
        <v>110.58691424608099</v>
      </c>
      <c r="O200" s="252">
        <v>6.8924640135478397</v>
      </c>
      <c r="P200" s="252">
        <v>8.6282811176968703</v>
      </c>
      <c r="R200" s="253">
        <v>0.99109999999999998</v>
      </c>
      <c r="S200" s="253">
        <v>0.97160000000000002</v>
      </c>
      <c r="T200" s="253"/>
      <c r="U200" s="255">
        <v>0.475429975429975</v>
      </c>
      <c r="V200" s="255">
        <v>0.17567567567567599</v>
      </c>
      <c r="W200" s="255">
        <v>8.3538083538083494E-2</v>
      </c>
      <c r="X200" s="253"/>
      <c r="Y200" s="253">
        <v>0.98532799999999998</v>
      </c>
      <c r="Z200" s="253">
        <v>0.99939999999999996</v>
      </c>
      <c r="AA200" s="255">
        <v>22.406015037593999</v>
      </c>
    </row>
    <row r="201" spans="1:27" customFormat="1" x14ac:dyDescent="0.25">
      <c r="A201" s="111" t="s">
        <v>511</v>
      </c>
      <c r="B201" s="110">
        <v>39591</v>
      </c>
      <c r="C201" s="110">
        <v>8374</v>
      </c>
      <c r="D201" s="110">
        <v>6870.0057491648404</v>
      </c>
      <c r="E201" s="110">
        <v>1605.3511594838701</v>
      </c>
      <c r="F201" s="110"/>
      <c r="G201" s="110">
        <v>-15.269941563075299</v>
      </c>
      <c r="H201" s="110">
        <v>-25.4450478408822</v>
      </c>
      <c r="I201" s="110">
        <v>73.505142710141598</v>
      </c>
      <c r="J201" s="110">
        <v>-12.4049037933297</v>
      </c>
      <c r="K201" s="110">
        <v>-104.58054124742701</v>
      </c>
      <c r="L201" s="110">
        <v>-2.76703090948042</v>
      </c>
      <c r="M201" s="110">
        <v>-14.222617937338001</v>
      </c>
      <c r="O201" s="252">
        <v>5.8573918314768498</v>
      </c>
      <c r="P201" s="252">
        <v>8.6459043722058002</v>
      </c>
      <c r="R201" s="253">
        <v>0.99760000000000004</v>
      </c>
      <c r="S201" s="253">
        <v>0.98399999999999999</v>
      </c>
      <c r="T201" s="253"/>
      <c r="U201" s="255">
        <v>0.44760672703751597</v>
      </c>
      <c r="V201" s="255">
        <v>0.30099180681328203</v>
      </c>
      <c r="W201" s="255">
        <v>0.100905562742561</v>
      </c>
      <c r="X201" s="253"/>
      <c r="Y201" s="253">
        <v>0.97328800000000004</v>
      </c>
      <c r="Z201" s="253">
        <v>0.99819999999999998</v>
      </c>
      <c r="AA201" s="255">
        <v>3.6656236030397902</v>
      </c>
    </row>
    <row r="202" spans="1:27" customFormat="1" x14ac:dyDescent="0.25">
      <c r="A202" s="111" t="s">
        <v>512</v>
      </c>
      <c r="B202" s="110">
        <v>12610</v>
      </c>
      <c r="C202" s="110">
        <v>7227</v>
      </c>
      <c r="D202" s="110">
        <v>6045.7626513202204</v>
      </c>
      <c r="E202" s="110">
        <v>1465.10116099795</v>
      </c>
      <c r="F202" s="110"/>
      <c r="G202" s="110">
        <v>-154.158027904009</v>
      </c>
      <c r="H202" s="110">
        <v>-101.144429630198</v>
      </c>
      <c r="I202" s="110">
        <v>73.383059751036896</v>
      </c>
      <c r="J202" s="110">
        <v>-13.3395712777372</v>
      </c>
      <c r="K202" s="110">
        <v>-104.58054124742701</v>
      </c>
      <c r="L202" s="110">
        <v>-2.76703090948042</v>
      </c>
      <c r="M202" s="110">
        <v>18.781949069799602</v>
      </c>
      <c r="O202" s="252">
        <v>5.1546391752577296</v>
      </c>
      <c r="P202" s="252">
        <v>7.89056304520222</v>
      </c>
      <c r="R202" s="253">
        <v>0.97430000000000005</v>
      </c>
      <c r="S202" s="253">
        <v>0.93079999999999996</v>
      </c>
      <c r="T202" s="253"/>
      <c r="U202" s="255">
        <v>0.53384615384615397</v>
      </c>
      <c r="V202" s="255">
        <v>0.34</v>
      </c>
      <c r="W202" s="255">
        <v>0.10923076923076901</v>
      </c>
      <c r="X202" s="253"/>
      <c r="Y202" s="253">
        <v>0.968943</v>
      </c>
      <c r="Z202" s="253">
        <v>0.99780000000000002</v>
      </c>
      <c r="AA202" s="255">
        <v>11.4922813036021</v>
      </c>
    </row>
    <row r="203" spans="1:27" customFormat="1" x14ac:dyDescent="0.25">
      <c r="A203" s="111" t="s">
        <v>513</v>
      </c>
      <c r="B203" s="110">
        <v>12916</v>
      </c>
      <c r="C203" s="110">
        <v>7175</v>
      </c>
      <c r="D203" s="110">
        <v>5693.67046594371</v>
      </c>
      <c r="E203" s="110">
        <v>1571.2733475928201</v>
      </c>
      <c r="F203" s="110"/>
      <c r="G203" s="110">
        <v>-14.1548380231282</v>
      </c>
      <c r="H203" s="110">
        <v>68.590961331147497</v>
      </c>
      <c r="I203" s="110">
        <v>-166.96927424206001</v>
      </c>
      <c r="J203" s="110">
        <v>2.23857474154438</v>
      </c>
      <c r="K203" s="110">
        <v>-7.77461697873711</v>
      </c>
      <c r="L203" s="110">
        <v>42.367926440999597</v>
      </c>
      <c r="M203" s="110">
        <v>-14.222617937338001</v>
      </c>
      <c r="O203" s="252">
        <v>4.8544441003406602</v>
      </c>
      <c r="P203" s="252">
        <v>8.4623722514710398</v>
      </c>
      <c r="R203" s="253">
        <v>0.99729999999999996</v>
      </c>
      <c r="S203" s="253">
        <v>1.0435000000000001</v>
      </c>
      <c r="T203" s="253"/>
      <c r="U203" s="255">
        <v>0.371610845295056</v>
      </c>
      <c r="V203" s="255">
        <v>8.2934609250398694E-2</v>
      </c>
      <c r="W203" s="255">
        <v>4.9441786283891502E-2</v>
      </c>
      <c r="X203" s="253"/>
      <c r="Y203" s="253">
        <v>1.0183340000000001</v>
      </c>
      <c r="Z203" s="253">
        <v>1.0004</v>
      </c>
      <c r="AA203" s="255">
        <v>-8.199121522694</v>
      </c>
    </row>
    <row r="204" spans="1:27" customFormat="1" ht="14.25" customHeight="1" x14ac:dyDescent="0.25">
      <c r="A204" s="17" t="s">
        <v>514</v>
      </c>
      <c r="B204" s="18"/>
      <c r="C204" s="18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O204" s="252"/>
      <c r="P204" s="252"/>
      <c r="R204" s="253"/>
      <c r="S204" s="253"/>
      <c r="T204" s="253"/>
      <c r="U204" s="255"/>
      <c r="V204" s="255"/>
      <c r="W204" s="255"/>
      <c r="X204" s="253"/>
      <c r="Y204" s="253"/>
      <c r="Z204" s="253"/>
      <c r="AA204" s="255"/>
    </row>
    <row r="205" spans="1:27" customFormat="1" x14ac:dyDescent="0.25">
      <c r="A205" s="111" t="s">
        <v>515</v>
      </c>
      <c r="B205" s="110">
        <v>26045</v>
      </c>
      <c r="C205" s="110">
        <v>7451</v>
      </c>
      <c r="D205" s="110">
        <v>6367.6307447093805</v>
      </c>
      <c r="E205" s="110">
        <v>1417.26687469546</v>
      </c>
      <c r="F205" s="110"/>
      <c r="G205" s="110">
        <v>-97.480204308075201</v>
      </c>
      <c r="H205" s="110">
        <v>-101.944370954683</v>
      </c>
      <c r="I205" s="110">
        <v>-8.7432232380647292</v>
      </c>
      <c r="J205" s="110">
        <v>-12.7741549342516</v>
      </c>
      <c r="K205" s="110">
        <v>-104.58054124742701</v>
      </c>
      <c r="L205" s="110">
        <v>-2.76703090948042</v>
      </c>
      <c r="M205" s="110">
        <v>-5.1724777473128301</v>
      </c>
      <c r="O205" s="252">
        <v>5.4290650796698001</v>
      </c>
      <c r="P205" s="252">
        <v>7.6329429832981397</v>
      </c>
      <c r="R205" s="253">
        <v>0.98450000000000004</v>
      </c>
      <c r="S205" s="253">
        <v>0.92789999999999995</v>
      </c>
      <c r="T205" s="253"/>
      <c r="U205" s="255">
        <v>0.491513437057992</v>
      </c>
      <c r="V205" s="255">
        <v>0.248231966053748</v>
      </c>
      <c r="W205" s="255">
        <v>6.7892503536067905E-2</v>
      </c>
      <c r="X205" s="253"/>
      <c r="Y205" s="253">
        <v>0.96387400000000001</v>
      </c>
      <c r="Z205" s="253">
        <v>0.998</v>
      </c>
      <c r="AA205" s="255">
        <v>7.6103500761034999</v>
      </c>
    </row>
    <row r="206" spans="1:27" customFormat="1" x14ac:dyDescent="0.25">
      <c r="A206" s="111" t="s">
        <v>516</v>
      </c>
      <c r="B206" s="110">
        <v>8564</v>
      </c>
      <c r="C206" s="110">
        <v>8255</v>
      </c>
      <c r="D206" s="110">
        <v>7066.8498884605297</v>
      </c>
      <c r="E206" s="110">
        <v>1463.4798005821201</v>
      </c>
      <c r="F206" s="110"/>
      <c r="G206" s="110">
        <v>-280.04255332580902</v>
      </c>
      <c r="H206" s="110">
        <v>-212.98843623395501</v>
      </c>
      <c r="I206" s="110">
        <v>307.86497361805499</v>
      </c>
      <c r="J206" s="110">
        <v>3.49453149939702</v>
      </c>
      <c r="K206" s="110">
        <v>-104.58054124742701</v>
      </c>
      <c r="L206" s="110">
        <v>-2.76703090948042</v>
      </c>
      <c r="M206" s="110">
        <v>13.7805624161787</v>
      </c>
      <c r="O206" s="252">
        <v>6.0252218589444198</v>
      </c>
      <c r="P206" s="252">
        <v>7.8818309201307803</v>
      </c>
      <c r="R206" s="253">
        <v>0.96020000000000005</v>
      </c>
      <c r="S206" s="253">
        <v>0.85429999999999995</v>
      </c>
      <c r="T206" s="253"/>
      <c r="U206" s="255">
        <v>0.693798449612403</v>
      </c>
      <c r="V206" s="255">
        <v>0.362403100775194</v>
      </c>
      <c r="W206" s="255">
        <v>0.18992248062015499</v>
      </c>
      <c r="X206" s="253"/>
      <c r="Y206" s="253">
        <v>0.97082499999999994</v>
      </c>
      <c r="Z206" s="253">
        <v>1.0004999999999999</v>
      </c>
      <c r="AA206" s="255">
        <v>10.021321961620499</v>
      </c>
    </row>
    <row r="207" spans="1:27" customFormat="1" x14ac:dyDescent="0.25">
      <c r="A207" s="111" t="s">
        <v>517</v>
      </c>
      <c r="B207" s="110">
        <v>10644</v>
      </c>
      <c r="C207" s="110">
        <v>7507</v>
      </c>
      <c r="D207" s="110">
        <v>6380.0858283746302</v>
      </c>
      <c r="E207" s="110">
        <v>1402.5256132889201</v>
      </c>
      <c r="F207" s="110"/>
      <c r="G207" s="110">
        <v>-270.573584053839</v>
      </c>
      <c r="H207" s="110">
        <v>-261.47070872885303</v>
      </c>
      <c r="I207" s="110">
        <v>274.76230114368798</v>
      </c>
      <c r="J207" s="110">
        <v>19.739372623129199</v>
      </c>
      <c r="K207" s="110">
        <v>-104.58054124742701</v>
      </c>
      <c r="L207" s="110">
        <v>-2.76703090948042</v>
      </c>
      <c r="M207" s="110">
        <v>69.175152443672502</v>
      </c>
      <c r="O207" s="252">
        <v>5.43968432919955</v>
      </c>
      <c r="P207" s="252">
        <v>7.55355129650507</v>
      </c>
      <c r="R207" s="253">
        <v>0.95740000000000003</v>
      </c>
      <c r="S207" s="253">
        <v>0.81340000000000001</v>
      </c>
      <c r="T207" s="253"/>
      <c r="U207" s="255">
        <v>0.727115716753022</v>
      </c>
      <c r="V207" s="255">
        <v>0.443868739205527</v>
      </c>
      <c r="W207" s="255">
        <v>0.17271157167530199</v>
      </c>
      <c r="X207" s="253"/>
      <c r="Y207" s="253">
        <v>0.95238900000000004</v>
      </c>
      <c r="Z207" s="253">
        <v>1.0031000000000001</v>
      </c>
      <c r="AA207" s="255">
        <v>19.6280991735537</v>
      </c>
    </row>
    <row r="208" spans="1:27" customFormat="1" x14ac:dyDescent="0.25">
      <c r="A208" s="111" t="s">
        <v>518</v>
      </c>
      <c r="B208" s="110">
        <v>11499</v>
      </c>
      <c r="C208" s="110">
        <v>9216</v>
      </c>
      <c r="D208" s="110">
        <v>7629.4696048211199</v>
      </c>
      <c r="E208" s="110">
        <v>1606.65498218838</v>
      </c>
      <c r="F208" s="110"/>
      <c r="G208" s="110">
        <v>37.839526338060701</v>
      </c>
      <c r="H208" s="110">
        <v>17.110448023837701</v>
      </c>
      <c r="I208" s="110">
        <v>-0.80737753621883701</v>
      </c>
      <c r="J208" s="110">
        <v>-12.246044812547</v>
      </c>
      <c r="K208" s="110">
        <v>-104.58054124742701</v>
      </c>
      <c r="L208" s="110">
        <v>-2.76703090948042</v>
      </c>
      <c r="M208" s="110">
        <v>45.118943697987099</v>
      </c>
      <c r="O208" s="252">
        <v>6.5049134707365903</v>
      </c>
      <c r="P208" s="252">
        <v>8.65292634142099</v>
      </c>
      <c r="R208" s="253">
        <v>1.0047999999999999</v>
      </c>
      <c r="S208" s="253">
        <v>1.0105</v>
      </c>
      <c r="T208" s="253"/>
      <c r="U208" s="255">
        <v>0.43181818181818199</v>
      </c>
      <c r="V208" s="255">
        <v>0.212566844919786</v>
      </c>
      <c r="W208" s="255">
        <v>5.48128342245989E-2</v>
      </c>
      <c r="X208" s="253"/>
      <c r="Y208" s="253">
        <v>0.95718900000000007</v>
      </c>
      <c r="Z208" s="253">
        <v>0.99839999999999995</v>
      </c>
      <c r="AA208" s="255">
        <v>13.8508371385084</v>
      </c>
    </row>
    <row r="209" spans="1:27" customFormat="1" x14ac:dyDescent="0.25">
      <c r="A209" s="111" t="s">
        <v>519</v>
      </c>
      <c r="B209" s="110">
        <v>9047</v>
      </c>
      <c r="C209" s="110">
        <v>7934</v>
      </c>
      <c r="D209" s="110">
        <v>6767.3515217629802</v>
      </c>
      <c r="E209" s="110">
        <v>1453.0758527078201</v>
      </c>
      <c r="F209" s="110"/>
      <c r="G209" s="110">
        <v>-140.89630972210301</v>
      </c>
      <c r="H209" s="110">
        <v>-188.80459772642701</v>
      </c>
      <c r="I209" s="110">
        <v>94.159736460190899</v>
      </c>
      <c r="J209" s="110">
        <v>-13.573596488358801</v>
      </c>
      <c r="K209" s="110">
        <v>-104.58054124742701</v>
      </c>
      <c r="L209" s="110">
        <v>-2.76703090948042</v>
      </c>
      <c r="M209" s="110">
        <v>69.953683379297303</v>
      </c>
      <c r="O209" s="252">
        <v>5.7698684646844303</v>
      </c>
      <c r="P209" s="252">
        <v>7.8257986072731303</v>
      </c>
      <c r="R209" s="253">
        <v>0.97899999999999998</v>
      </c>
      <c r="S209" s="253">
        <v>0.86990000000000001</v>
      </c>
      <c r="T209" s="253"/>
      <c r="U209" s="255">
        <v>0.60344827586206895</v>
      </c>
      <c r="V209" s="255">
        <v>0.28927203065134099</v>
      </c>
      <c r="W209" s="255">
        <v>9.0038314176245193E-2</v>
      </c>
      <c r="X209" s="253"/>
      <c r="Y209" s="253">
        <v>0.96862099999999995</v>
      </c>
      <c r="Z209" s="253">
        <v>0.998</v>
      </c>
      <c r="AA209" s="255">
        <v>18.9066059225513</v>
      </c>
    </row>
    <row r="210" spans="1:27" customFormat="1" x14ac:dyDescent="0.25">
      <c r="A210" s="111" t="s">
        <v>520</v>
      </c>
      <c r="B210" s="110">
        <v>11606</v>
      </c>
      <c r="C210" s="110">
        <v>5296</v>
      </c>
      <c r="D210" s="110">
        <v>4537.4995821635302</v>
      </c>
      <c r="E210" s="110">
        <v>1204.6809098966</v>
      </c>
      <c r="F210" s="110"/>
      <c r="G210" s="110">
        <v>-169.84566201264499</v>
      </c>
      <c r="H210" s="110">
        <v>-165.28258630893299</v>
      </c>
      <c r="I210" s="110">
        <v>-30.689628921012201</v>
      </c>
      <c r="J210" s="110">
        <v>13.573605301657199</v>
      </c>
      <c r="K210" s="110">
        <v>-104.58054124742701</v>
      </c>
      <c r="L210" s="110">
        <v>24.945774435617</v>
      </c>
      <c r="M210" s="110">
        <v>-14.222617937338001</v>
      </c>
      <c r="O210" s="252">
        <v>3.8686886093399999</v>
      </c>
      <c r="P210" s="252">
        <v>6.4880234361537097</v>
      </c>
      <c r="R210" s="253">
        <v>0.96230000000000004</v>
      </c>
      <c r="S210" s="253">
        <v>0.86260000000000003</v>
      </c>
      <c r="T210" s="253"/>
      <c r="U210" s="255">
        <v>0.59910913140311794</v>
      </c>
      <c r="V210" s="255">
        <v>0.28062360801781699</v>
      </c>
      <c r="W210" s="255">
        <v>0.12026726057906501</v>
      </c>
      <c r="X210" s="253"/>
      <c r="Y210" s="253">
        <v>0.95625899999999997</v>
      </c>
      <c r="Z210" s="253">
        <v>1.0029999999999999</v>
      </c>
      <c r="AA210" s="255">
        <v>-6.8464730290456401</v>
      </c>
    </row>
    <row r="211" spans="1:27" customFormat="1" x14ac:dyDescent="0.25">
      <c r="A211" s="111" t="s">
        <v>521</v>
      </c>
      <c r="B211" s="110">
        <v>16568</v>
      </c>
      <c r="C211" s="110">
        <v>11057</v>
      </c>
      <c r="D211" s="110">
        <v>8565.8035053772892</v>
      </c>
      <c r="E211" s="110">
        <v>1993.72603686513</v>
      </c>
      <c r="F211" s="110"/>
      <c r="G211" s="110">
        <v>424.36876540055903</v>
      </c>
      <c r="H211" s="110">
        <v>328.40787637886098</v>
      </c>
      <c r="I211" s="110">
        <v>-173.42887695893501</v>
      </c>
      <c r="J211" s="110">
        <v>-9.4612773007477902</v>
      </c>
      <c r="K211" s="110">
        <v>-104.58054124742701</v>
      </c>
      <c r="L211" s="110">
        <v>-2.76703090948042</v>
      </c>
      <c r="M211" s="110">
        <v>34.550721437278</v>
      </c>
      <c r="O211" s="252">
        <v>7.3032351521004299</v>
      </c>
      <c r="P211" s="252">
        <v>10.7375663930468</v>
      </c>
      <c r="R211" s="253">
        <v>1.0494000000000001</v>
      </c>
      <c r="S211" s="253">
        <v>1.1646000000000001</v>
      </c>
      <c r="T211" s="253"/>
      <c r="U211" s="255">
        <v>0.20330578512396699</v>
      </c>
      <c r="V211" s="255">
        <v>8.2644628099173598E-2</v>
      </c>
      <c r="W211" s="255">
        <v>2.7272727272727299E-2</v>
      </c>
      <c r="X211" s="253"/>
      <c r="Y211" s="253">
        <v>0.97760199999999997</v>
      </c>
      <c r="Z211" s="253">
        <v>0.99890000000000001</v>
      </c>
      <c r="AA211" s="255">
        <v>11.726685133887401</v>
      </c>
    </row>
    <row r="212" spans="1:27" customFormat="1" x14ac:dyDescent="0.25">
      <c r="A212" s="111" t="s">
        <v>522</v>
      </c>
      <c r="B212" s="110">
        <v>93898</v>
      </c>
      <c r="C212" s="110">
        <v>7715</v>
      </c>
      <c r="D212" s="110">
        <v>6460.3343840442503</v>
      </c>
      <c r="E212" s="110">
        <v>1396.46800394206</v>
      </c>
      <c r="F212" s="110"/>
      <c r="G212" s="110">
        <v>-2.6581283955068602</v>
      </c>
      <c r="H212" s="110">
        <v>43.3914320326693</v>
      </c>
      <c r="I212" s="110">
        <v>-54.251319867860602</v>
      </c>
      <c r="J212" s="110">
        <v>-7.1452612672814597</v>
      </c>
      <c r="K212" s="110">
        <v>-104.58054124742701</v>
      </c>
      <c r="L212" s="110">
        <v>-2.76703090948042</v>
      </c>
      <c r="M212" s="110">
        <v>-14.222617937338001</v>
      </c>
      <c r="O212" s="252">
        <v>5.50810453896782</v>
      </c>
      <c r="P212" s="252">
        <v>7.5209269633006004</v>
      </c>
      <c r="R212" s="253">
        <v>0.99939999999999996</v>
      </c>
      <c r="S212" s="253">
        <v>1.0308999999999999</v>
      </c>
      <c r="T212" s="253"/>
      <c r="U212" s="255">
        <v>0.31361175560711502</v>
      </c>
      <c r="V212" s="255">
        <v>0.21925754060324801</v>
      </c>
      <c r="W212" s="255">
        <v>8.0626450116009302E-2</v>
      </c>
      <c r="X212" s="253"/>
      <c r="Y212" s="253">
        <v>0.98159200000000002</v>
      </c>
      <c r="Z212" s="253">
        <v>0.99890000000000001</v>
      </c>
      <c r="AA212" s="255">
        <v>5.8317986494782099</v>
      </c>
    </row>
    <row r="213" spans="1:27" customFormat="1" x14ac:dyDescent="0.25">
      <c r="A213" s="111" t="s">
        <v>523</v>
      </c>
      <c r="B213" s="110">
        <v>12087</v>
      </c>
      <c r="C213" s="110">
        <v>8752</v>
      </c>
      <c r="D213" s="110">
        <v>7306.8346126430097</v>
      </c>
      <c r="E213" s="110">
        <v>1569.9723074932999</v>
      </c>
      <c r="F213" s="110"/>
      <c r="G213" s="110">
        <v>61.134116058592603</v>
      </c>
      <c r="H213" s="110">
        <v>3.5375125565957002</v>
      </c>
      <c r="I213" s="110">
        <v>-55.386033422668298</v>
      </c>
      <c r="J213" s="110">
        <v>-12.4605122863262</v>
      </c>
      <c r="K213" s="110">
        <v>-104.58054124742701</v>
      </c>
      <c r="L213" s="110">
        <v>-2.76703090948042</v>
      </c>
      <c r="M213" s="110">
        <v>-14.222617937338001</v>
      </c>
      <c r="O213" s="252">
        <v>6.2298337056341504</v>
      </c>
      <c r="P213" s="252">
        <v>8.4553652684702598</v>
      </c>
      <c r="R213" s="253">
        <v>1.0082</v>
      </c>
      <c r="S213" s="253">
        <v>1.0021</v>
      </c>
      <c r="T213" s="253"/>
      <c r="U213" s="255">
        <v>0.44754316069057098</v>
      </c>
      <c r="V213" s="255">
        <v>0.162018592297477</v>
      </c>
      <c r="W213" s="255">
        <v>4.2496679946879098E-2</v>
      </c>
      <c r="X213" s="253"/>
      <c r="Y213" s="253">
        <v>0.965889</v>
      </c>
      <c r="Z213" s="253">
        <v>0.99829999999999997</v>
      </c>
      <c r="AA213" s="255">
        <v>3.5763411279229702</v>
      </c>
    </row>
    <row r="214" spans="1:27" customFormat="1" x14ac:dyDescent="0.25">
      <c r="A214" s="111" t="s">
        <v>524</v>
      </c>
      <c r="B214" s="110">
        <v>24255</v>
      </c>
      <c r="C214" s="110">
        <v>6979</v>
      </c>
      <c r="D214" s="110">
        <v>5773.7220263913096</v>
      </c>
      <c r="E214" s="110">
        <v>1428.4662332310299</v>
      </c>
      <c r="F214" s="110"/>
      <c r="G214" s="110">
        <v>-79.614036134558404</v>
      </c>
      <c r="H214" s="110">
        <v>-77.753685623554702</v>
      </c>
      <c r="I214" s="110">
        <v>22.891492686631199</v>
      </c>
      <c r="J214" s="110">
        <v>28.252344484483999</v>
      </c>
      <c r="K214" s="110">
        <v>-104.58054124742701</v>
      </c>
      <c r="L214" s="110">
        <v>1.47907221868284</v>
      </c>
      <c r="M214" s="110">
        <v>-14.222617937338001</v>
      </c>
      <c r="O214" s="252">
        <v>4.9226963512677804</v>
      </c>
      <c r="P214" s="252">
        <v>7.6932591218305504</v>
      </c>
      <c r="R214" s="253">
        <v>0.98599999999999999</v>
      </c>
      <c r="S214" s="253">
        <v>0.94540000000000002</v>
      </c>
      <c r="T214" s="253"/>
      <c r="U214" s="255">
        <v>0.52847571189279696</v>
      </c>
      <c r="V214" s="255">
        <v>0.30067001675041899</v>
      </c>
      <c r="W214" s="255">
        <v>9.7152428810720295E-2</v>
      </c>
      <c r="X214" s="253"/>
      <c r="Y214" s="253">
        <v>0.96021800000000002</v>
      </c>
      <c r="Z214" s="253">
        <v>1.0048999999999999</v>
      </c>
      <c r="AA214" s="255">
        <v>-2.6101141924959199</v>
      </c>
    </row>
    <row r="215" spans="1:27" customFormat="1" x14ac:dyDescent="0.25">
      <c r="A215" s="111" t="s">
        <v>525</v>
      </c>
      <c r="B215" s="110">
        <v>3740</v>
      </c>
      <c r="C215" s="110">
        <v>6474</v>
      </c>
      <c r="D215" s="110">
        <v>5393.9841751137201</v>
      </c>
      <c r="E215" s="110">
        <v>1360.31215580858</v>
      </c>
      <c r="F215" s="110"/>
      <c r="G215" s="110">
        <v>-108.27980651988899</v>
      </c>
      <c r="H215" s="110">
        <v>-189.52297502443699</v>
      </c>
      <c r="I215" s="110">
        <v>114.536709514846</v>
      </c>
      <c r="J215" s="110">
        <v>-13.523853882616899</v>
      </c>
      <c r="K215" s="110">
        <v>-104.58054124742701</v>
      </c>
      <c r="L215" s="110">
        <v>-2.76703090948042</v>
      </c>
      <c r="M215" s="110">
        <v>24.110816755171101</v>
      </c>
      <c r="O215" s="252">
        <v>4.5989304812834204</v>
      </c>
      <c r="P215" s="252">
        <v>7.3262032085561497</v>
      </c>
      <c r="R215" s="253">
        <v>0.97970000000000002</v>
      </c>
      <c r="S215" s="253">
        <v>0.86050000000000004</v>
      </c>
      <c r="T215" s="253"/>
      <c r="U215" s="255">
        <v>0.56976744186046502</v>
      </c>
      <c r="V215" s="255">
        <v>0.38953488372092998</v>
      </c>
      <c r="W215" s="255">
        <v>0.168604651162791</v>
      </c>
      <c r="X215" s="253"/>
      <c r="Y215" s="253">
        <v>0.95930099999999996</v>
      </c>
      <c r="Z215" s="253">
        <v>0.99750000000000005</v>
      </c>
      <c r="AA215" s="255">
        <v>13.157894736842101</v>
      </c>
    </row>
    <row r="216" spans="1:27" customFormat="1" x14ac:dyDescent="0.25">
      <c r="A216" s="111" t="s">
        <v>526</v>
      </c>
      <c r="B216" s="110">
        <v>4014</v>
      </c>
      <c r="C216" s="110">
        <v>6584</v>
      </c>
      <c r="D216" s="110">
        <v>5639.3982359424999</v>
      </c>
      <c r="E216" s="110">
        <v>1248.95276653565</v>
      </c>
      <c r="F216" s="110"/>
      <c r="G216" s="110">
        <v>-113.82565177830701</v>
      </c>
      <c r="H216" s="110">
        <v>-186.97744899283401</v>
      </c>
      <c r="I216" s="110">
        <v>86.075698058882907</v>
      </c>
      <c r="J216" s="110">
        <v>1.0889862023555199</v>
      </c>
      <c r="K216" s="110">
        <v>-104.58054124742701</v>
      </c>
      <c r="L216" s="110">
        <v>-2.76703090948042</v>
      </c>
      <c r="M216" s="110">
        <v>16.95064588656</v>
      </c>
      <c r="O216" s="252">
        <v>4.8081714000996501</v>
      </c>
      <c r="P216" s="252">
        <v>6.7264573991031398</v>
      </c>
      <c r="R216" s="253">
        <v>0.97960000000000003</v>
      </c>
      <c r="S216" s="253">
        <v>0.85009999999999997</v>
      </c>
      <c r="T216" s="253"/>
      <c r="U216" s="255">
        <v>0.658031088082902</v>
      </c>
      <c r="V216" s="255">
        <v>0.352331606217617</v>
      </c>
      <c r="W216" s="255">
        <v>0.113989637305699</v>
      </c>
      <c r="X216" s="253"/>
      <c r="Y216" s="253">
        <v>0.95975399999999988</v>
      </c>
      <c r="Z216" s="253">
        <v>1.0002</v>
      </c>
      <c r="AA216" s="255">
        <v>11.560693641618499</v>
      </c>
    </row>
    <row r="217" spans="1:27" customFormat="1" x14ac:dyDescent="0.25">
      <c r="A217" s="111" t="s">
        <v>527</v>
      </c>
      <c r="B217" s="110">
        <v>13306</v>
      </c>
      <c r="C217" s="110">
        <v>7353</v>
      </c>
      <c r="D217" s="110">
        <v>6276.0341462615397</v>
      </c>
      <c r="E217" s="110">
        <v>1332.6480581455201</v>
      </c>
      <c r="F217" s="110"/>
      <c r="G217" s="110">
        <v>-158.19319508012299</v>
      </c>
      <c r="H217" s="110">
        <v>-76.253427826693098</v>
      </c>
      <c r="I217" s="110">
        <v>3.3365161822774798</v>
      </c>
      <c r="J217" s="110">
        <v>33.8516909449799</v>
      </c>
      <c r="K217" s="110">
        <v>-104.58054124742701</v>
      </c>
      <c r="L217" s="110">
        <v>-2.76703090948042</v>
      </c>
      <c r="M217" s="110">
        <v>49.3101219950779</v>
      </c>
      <c r="O217" s="252">
        <v>5.3509694874492704</v>
      </c>
      <c r="P217" s="252">
        <v>7.1772132872388399</v>
      </c>
      <c r="R217" s="253">
        <v>0.97460000000000002</v>
      </c>
      <c r="S217" s="253">
        <v>0.94259999999999999</v>
      </c>
      <c r="T217" s="253"/>
      <c r="U217" s="255">
        <v>0.53651685393258397</v>
      </c>
      <c r="V217" s="255">
        <v>0.28089887640449401</v>
      </c>
      <c r="W217" s="255">
        <v>5.7584269662921399E-2</v>
      </c>
      <c r="X217" s="253"/>
      <c r="Y217" s="253">
        <v>0.96366799999999997</v>
      </c>
      <c r="Z217" s="253">
        <v>1.0054000000000001</v>
      </c>
      <c r="AA217" s="255">
        <v>16.3398692810458</v>
      </c>
    </row>
    <row r="218" spans="1:27" customFormat="1" x14ac:dyDescent="0.25">
      <c r="A218" s="111" t="s">
        <v>528</v>
      </c>
      <c r="B218" s="110">
        <v>15455</v>
      </c>
      <c r="C218" s="110">
        <v>7063</v>
      </c>
      <c r="D218" s="110">
        <v>5957.3548636011401</v>
      </c>
      <c r="E218" s="110">
        <v>1372.00821845171</v>
      </c>
      <c r="F218" s="110"/>
      <c r="G218" s="110">
        <v>-189.41728340031699</v>
      </c>
      <c r="H218" s="110">
        <v>-172.49526399221</v>
      </c>
      <c r="I218" s="110">
        <v>168.37497093006701</v>
      </c>
      <c r="J218" s="110">
        <v>11.875816282369399</v>
      </c>
      <c r="K218" s="110">
        <v>-104.58054124742701</v>
      </c>
      <c r="L218" s="110">
        <v>-2.76703090948042</v>
      </c>
      <c r="M218" s="110">
        <v>23.114840401250699</v>
      </c>
      <c r="O218" s="252">
        <v>5.0792623746360404</v>
      </c>
      <c r="P218" s="252">
        <v>7.3891944354577799</v>
      </c>
      <c r="R218" s="253">
        <v>0.96799999999999997</v>
      </c>
      <c r="S218" s="253">
        <v>0.87409999999999999</v>
      </c>
      <c r="T218" s="253"/>
      <c r="U218" s="255">
        <v>0.62165605095541399</v>
      </c>
      <c r="V218" s="255">
        <v>0.40254777070063702</v>
      </c>
      <c r="W218" s="255">
        <v>0.155414012738853</v>
      </c>
      <c r="X218" s="253"/>
      <c r="Y218" s="253">
        <v>0.96362499999999995</v>
      </c>
      <c r="Z218" s="253">
        <v>1.002</v>
      </c>
      <c r="AA218" s="255">
        <v>12.303290414878401</v>
      </c>
    </row>
    <row r="219" spans="1:27" customFormat="1" x14ac:dyDescent="0.25">
      <c r="A219" s="111" t="s">
        <v>529</v>
      </c>
      <c r="B219" s="110">
        <v>11616</v>
      </c>
      <c r="C219" s="110">
        <v>6133</v>
      </c>
      <c r="D219" s="110">
        <v>5341.3605187189196</v>
      </c>
      <c r="E219" s="110">
        <v>1242.00697205233</v>
      </c>
      <c r="F219" s="110"/>
      <c r="G219" s="110">
        <v>-168.637192260342</v>
      </c>
      <c r="H219" s="110">
        <v>-192.27050995725199</v>
      </c>
      <c r="I219" s="110">
        <v>28.936470881886901</v>
      </c>
      <c r="J219" s="110">
        <v>3.16592286639814</v>
      </c>
      <c r="K219" s="110">
        <v>-104.58054124742701</v>
      </c>
      <c r="L219" s="110">
        <v>-2.76703090948042</v>
      </c>
      <c r="M219" s="110">
        <v>-14.222617937338001</v>
      </c>
      <c r="O219" s="252">
        <v>4.55406336088154</v>
      </c>
      <c r="P219" s="252">
        <v>6.6890495867768598</v>
      </c>
      <c r="R219" s="253">
        <v>0.96819999999999995</v>
      </c>
      <c r="S219" s="253">
        <v>0.84499999999999997</v>
      </c>
      <c r="T219" s="253"/>
      <c r="U219" s="255">
        <v>0.59924385633270305</v>
      </c>
      <c r="V219" s="255">
        <v>0.31758034026464999</v>
      </c>
      <c r="W219" s="255">
        <v>0.10775047258979201</v>
      </c>
      <c r="X219" s="253"/>
      <c r="Y219" s="253">
        <v>0.95404300000000009</v>
      </c>
      <c r="Z219" s="253">
        <v>1.0005999999999999</v>
      </c>
      <c r="AA219" s="255">
        <v>0.57034220532319402</v>
      </c>
    </row>
    <row r="220" spans="1:27" customFormat="1" x14ac:dyDescent="0.25">
      <c r="A220" s="111" t="s">
        <v>530</v>
      </c>
      <c r="B220" s="110">
        <v>10070</v>
      </c>
      <c r="C220" s="110">
        <v>7031</v>
      </c>
      <c r="D220" s="110">
        <v>5916.8023913893803</v>
      </c>
      <c r="E220" s="110">
        <v>1416.09166903649</v>
      </c>
      <c r="F220" s="110"/>
      <c r="G220" s="110">
        <v>-176.28599950676201</v>
      </c>
      <c r="H220" s="110">
        <v>-195.463297949983</v>
      </c>
      <c r="I220" s="110">
        <v>202.78880899597101</v>
      </c>
      <c r="J220" s="110">
        <v>-11.280817988472799</v>
      </c>
      <c r="K220" s="110">
        <v>-104.58054124742701</v>
      </c>
      <c r="L220" s="110">
        <v>-2.76703090948042</v>
      </c>
      <c r="M220" s="110">
        <v>-14.222617937338001</v>
      </c>
      <c r="O220" s="252">
        <v>5.04468718967229</v>
      </c>
      <c r="P220" s="252">
        <v>7.6266137040714996</v>
      </c>
      <c r="R220" s="253">
        <v>0.97</v>
      </c>
      <c r="S220" s="253">
        <v>0.86180000000000001</v>
      </c>
      <c r="T220" s="253"/>
      <c r="U220" s="255">
        <v>0.64566929133858297</v>
      </c>
      <c r="V220" s="255">
        <v>0.452755905511811</v>
      </c>
      <c r="W220" s="255">
        <v>0.163385826771654</v>
      </c>
      <c r="X220" s="253"/>
      <c r="Y220" s="253">
        <v>0.98039900000000002</v>
      </c>
      <c r="Z220" s="253">
        <v>0.99809999999999999</v>
      </c>
      <c r="AA220" s="255">
        <v>4.3121149897330602</v>
      </c>
    </row>
    <row r="221" spans="1:27" customFormat="1" ht="14.25" customHeight="1" x14ac:dyDescent="0.25">
      <c r="A221" s="17" t="s">
        <v>531</v>
      </c>
      <c r="B221" s="18"/>
      <c r="C221" s="18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O221" s="252"/>
      <c r="P221" s="252"/>
      <c r="R221" s="253"/>
      <c r="S221" s="253"/>
      <c r="T221" s="253"/>
      <c r="U221" s="255"/>
      <c r="V221" s="255"/>
      <c r="W221" s="255"/>
      <c r="X221" s="253"/>
      <c r="Y221" s="253"/>
      <c r="Z221" s="253"/>
      <c r="AA221" s="255"/>
    </row>
    <row r="222" spans="1:27" customFormat="1" x14ac:dyDescent="0.25">
      <c r="A222" s="111" t="s">
        <v>532</v>
      </c>
      <c r="B222" s="110">
        <v>11377</v>
      </c>
      <c r="C222" s="110">
        <v>6563</v>
      </c>
      <c r="D222" s="110">
        <v>5680.3705093629596</v>
      </c>
      <c r="E222" s="110">
        <v>1336.6440269653499</v>
      </c>
      <c r="F222" s="110"/>
      <c r="G222" s="110">
        <v>-188.506302777803</v>
      </c>
      <c r="H222" s="110">
        <v>-164.43397341127101</v>
      </c>
      <c r="I222" s="110">
        <v>-8.2540422043293198</v>
      </c>
      <c r="J222" s="110">
        <v>28.3629591019813</v>
      </c>
      <c r="K222" s="110">
        <v>-104.58054124742701</v>
      </c>
      <c r="L222" s="110">
        <v>-2.76703090948042</v>
      </c>
      <c r="M222" s="110">
        <v>-14.222617937338001</v>
      </c>
      <c r="O222" s="252">
        <v>4.8431045090972997</v>
      </c>
      <c r="P222" s="252">
        <v>7.19873428847675</v>
      </c>
      <c r="R222" s="253">
        <v>0.96660000000000001</v>
      </c>
      <c r="S222" s="253">
        <v>0.87680000000000002</v>
      </c>
      <c r="T222" s="253"/>
      <c r="U222" s="255">
        <v>0.62613430127041703</v>
      </c>
      <c r="V222" s="255">
        <v>0.212341197822142</v>
      </c>
      <c r="W222" s="255">
        <v>8.7114337568058101E-2</v>
      </c>
      <c r="X222" s="253"/>
      <c r="Y222" s="253">
        <v>0.97345100000000007</v>
      </c>
      <c r="Z222" s="253">
        <v>1.0049999999999999</v>
      </c>
      <c r="AA222" s="255">
        <v>1.66051660516605</v>
      </c>
    </row>
    <row r="223" spans="1:27" customFormat="1" x14ac:dyDescent="0.25">
      <c r="A223" s="111" t="s">
        <v>533</v>
      </c>
      <c r="B223" s="110">
        <v>9666</v>
      </c>
      <c r="C223" s="110">
        <v>6604</v>
      </c>
      <c r="D223" s="110">
        <v>5448.1916149999897</v>
      </c>
      <c r="E223" s="110">
        <v>1371.54808878777</v>
      </c>
      <c r="F223" s="110"/>
      <c r="G223" s="110">
        <v>-53.263843915080002</v>
      </c>
      <c r="H223" s="110">
        <v>-140.34310838988699</v>
      </c>
      <c r="I223" s="110">
        <v>64.897215711314502</v>
      </c>
      <c r="J223" s="110">
        <v>14.126404754166799</v>
      </c>
      <c r="K223" s="110">
        <v>-104.58054124742701</v>
      </c>
      <c r="L223" s="110">
        <v>-2.76703090948042</v>
      </c>
      <c r="M223" s="110">
        <v>6.00770150148686</v>
      </c>
      <c r="O223" s="252">
        <v>4.6451479412373304</v>
      </c>
      <c r="P223" s="252">
        <v>7.3867163252638104</v>
      </c>
      <c r="R223" s="253">
        <v>0.99</v>
      </c>
      <c r="S223" s="253">
        <v>0.89749999999999996</v>
      </c>
      <c r="T223" s="253"/>
      <c r="U223" s="255">
        <v>0.59020044543429795</v>
      </c>
      <c r="V223" s="255">
        <v>0.36080178173719402</v>
      </c>
      <c r="W223" s="255">
        <v>0.12026726057906501</v>
      </c>
      <c r="X223" s="253"/>
      <c r="Y223" s="253">
        <v>0.962032</v>
      </c>
      <c r="Z223" s="253">
        <v>1.0025999999999999</v>
      </c>
      <c r="AA223" s="255">
        <v>9.7799511002444994</v>
      </c>
    </row>
    <row r="224" spans="1:27" customFormat="1" x14ac:dyDescent="0.25">
      <c r="A224" s="111" t="s">
        <v>534</v>
      </c>
      <c r="B224" s="110">
        <v>15932</v>
      </c>
      <c r="C224" s="110">
        <v>8676</v>
      </c>
      <c r="D224" s="110">
        <v>7236.6245865683504</v>
      </c>
      <c r="E224" s="110">
        <v>1596.65059713912</v>
      </c>
      <c r="F224" s="110"/>
      <c r="G224" s="110">
        <v>-126.146520488683</v>
      </c>
      <c r="H224" s="110">
        <v>-155.11353239077599</v>
      </c>
      <c r="I224" s="110">
        <v>147.673609673089</v>
      </c>
      <c r="J224" s="110">
        <v>21.6709803148714</v>
      </c>
      <c r="K224" s="110">
        <v>-104.58054124742701</v>
      </c>
      <c r="L224" s="110">
        <v>-2.76703090948042</v>
      </c>
      <c r="M224" s="110">
        <v>61.733636597942997</v>
      </c>
      <c r="O224" s="252">
        <v>6.1699723826261597</v>
      </c>
      <c r="P224" s="252">
        <v>8.59904594526739</v>
      </c>
      <c r="R224" s="253">
        <v>0.98240000000000005</v>
      </c>
      <c r="S224" s="253">
        <v>0.90269999999999995</v>
      </c>
      <c r="T224" s="253"/>
      <c r="U224" s="255">
        <v>0.53306205493387604</v>
      </c>
      <c r="V224" s="255">
        <v>0.29399796541200401</v>
      </c>
      <c r="W224" s="255">
        <v>0.12309257375381499</v>
      </c>
      <c r="X224" s="253"/>
      <c r="Y224" s="253">
        <v>0.976468</v>
      </c>
      <c r="Z224" s="253">
        <v>1.0029999999999999</v>
      </c>
      <c r="AA224" s="255">
        <v>16.7458432304038</v>
      </c>
    </row>
    <row r="225" spans="1:27" customFormat="1" x14ac:dyDescent="0.25">
      <c r="A225" s="111" t="s">
        <v>535</v>
      </c>
      <c r="B225" s="110">
        <v>7013</v>
      </c>
      <c r="C225" s="110">
        <v>7322</v>
      </c>
      <c r="D225" s="110">
        <v>6154.5570683452597</v>
      </c>
      <c r="E225" s="110">
        <v>1405.8866290582801</v>
      </c>
      <c r="F225" s="110"/>
      <c r="G225" s="110">
        <v>-257.27332463558099</v>
      </c>
      <c r="H225" s="110">
        <v>-219.780686736761</v>
      </c>
      <c r="I225" s="110">
        <v>298.049479996522</v>
      </c>
      <c r="J225" s="110">
        <v>-13.5789189951923</v>
      </c>
      <c r="K225" s="110">
        <v>-104.58054124742701</v>
      </c>
      <c r="L225" s="110">
        <v>-2.76703090948042</v>
      </c>
      <c r="M225" s="110">
        <v>61.259830012348601</v>
      </c>
      <c r="O225" s="252">
        <v>5.2473976900042798</v>
      </c>
      <c r="P225" s="252">
        <v>7.5716526450876902</v>
      </c>
      <c r="R225" s="253">
        <v>0.95799999999999996</v>
      </c>
      <c r="S225" s="253">
        <v>0.84350000000000003</v>
      </c>
      <c r="T225" s="253"/>
      <c r="U225" s="255">
        <v>0.747282608695652</v>
      </c>
      <c r="V225" s="255">
        <v>0.46195652173912999</v>
      </c>
      <c r="W225" s="255">
        <v>0.201086956521739</v>
      </c>
      <c r="X225" s="253"/>
      <c r="Y225" s="253">
        <v>0.96369699999999991</v>
      </c>
      <c r="Z225" s="253">
        <v>0.99780000000000002</v>
      </c>
      <c r="AA225" s="255">
        <v>18.709677419354801</v>
      </c>
    </row>
    <row r="226" spans="1:27" customFormat="1" x14ac:dyDescent="0.25">
      <c r="A226" s="111" t="s">
        <v>536</v>
      </c>
      <c r="B226" s="110">
        <v>30381</v>
      </c>
      <c r="C226" s="110">
        <v>7037</v>
      </c>
      <c r="D226" s="110">
        <v>5956.8502800154702</v>
      </c>
      <c r="E226" s="110">
        <v>1423.4002644137699</v>
      </c>
      <c r="F226" s="110"/>
      <c r="G226" s="110">
        <v>-135.19379917743399</v>
      </c>
      <c r="H226" s="110">
        <v>-124.59163247822799</v>
      </c>
      <c r="I226" s="110">
        <v>49.130811894729298</v>
      </c>
      <c r="J226" s="110">
        <v>-11.3569089768623</v>
      </c>
      <c r="K226" s="110">
        <v>-104.58054124742701</v>
      </c>
      <c r="L226" s="110">
        <v>-2.76703090948042</v>
      </c>
      <c r="M226" s="110">
        <v>-14.222617937338001</v>
      </c>
      <c r="O226" s="252">
        <v>5.07883216483987</v>
      </c>
      <c r="P226" s="252">
        <v>7.6659754451795497</v>
      </c>
      <c r="R226" s="253">
        <v>0.97709999999999997</v>
      </c>
      <c r="S226" s="253">
        <v>0.9123</v>
      </c>
      <c r="T226" s="253"/>
      <c r="U226" s="255">
        <v>0.50032404406999398</v>
      </c>
      <c r="V226" s="255">
        <v>0.31497083603370102</v>
      </c>
      <c r="W226" s="255">
        <v>0.111471160077771</v>
      </c>
      <c r="X226" s="253"/>
      <c r="Y226" s="253">
        <v>0.96862399999999993</v>
      </c>
      <c r="Z226" s="253">
        <v>0.99809999999999999</v>
      </c>
      <c r="AA226" s="255">
        <v>2.5249169435215899</v>
      </c>
    </row>
    <row r="227" spans="1:27" customFormat="1" x14ac:dyDescent="0.25">
      <c r="A227" s="111" t="s">
        <v>537</v>
      </c>
      <c r="B227" s="110">
        <v>21738</v>
      </c>
      <c r="C227" s="110">
        <v>9267</v>
      </c>
      <c r="D227" s="110">
        <v>7613.0775305754496</v>
      </c>
      <c r="E227" s="110">
        <v>1835.59323902407</v>
      </c>
      <c r="F227" s="110"/>
      <c r="G227" s="110">
        <v>38.522152134738903</v>
      </c>
      <c r="H227" s="110">
        <v>-57.580616318398498</v>
      </c>
      <c r="I227" s="110">
        <v>-29.2153644327955</v>
      </c>
      <c r="J227" s="110">
        <v>-12.9811252468114</v>
      </c>
      <c r="K227" s="110">
        <v>-104.58054124742701</v>
      </c>
      <c r="L227" s="110">
        <v>-2.01963168657123</v>
      </c>
      <c r="M227" s="110">
        <v>-14.222617937338001</v>
      </c>
      <c r="O227" s="252">
        <v>6.4909375287514903</v>
      </c>
      <c r="P227" s="252">
        <v>9.8859140675315107</v>
      </c>
      <c r="R227" s="253">
        <v>1.0048999999999999</v>
      </c>
      <c r="S227" s="253">
        <v>0.96850000000000003</v>
      </c>
      <c r="T227" s="253"/>
      <c r="U227" s="255">
        <v>0.41814316087880898</v>
      </c>
      <c r="V227" s="255">
        <v>0.18568391211906399</v>
      </c>
      <c r="W227" s="255">
        <v>4.9610205527994299E-2</v>
      </c>
      <c r="X227" s="253"/>
      <c r="Y227" s="253">
        <v>0.97774100000000008</v>
      </c>
      <c r="Z227" s="253">
        <v>0.99829999999999997</v>
      </c>
      <c r="AA227" s="255">
        <v>-2.0818875780707802</v>
      </c>
    </row>
    <row r="228" spans="1:27" customFormat="1" x14ac:dyDescent="0.25">
      <c r="A228" s="111" t="s">
        <v>538</v>
      </c>
      <c r="B228" s="110">
        <v>5683</v>
      </c>
      <c r="C228" s="110">
        <v>6931</v>
      </c>
      <c r="D228" s="110">
        <v>5778.7405810261198</v>
      </c>
      <c r="E228" s="110">
        <v>1355.9074875833401</v>
      </c>
      <c r="F228" s="110"/>
      <c r="G228" s="110">
        <v>-165.209656498633</v>
      </c>
      <c r="H228" s="110">
        <v>-180.773078881516</v>
      </c>
      <c r="I228" s="110">
        <v>168.83780911947699</v>
      </c>
      <c r="J228" s="110">
        <v>45.035283087171102</v>
      </c>
      <c r="K228" s="110">
        <v>-104.58054124742701</v>
      </c>
      <c r="L228" s="110">
        <v>-2.76703090948042</v>
      </c>
      <c r="M228" s="110">
        <v>35.709981764955202</v>
      </c>
      <c r="O228" s="252">
        <v>4.9269751891606504</v>
      </c>
      <c r="P228" s="252">
        <v>7.3024810839345404</v>
      </c>
      <c r="R228" s="253">
        <v>0.97119999999999995</v>
      </c>
      <c r="S228" s="253">
        <v>0.86650000000000005</v>
      </c>
      <c r="T228" s="253"/>
      <c r="U228" s="255">
        <v>0.54285714285714304</v>
      </c>
      <c r="V228" s="255">
        <v>0.36428571428571399</v>
      </c>
      <c r="W228" s="255">
        <v>0.20714285714285699</v>
      </c>
      <c r="X228" s="253"/>
      <c r="Y228" s="253">
        <v>0.96890600000000004</v>
      </c>
      <c r="Z228" s="253">
        <v>1.0078</v>
      </c>
      <c r="AA228" s="255">
        <v>14.7540983606557</v>
      </c>
    </row>
    <row r="229" spans="1:27" customFormat="1" x14ac:dyDescent="0.25">
      <c r="A229" s="111" t="s">
        <v>539</v>
      </c>
      <c r="B229" s="110">
        <v>8234</v>
      </c>
      <c r="C229" s="110">
        <v>10992</v>
      </c>
      <c r="D229" s="110">
        <v>9073.6368341614107</v>
      </c>
      <c r="E229" s="110">
        <v>1912.2497284669901</v>
      </c>
      <c r="F229" s="110"/>
      <c r="G229" s="110">
        <v>-12.392383016321601</v>
      </c>
      <c r="H229" s="110">
        <v>-12.3802774970224</v>
      </c>
      <c r="I229" s="110">
        <v>5.9111283133037196</v>
      </c>
      <c r="J229" s="110">
        <v>-10.019893962410301</v>
      </c>
      <c r="K229" s="110">
        <v>-104.58054124742701</v>
      </c>
      <c r="L229" s="110">
        <v>-2.76703090948042</v>
      </c>
      <c r="M229" s="110">
        <v>142.57415140997799</v>
      </c>
      <c r="O229" s="252">
        <v>7.7362156910371596</v>
      </c>
      <c r="P229" s="252">
        <v>10.2987612339082</v>
      </c>
      <c r="R229" s="253">
        <v>0.99850000000000005</v>
      </c>
      <c r="S229" s="253">
        <v>0.99339999999999995</v>
      </c>
      <c r="T229" s="253"/>
      <c r="U229" s="255">
        <v>0.45839874411303</v>
      </c>
      <c r="V229" s="255">
        <v>0.13971742543171101</v>
      </c>
      <c r="W229" s="255">
        <v>4.3956043956044001E-2</v>
      </c>
      <c r="X229" s="253"/>
      <c r="Y229" s="253">
        <v>0.97503399999999996</v>
      </c>
      <c r="Z229" s="253">
        <v>0.99890000000000001</v>
      </c>
      <c r="AA229" s="255">
        <v>24.657534246575299</v>
      </c>
    </row>
    <row r="230" spans="1:27" customFormat="1" x14ac:dyDescent="0.25">
      <c r="A230" s="111" t="s">
        <v>540</v>
      </c>
      <c r="B230" s="110">
        <v>23588</v>
      </c>
      <c r="C230" s="110">
        <v>7803</v>
      </c>
      <c r="D230" s="110">
        <v>6653.0045062255904</v>
      </c>
      <c r="E230" s="110">
        <v>1524.7481670279799</v>
      </c>
      <c r="F230" s="110"/>
      <c r="G230" s="110">
        <v>-190.38845754437699</v>
      </c>
      <c r="H230" s="110">
        <v>-171.90349734659901</v>
      </c>
      <c r="I230" s="110">
        <v>90.797441688216296</v>
      </c>
      <c r="J230" s="110">
        <v>17.924218721975802</v>
      </c>
      <c r="K230" s="110">
        <v>-104.58054124742701</v>
      </c>
      <c r="L230" s="110">
        <v>-2.76703090948042</v>
      </c>
      <c r="M230" s="110">
        <v>-14.222617937338001</v>
      </c>
      <c r="O230" s="252">
        <v>5.6723757842970999</v>
      </c>
      <c r="P230" s="252">
        <v>8.2118026114973706</v>
      </c>
      <c r="R230" s="253">
        <v>0.97119999999999995</v>
      </c>
      <c r="S230" s="253">
        <v>0.8871</v>
      </c>
      <c r="T230" s="253"/>
      <c r="U230" s="255">
        <v>0.60089686098654704</v>
      </c>
      <c r="V230" s="255">
        <v>0.27727952167413999</v>
      </c>
      <c r="W230" s="255">
        <v>9.9402092675635295E-2</v>
      </c>
      <c r="X230" s="253"/>
      <c r="Y230" s="253">
        <v>0.96690299999999996</v>
      </c>
      <c r="Z230" s="253">
        <v>1.0026999999999999</v>
      </c>
      <c r="AA230" s="255">
        <v>5.1060487038491802</v>
      </c>
    </row>
    <row r="231" spans="1:27" customFormat="1" x14ac:dyDescent="0.25">
      <c r="A231" s="111" t="s">
        <v>541</v>
      </c>
      <c r="B231" s="110">
        <v>4771</v>
      </c>
      <c r="C231" s="110">
        <v>5893</v>
      </c>
      <c r="D231" s="110">
        <v>5015.0304483053696</v>
      </c>
      <c r="E231" s="110">
        <v>1151.9719725212799</v>
      </c>
      <c r="F231" s="110"/>
      <c r="G231" s="110">
        <v>-102.09155500017</v>
      </c>
      <c r="H231" s="110">
        <v>-169.67529523602801</v>
      </c>
      <c r="I231" s="110">
        <v>79.077212766120297</v>
      </c>
      <c r="J231" s="110">
        <v>22.0272405277106</v>
      </c>
      <c r="K231" s="110">
        <v>-104.58054124742701</v>
      </c>
      <c r="L231" s="110">
        <v>-2.76703090948042</v>
      </c>
      <c r="M231" s="110">
        <v>3.8663219718406099</v>
      </c>
      <c r="O231" s="252">
        <v>4.2758331586669502</v>
      </c>
      <c r="P231" s="252">
        <v>6.2041500733598802</v>
      </c>
      <c r="R231" s="253">
        <v>0.97940000000000005</v>
      </c>
      <c r="S231" s="253">
        <v>0.85250000000000004</v>
      </c>
      <c r="T231" s="253"/>
      <c r="U231" s="255">
        <v>0.60294117647058798</v>
      </c>
      <c r="V231" s="255">
        <v>0.36764705882352899</v>
      </c>
      <c r="W231" s="255">
        <v>0.16666666666666699</v>
      </c>
      <c r="X231" s="253"/>
      <c r="Y231" s="253">
        <v>0.96878699999999995</v>
      </c>
      <c r="Z231" s="253">
        <v>1.0044</v>
      </c>
      <c r="AA231" s="255">
        <v>9.67741935483871</v>
      </c>
    </row>
    <row r="232" spans="1:27" customFormat="1" x14ac:dyDescent="0.25">
      <c r="A232" s="111" t="s">
        <v>542</v>
      </c>
      <c r="B232" s="110">
        <v>10726</v>
      </c>
      <c r="C232" s="110">
        <v>7726</v>
      </c>
      <c r="D232" s="110">
        <v>6342.2451382300196</v>
      </c>
      <c r="E232" s="110">
        <v>1583.9552939758</v>
      </c>
      <c r="F232" s="110"/>
      <c r="G232" s="110">
        <v>-64.107052688848995</v>
      </c>
      <c r="H232" s="110">
        <v>-86.401783869616395</v>
      </c>
      <c r="I232" s="110">
        <v>59.7692924700644</v>
      </c>
      <c r="J232" s="110">
        <v>12.0113723178043</v>
      </c>
      <c r="K232" s="110">
        <v>-104.58054124742701</v>
      </c>
      <c r="L232" s="110">
        <v>-2.76703090948042</v>
      </c>
      <c r="M232" s="110">
        <v>-14.222617937338001</v>
      </c>
      <c r="O232" s="252">
        <v>5.4074212194667197</v>
      </c>
      <c r="P232" s="252">
        <v>8.5306731307104204</v>
      </c>
      <c r="R232" s="253">
        <v>0.98970000000000002</v>
      </c>
      <c r="S232" s="253">
        <v>0.94530000000000003</v>
      </c>
      <c r="T232" s="253"/>
      <c r="U232" s="255">
        <v>0.50862068965517204</v>
      </c>
      <c r="V232" s="255">
        <v>0.28275862068965502</v>
      </c>
      <c r="W232" s="255">
        <v>0.11034482758620701</v>
      </c>
      <c r="X232" s="253"/>
      <c r="Y232" s="253">
        <v>0.9685720000000001</v>
      </c>
      <c r="Z232" s="253">
        <v>1.0019</v>
      </c>
      <c r="AA232" s="255">
        <v>3.3868092691622098</v>
      </c>
    </row>
    <row r="233" spans="1:27" customFormat="1" x14ac:dyDescent="0.25">
      <c r="A233" s="111" t="s">
        <v>531</v>
      </c>
      <c r="B233" s="110">
        <v>155696</v>
      </c>
      <c r="C233" s="110">
        <v>8551</v>
      </c>
      <c r="D233" s="110">
        <v>7124.8328102842797</v>
      </c>
      <c r="E233" s="110">
        <v>1614.6141394624301</v>
      </c>
      <c r="F233" s="110"/>
      <c r="G233" s="110">
        <v>-30.843675411358898</v>
      </c>
      <c r="H233" s="110">
        <v>-33.181941976012602</v>
      </c>
      <c r="I233" s="110">
        <v>1.5695946622529999</v>
      </c>
      <c r="J233" s="110">
        <v>-4.3137931310037398</v>
      </c>
      <c r="K233" s="110">
        <v>-104.58054124742701</v>
      </c>
      <c r="L233" s="110">
        <v>-2.76703090948042</v>
      </c>
      <c r="M233" s="110">
        <v>-14.222617937338001</v>
      </c>
      <c r="O233" s="252">
        <v>6.0746583084986101</v>
      </c>
      <c r="P233" s="252">
        <v>8.6957917994039704</v>
      </c>
      <c r="R233" s="253">
        <v>0.99550000000000005</v>
      </c>
      <c r="S233" s="253">
        <v>0.97929999999999995</v>
      </c>
      <c r="T233" s="253"/>
      <c r="U233" s="255">
        <v>0.35874392049059001</v>
      </c>
      <c r="V233" s="255">
        <v>0.240431380841616</v>
      </c>
      <c r="W233" s="255">
        <v>8.0460985409177399E-2</v>
      </c>
      <c r="X233" s="253"/>
      <c r="Y233" s="253">
        <v>0.98588200000000004</v>
      </c>
      <c r="Z233" s="253">
        <v>0.99939999999999996</v>
      </c>
      <c r="AA233" s="255">
        <v>3.0058810716619502</v>
      </c>
    </row>
    <row r="234" spans="1:27" customFormat="1" ht="14.25" customHeight="1" x14ac:dyDescent="0.25">
      <c r="A234" s="17" t="s">
        <v>543</v>
      </c>
      <c r="B234" s="18"/>
      <c r="C234" s="18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O234" s="252"/>
      <c r="P234" s="252"/>
      <c r="R234" s="253"/>
      <c r="S234" s="253"/>
      <c r="T234" s="253"/>
      <c r="U234" s="255"/>
      <c r="V234" s="255"/>
      <c r="W234" s="255"/>
      <c r="X234" s="253"/>
      <c r="Y234" s="253"/>
      <c r="Z234" s="253"/>
      <c r="AA234" s="255"/>
    </row>
    <row r="235" spans="1:27" customFormat="1" x14ac:dyDescent="0.25">
      <c r="A235" s="111" t="s">
        <v>544</v>
      </c>
      <c r="B235" s="110">
        <v>14087</v>
      </c>
      <c r="C235" s="110">
        <v>7468</v>
      </c>
      <c r="D235" s="110">
        <v>6311.0775140338001</v>
      </c>
      <c r="E235" s="110">
        <v>1361.5745502774901</v>
      </c>
      <c r="F235" s="110"/>
      <c r="G235" s="110">
        <v>-90.292551718569896</v>
      </c>
      <c r="H235" s="110">
        <v>-74.237557189319006</v>
      </c>
      <c r="I235" s="110">
        <v>54.010056991801598</v>
      </c>
      <c r="J235" s="110">
        <v>-13.292156224303801</v>
      </c>
      <c r="K235" s="110">
        <v>-104.58054124742701</v>
      </c>
      <c r="L235" s="110">
        <v>-2.76703090948042</v>
      </c>
      <c r="M235" s="110">
        <v>26.3271497635888</v>
      </c>
      <c r="O235" s="252">
        <v>5.38084758997657</v>
      </c>
      <c r="P235" s="252">
        <v>7.3330020586356204</v>
      </c>
      <c r="R235" s="253">
        <v>0.98550000000000004</v>
      </c>
      <c r="S235" s="253">
        <v>0.94530000000000003</v>
      </c>
      <c r="T235" s="253"/>
      <c r="U235" s="255">
        <v>0.51187335092348296</v>
      </c>
      <c r="V235" s="255">
        <v>0.29023746701846997</v>
      </c>
      <c r="W235" s="255">
        <v>0.102902374670185</v>
      </c>
      <c r="X235" s="253"/>
      <c r="Y235" s="253">
        <v>0.97095699999999996</v>
      </c>
      <c r="Z235" s="253">
        <v>0.99790000000000001</v>
      </c>
      <c r="AA235" s="255">
        <v>12.4629080118694</v>
      </c>
    </row>
    <row r="236" spans="1:27" customFormat="1" x14ac:dyDescent="0.25">
      <c r="A236" s="111" t="s">
        <v>545</v>
      </c>
      <c r="B236" s="110">
        <v>13391</v>
      </c>
      <c r="C236" s="110">
        <v>8420</v>
      </c>
      <c r="D236" s="110">
        <v>7077.0322389645899</v>
      </c>
      <c r="E236" s="110">
        <v>1611.2121802270999</v>
      </c>
      <c r="F236" s="110"/>
      <c r="G236" s="110">
        <v>-199.76964335167401</v>
      </c>
      <c r="H236" s="110">
        <v>-198.421891111142</v>
      </c>
      <c r="I236" s="110">
        <v>214.39185633034299</v>
      </c>
      <c r="J236" s="110">
        <v>37.469377421680001</v>
      </c>
      <c r="K236" s="110">
        <v>-104.58054124742701</v>
      </c>
      <c r="L236" s="110">
        <v>-2.76703090948042</v>
      </c>
      <c r="M236" s="110">
        <v>-14.222617937338001</v>
      </c>
      <c r="O236" s="252">
        <v>6.0339033679336902</v>
      </c>
      <c r="P236" s="252">
        <v>8.6774699424986892</v>
      </c>
      <c r="R236" s="253">
        <v>0.97160000000000002</v>
      </c>
      <c r="S236" s="253">
        <v>0.87670000000000003</v>
      </c>
      <c r="T236" s="253"/>
      <c r="U236" s="255">
        <v>0.61014851485148502</v>
      </c>
      <c r="V236" s="255">
        <v>0.35272277227722798</v>
      </c>
      <c r="W236" s="255">
        <v>0.139851485148515</v>
      </c>
      <c r="X236" s="253"/>
      <c r="Y236" s="253">
        <v>0.97200500000000001</v>
      </c>
      <c r="Z236" s="253">
        <v>1.0053000000000001</v>
      </c>
      <c r="AA236" s="255">
        <v>0.24813895781637699</v>
      </c>
    </row>
    <row r="237" spans="1:27" customFormat="1" x14ac:dyDescent="0.25">
      <c r="A237" s="111" t="s">
        <v>546</v>
      </c>
      <c r="B237" s="110">
        <v>16346</v>
      </c>
      <c r="C237" s="110">
        <v>8199</v>
      </c>
      <c r="D237" s="110">
        <v>6902.6587060479096</v>
      </c>
      <c r="E237" s="110">
        <v>1600.51267145833</v>
      </c>
      <c r="F237" s="110"/>
      <c r="G237" s="110">
        <v>-136.14483601543401</v>
      </c>
      <c r="H237" s="110">
        <v>-117.877264442765</v>
      </c>
      <c r="I237" s="110">
        <v>74.695265329445306</v>
      </c>
      <c r="J237" s="110">
        <v>-3.49022279785643</v>
      </c>
      <c r="K237" s="110">
        <v>-104.58054124742701</v>
      </c>
      <c r="L237" s="110">
        <v>-2.76703090948042</v>
      </c>
      <c r="M237" s="110">
        <v>-14.222617937338001</v>
      </c>
      <c r="O237" s="252">
        <v>5.8852318610057504</v>
      </c>
      <c r="P237" s="252">
        <v>8.6198458338431401</v>
      </c>
      <c r="R237" s="253">
        <v>0.98009999999999997</v>
      </c>
      <c r="S237" s="253">
        <v>0.92620000000000002</v>
      </c>
      <c r="T237" s="253"/>
      <c r="U237" s="255">
        <v>0.57276507276507305</v>
      </c>
      <c r="V237" s="255">
        <v>0.265072765072765</v>
      </c>
      <c r="W237" s="255">
        <v>8.5239085239085202E-2</v>
      </c>
      <c r="X237" s="253"/>
      <c r="Y237" s="253">
        <v>0.97496399999999994</v>
      </c>
      <c r="Z237" s="253">
        <v>0.99950000000000006</v>
      </c>
      <c r="AA237" s="255">
        <v>1.7989417989418</v>
      </c>
    </row>
    <row r="238" spans="1:27" customFormat="1" x14ac:dyDescent="0.25">
      <c r="A238" s="111" t="s">
        <v>547</v>
      </c>
      <c r="B238" s="110">
        <v>8675</v>
      </c>
      <c r="C238" s="110">
        <v>8455</v>
      </c>
      <c r="D238" s="110">
        <v>6935.8661738869296</v>
      </c>
      <c r="E238" s="110">
        <v>1607.4226064939501</v>
      </c>
      <c r="F238" s="110"/>
      <c r="G238" s="110">
        <v>-72.995695825670495</v>
      </c>
      <c r="H238" s="110">
        <v>-111.796784961768</v>
      </c>
      <c r="I238" s="110">
        <v>177.735627740507</v>
      </c>
      <c r="J238" s="110">
        <v>-14.6042124099953</v>
      </c>
      <c r="K238" s="110">
        <v>-104.58054124742701</v>
      </c>
      <c r="L238" s="110">
        <v>-2.76703090948042</v>
      </c>
      <c r="M238" s="110">
        <v>40.718905002001399</v>
      </c>
      <c r="O238" s="252">
        <v>5.9135446685878996</v>
      </c>
      <c r="P238" s="252">
        <v>8.6570605187319902</v>
      </c>
      <c r="R238" s="253">
        <v>0.98929999999999996</v>
      </c>
      <c r="S238" s="253">
        <v>0.93030000000000002</v>
      </c>
      <c r="T238" s="253"/>
      <c r="U238" s="255">
        <v>0.50877192982456099</v>
      </c>
      <c r="V238" s="255">
        <v>0.321637426900585</v>
      </c>
      <c r="W238" s="255">
        <v>0.157894736842105</v>
      </c>
      <c r="X238" s="253"/>
      <c r="Y238" s="253">
        <v>0.97017300000000006</v>
      </c>
      <c r="Z238" s="253">
        <v>0.99790000000000001</v>
      </c>
      <c r="AA238" s="255">
        <v>14</v>
      </c>
    </row>
    <row r="239" spans="1:27" customFormat="1" x14ac:dyDescent="0.25">
      <c r="A239" s="111" t="s">
        <v>548</v>
      </c>
      <c r="B239" s="110">
        <v>26214</v>
      </c>
      <c r="C239" s="110">
        <v>7995</v>
      </c>
      <c r="D239" s="110">
        <v>6702.4154101833901</v>
      </c>
      <c r="E239" s="110">
        <v>1542.70965893483</v>
      </c>
      <c r="F239" s="110"/>
      <c r="G239" s="110">
        <v>-151.59699911726199</v>
      </c>
      <c r="H239" s="110">
        <v>-172.08009819216099</v>
      </c>
      <c r="I239" s="110">
        <v>160.13954787751399</v>
      </c>
      <c r="J239" s="110">
        <v>5.9932804243315303</v>
      </c>
      <c r="K239" s="110">
        <v>-104.58054124742701</v>
      </c>
      <c r="L239" s="110">
        <v>-2.76703090948042</v>
      </c>
      <c r="M239" s="110">
        <v>14.3210386430345</v>
      </c>
      <c r="O239" s="252">
        <v>5.7145037003128101</v>
      </c>
      <c r="P239" s="252">
        <v>8.3085374227512006</v>
      </c>
      <c r="R239" s="253">
        <v>0.97719999999999996</v>
      </c>
      <c r="S239" s="253">
        <v>0.88829999999999998</v>
      </c>
      <c r="T239" s="253"/>
      <c r="U239" s="255">
        <v>0.58678237650200304</v>
      </c>
      <c r="V239" s="255">
        <v>0.34712950600801101</v>
      </c>
      <c r="W239" s="255">
        <v>0.12750333778371201</v>
      </c>
      <c r="X239" s="253"/>
      <c r="Y239" s="253">
        <v>0.97373799999999999</v>
      </c>
      <c r="Z239" s="253">
        <v>1.0008999999999999</v>
      </c>
      <c r="AA239" s="255">
        <v>10.3092783505155</v>
      </c>
    </row>
    <row r="240" spans="1:27" customFormat="1" x14ac:dyDescent="0.25">
      <c r="A240" s="111" t="s">
        <v>549</v>
      </c>
      <c r="B240" s="110">
        <v>5690</v>
      </c>
      <c r="C240" s="110">
        <v>7072</v>
      </c>
      <c r="D240" s="110">
        <v>5874.6962564410396</v>
      </c>
      <c r="E240" s="110">
        <v>1458.6626915177501</v>
      </c>
      <c r="F240" s="110"/>
      <c r="G240" s="110">
        <v>-182.65992059168499</v>
      </c>
      <c r="H240" s="110">
        <v>-148.10542501649499</v>
      </c>
      <c r="I240" s="110">
        <v>108.12850066745</v>
      </c>
      <c r="J240" s="110">
        <v>15.822786447557499</v>
      </c>
      <c r="K240" s="110">
        <v>-104.58054124742701</v>
      </c>
      <c r="L240" s="110">
        <v>64.0676112185336</v>
      </c>
      <c r="M240" s="110">
        <v>-14.222617937338001</v>
      </c>
      <c r="O240" s="252">
        <v>5.0087873462214398</v>
      </c>
      <c r="P240" s="252">
        <v>7.8558875219683699</v>
      </c>
      <c r="R240" s="253">
        <v>0.96870000000000001</v>
      </c>
      <c r="S240" s="253">
        <v>0.89829999999999999</v>
      </c>
      <c r="T240" s="253"/>
      <c r="U240" s="255">
        <v>0.65964912280701804</v>
      </c>
      <c r="V240" s="255">
        <v>0.371929824561404</v>
      </c>
      <c r="W240" s="255">
        <v>0.10877192982456101</v>
      </c>
      <c r="X240" s="253"/>
      <c r="Y240" s="253">
        <v>0.96422399999999997</v>
      </c>
      <c r="Z240" s="253">
        <v>1.0026999999999999</v>
      </c>
      <c r="AA240" s="255">
        <v>-10.6583072100313</v>
      </c>
    </row>
    <row r="241" spans="1:27" customFormat="1" x14ac:dyDescent="0.25">
      <c r="A241" s="111" t="s">
        <v>550</v>
      </c>
      <c r="B241" s="110">
        <v>22894</v>
      </c>
      <c r="C241" s="110">
        <v>7845</v>
      </c>
      <c r="D241" s="110">
        <v>6583.1579075199597</v>
      </c>
      <c r="E241" s="110">
        <v>1584.7563448815599</v>
      </c>
      <c r="F241" s="110"/>
      <c r="G241" s="110">
        <v>-123.86192800795899</v>
      </c>
      <c r="H241" s="110">
        <v>-123.68737545887799</v>
      </c>
      <c r="I241" s="110">
        <v>39.814517819517299</v>
      </c>
      <c r="J241" s="110">
        <v>6.54426446268638</v>
      </c>
      <c r="K241" s="110">
        <v>-104.58054124742701</v>
      </c>
      <c r="L241" s="110">
        <v>-2.76703090948042</v>
      </c>
      <c r="M241" s="110">
        <v>-14.222617937338001</v>
      </c>
      <c r="O241" s="252">
        <v>5.6128243207827397</v>
      </c>
      <c r="P241" s="252">
        <v>8.5349873329256596</v>
      </c>
      <c r="R241" s="253">
        <v>0.98099999999999998</v>
      </c>
      <c r="S241" s="253">
        <v>0.92179999999999995</v>
      </c>
      <c r="T241" s="253"/>
      <c r="U241" s="255">
        <v>0.50894941634241198</v>
      </c>
      <c r="V241" s="255">
        <v>0.25603112840466902</v>
      </c>
      <c r="W241" s="255">
        <v>9.1828793774319101E-2</v>
      </c>
      <c r="X241" s="253"/>
      <c r="Y241" s="253">
        <v>0.97604500000000005</v>
      </c>
      <c r="Z241" s="253">
        <v>1.0009999999999999</v>
      </c>
      <c r="AA241" s="255">
        <v>1.26083530338849</v>
      </c>
    </row>
    <row r="242" spans="1:27" customFormat="1" x14ac:dyDescent="0.25">
      <c r="A242" s="111" t="s">
        <v>551</v>
      </c>
      <c r="B242" s="110">
        <v>4393</v>
      </c>
      <c r="C242" s="110">
        <v>6011</v>
      </c>
      <c r="D242" s="110">
        <v>5259.66212174269</v>
      </c>
      <c r="E242" s="110">
        <v>1242.64119097974</v>
      </c>
      <c r="F242" s="110"/>
      <c r="G242" s="110">
        <v>-136.585075354738</v>
      </c>
      <c r="H242" s="110">
        <v>-202.18567929974</v>
      </c>
      <c r="I242" s="110">
        <v>-61.7847385512854</v>
      </c>
      <c r="J242" s="110">
        <v>15.7400929203946</v>
      </c>
      <c r="K242" s="110">
        <v>-104.58054124742701</v>
      </c>
      <c r="L242" s="110">
        <v>12.527946427555801</v>
      </c>
      <c r="M242" s="110">
        <v>-14.222617937338001</v>
      </c>
      <c r="O242" s="252">
        <v>4.4844070111541097</v>
      </c>
      <c r="P242" s="252">
        <v>6.6924652856817701</v>
      </c>
      <c r="R242" s="253">
        <v>0.9738</v>
      </c>
      <c r="S242" s="253">
        <v>0.83709999999999996</v>
      </c>
      <c r="T242" s="253"/>
      <c r="U242" s="255">
        <v>0.64467005076142103</v>
      </c>
      <c r="V242" s="255">
        <v>0.23857868020304601</v>
      </c>
      <c r="W242" s="255">
        <v>4.0609137055837602E-2</v>
      </c>
      <c r="X242" s="253"/>
      <c r="Y242" s="253">
        <v>0.967615</v>
      </c>
      <c r="Z242" s="253">
        <v>1.0029999999999999</v>
      </c>
      <c r="AA242" s="255">
        <v>-4.3689320388349504</v>
      </c>
    </row>
    <row r="243" spans="1:27" customFormat="1" x14ac:dyDescent="0.25">
      <c r="A243" s="111" t="s">
        <v>552</v>
      </c>
      <c r="B243" s="110">
        <v>10106</v>
      </c>
      <c r="C243" s="110">
        <v>8183</v>
      </c>
      <c r="D243" s="110">
        <v>6963.4551020549598</v>
      </c>
      <c r="E243" s="110">
        <v>1502.9122630439599</v>
      </c>
      <c r="F243" s="110"/>
      <c r="G243" s="110">
        <v>-121.338737561247</v>
      </c>
      <c r="H243" s="110">
        <v>-128.70930145831201</v>
      </c>
      <c r="I243" s="110">
        <v>57.163555737547803</v>
      </c>
      <c r="J243" s="110">
        <v>-13.965803648942799</v>
      </c>
      <c r="K243" s="110">
        <v>-104.58054124742701</v>
      </c>
      <c r="L243" s="110">
        <v>-2.76703090948042</v>
      </c>
      <c r="M243" s="110">
        <v>31.256341413556701</v>
      </c>
      <c r="O243" s="252">
        <v>5.9370670888581003</v>
      </c>
      <c r="P243" s="252">
        <v>8.0942014644765496</v>
      </c>
      <c r="R243" s="253">
        <v>0.98240000000000005</v>
      </c>
      <c r="S243" s="253">
        <v>0.91420000000000001</v>
      </c>
      <c r="T243" s="253"/>
      <c r="U243" s="255">
        <v>0.58499999999999996</v>
      </c>
      <c r="V243" s="255">
        <v>0.23499999999999999</v>
      </c>
      <c r="W243" s="255">
        <v>7.8333333333333297E-2</v>
      </c>
      <c r="X243" s="253"/>
      <c r="Y243" s="253">
        <v>0.97377199999999997</v>
      </c>
      <c r="Z243" s="253">
        <v>0.998</v>
      </c>
      <c r="AA243" s="255">
        <v>12.570356472795501</v>
      </c>
    </row>
    <row r="244" spans="1:27" customFormat="1" x14ac:dyDescent="0.25">
      <c r="A244" s="111" t="s">
        <v>553</v>
      </c>
      <c r="B244" s="110">
        <v>154049</v>
      </c>
      <c r="C244" s="110">
        <v>8416</v>
      </c>
      <c r="D244" s="110">
        <v>7012.9496702830002</v>
      </c>
      <c r="E244" s="110">
        <v>1552.32580875237</v>
      </c>
      <c r="F244" s="110"/>
      <c r="G244" s="110">
        <v>-26.132431479183801</v>
      </c>
      <c r="H244" s="110">
        <v>-23.199549001301101</v>
      </c>
      <c r="I244" s="110">
        <v>9.7761950007315495</v>
      </c>
      <c r="J244" s="110">
        <v>-8.4544330491722999</v>
      </c>
      <c r="K244" s="110">
        <v>-100.727381547165</v>
      </c>
      <c r="L244" s="110">
        <v>-2.76703090948042</v>
      </c>
      <c r="M244" s="110">
        <v>1.9763537593660601</v>
      </c>
      <c r="O244" s="252">
        <v>5.9792663373342201</v>
      </c>
      <c r="P244" s="252">
        <v>8.3603269089705208</v>
      </c>
      <c r="R244" s="253">
        <v>0.99609999999999999</v>
      </c>
      <c r="S244" s="253">
        <v>0.9849</v>
      </c>
      <c r="T244" s="253"/>
      <c r="U244" s="255">
        <v>0.37878623385083099</v>
      </c>
      <c r="V244" s="255">
        <v>0.22060579741613301</v>
      </c>
      <c r="W244" s="255">
        <v>9.52122462273369E-2</v>
      </c>
      <c r="X244" s="253"/>
      <c r="Y244" s="253">
        <v>1.000613</v>
      </c>
      <c r="Z244" s="253">
        <v>0.99880000000000002</v>
      </c>
      <c r="AA244" s="255">
        <v>8.4412526489286606</v>
      </c>
    </row>
    <row r="245" spans="1:27" customFormat="1" ht="14.25" customHeight="1" x14ac:dyDescent="0.25">
      <c r="A245" s="17" t="s">
        <v>554</v>
      </c>
      <c r="B245" s="18"/>
      <c r="C245" s="18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O245" s="252"/>
      <c r="P245" s="252"/>
      <c r="R245" s="253"/>
      <c r="S245" s="253"/>
      <c r="T245" s="253"/>
      <c r="U245" s="255"/>
      <c r="V245" s="255"/>
      <c r="W245" s="255"/>
      <c r="X245" s="253"/>
      <c r="Y245" s="253"/>
      <c r="Z245" s="253"/>
      <c r="AA245" s="255"/>
    </row>
    <row r="246" spans="1:27" customFormat="1" x14ac:dyDescent="0.25">
      <c r="A246" s="111" t="s">
        <v>555</v>
      </c>
      <c r="B246" s="110">
        <v>23178</v>
      </c>
      <c r="C246" s="110">
        <v>8070</v>
      </c>
      <c r="D246" s="110">
        <v>6790.9319818186104</v>
      </c>
      <c r="E246" s="110">
        <v>1482.8256113591001</v>
      </c>
      <c r="F246" s="110"/>
      <c r="G246" s="110">
        <v>-174.66706609418199</v>
      </c>
      <c r="H246" s="110">
        <v>-154.418140553895</v>
      </c>
      <c r="I246" s="110">
        <v>164.848254258194</v>
      </c>
      <c r="J246" s="110">
        <v>1.3192929515307199</v>
      </c>
      <c r="K246" s="110">
        <v>-104.58054124742701</v>
      </c>
      <c r="L246" s="110">
        <v>-2.76703090948042</v>
      </c>
      <c r="M246" s="110">
        <v>66.847499306328302</v>
      </c>
      <c r="O246" s="252">
        <v>5.7899732504961596</v>
      </c>
      <c r="P246" s="252">
        <v>7.9860212270256303</v>
      </c>
      <c r="R246" s="253">
        <v>0.97409999999999997</v>
      </c>
      <c r="S246" s="253">
        <v>0.89570000000000005</v>
      </c>
      <c r="T246" s="253"/>
      <c r="U246" s="255">
        <v>0.55812220566318904</v>
      </c>
      <c r="V246" s="255">
        <v>0.33084947839046203</v>
      </c>
      <c r="W246" s="255">
        <v>0.14008941877794301</v>
      </c>
      <c r="X246" s="253"/>
      <c r="Y246" s="253">
        <v>0.96598099999999998</v>
      </c>
      <c r="Z246" s="253">
        <v>1.0002</v>
      </c>
      <c r="AA246" s="255">
        <v>18.342151675484999</v>
      </c>
    </row>
    <row r="247" spans="1:27" customFormat="1" x14ac:dyDescent="0.25">
      <c r="A247" s="111" t="s">
        <v>556</v>
      </c>
      <c r="B247" s="110">
        <v>52590</v>
      </c>
      <c r="C247" s="110">
        <v>8809</v>
      </c>
      <c r="D247" s="110">
        <v>7464.5797931734996</v>
      </c>
      <c r="E247" s="110">
        <v>1631.8731193317999</v>
      </c>
      <c r="F247" s="110"/>
      <c r="G247" s="110">
        <v>-160.016851297627</v>
      </c>
      <c r="H247" s="110">
        <v>-157.88793455239201</v>
      </c>
      <c r="I247" s="110">
        <v>143.79346680420599</v>
      </c>
      <c r="J247" s="110">
        <v>-4.5176413207372903</v>
      </c>
      <c r="K247" s="110">
        <v>-104.58054124742701</v>
      </c>
      <c r="L247" s="110">
        <v>-2.76703090948042</v>
      </c>
      <c r="M247" s="110">
        <v>-1.8611918960314899</v>
      </c>
      <c r="O247" s="252">
        <v>6.3643278189769896</v>
      </c>
      <c r="P247" s="252">
        <v>8.7887431070545698</v>
      </c>
      <c r="R247" s="253">
        <v>0.97840000000000005</v>
      </c>
      <c r="S247" s="253">
        <v>0.90310000000000001</v>
      </c>
      <c r="T247" s="253"/>
      <c r="U247" s="255">
        <v>0.55273379145503398</v>
      </c>
      <c r="V247" s="255">
        <v>0.35285330146399801</v>
      </c>
      <c r="W247" s="255">
        <v>7.7681505826112898E-2</v>
      </c>
      <c r="X247" s="253"/>
      <c r="Y247" s="253">
        <v>0.97910399999999997</v>
      </c>
      <c r="Z247" s="253">
        <v>0.99939999999999996</v>
      </c>
      <c r="AA247" s="255">
        <v>7.8286082474226797</v>
      </c>
    </row>
    <row r="248" spans="1:27" customFormat="1" x14ac:dyDescent="0.25">
      <c r="A248" s="111" t="s">
        <v>557</v>
      </c>
      <c r="B248" s="110">
        <v>59406</v>
      </c>
      <c r="C248" s="110">
        <v>8401</v>
      </c>
      <c r="D248" s="110">
        <v>6981.2753705067698</v>
      </c>
      <c r="E248" s="110">
        <v>1573.7247764311801</v>
      </c>
      <c r="F248" s="110"/>
      <c r="G248" s="110">
        <v>3.31245484607178</v>
      </c>
      <c r="H248" s="110">
        <v>7.0075872495137901</v>
      </c>
      <c r="I248" s="110">
        <v>-53.486572026762097</v>
      </c>
      <c r="J248" s="110">
        <v>6.9423819256731498</v>
      </c>
      <c r="K248" s="110">
        <v>-104.58054124742701</v>
      </c>
      <c r="L248" s="110">
        <v>-2.76703090948042</v>
      </c>
      <c r="M248" s="110">
        <v>-10.7238973324607</v>
      </c>
      <c r="O248" s="252">
        <v>5.9522607144059503</v>
      </c>
      <c r="P248" s="252">
        <v>8.4755748577584793</v>
      </c>
      <c r="R248" s="253">
        <v>1.0003</v>
      </c>
      <c r="S248" s="253">
        <v>1.0043</v>
      </c>
      <c r="T248" s="253"/>
      <c r="U248" s="255">
        <v>0.34983031674208098</v>
      </c>
      <c r="V248" s="255">
        <v>0.19202488687782801</v>
      </c>
      <c r="W248" s="255">
        <v>6.5328054298642496E-2</v>
      </c>
      <c r="X248" s="253"/>
      <c r="Y248" s="253">
        <v>0.97348100000000004</v>
      </c>
      <c r="Z248" s="253">
        <v>1.0009999999999999</v>
      </c>
      <c r="AA248" s="255">
        <v>6.7632850241545901</v>
      </c>
    </row>
    <row r="249" spans="1:27" customFormat="1" x14ac:dyDescent="0.25">
      <c r="A249" s="111" t="s">
        <v>558</v>
      </c>
      <c r="B249" s="110">
        <v>10304</v>
      </c>
      <c r="C249" s="110">
        <v>8694</v>
      </c>
      <c r="D249" s="110">
        <v>7182.5115411365896</v>
      </c>
      <c r="E249" s="110">
        <v>1701.0840113156901</v>
      </c>
      <c r="F249" s="110"/>
      <c r="G249" s="110">
        <v>-74.916550101128195</v>
      </c>
      <c r="H249" s="110">
        <v>-40.415337159585199</v>
      </c>
      <c r="I249" s="110">
        <v>-7.0460095864561403</v>
      </c>
      <c r="J249" s="110">
        <v>40.901422339645997</v>
      </c>
      <c r="K249" s="110">
        <v>-104.58054124742701</v>
      </c>
      <c r="L249" s="110">
        <v>-2.76703090948042</v>
      </c>
      <c r="M249" s="110">
        <v>-0.64081882095576703</v>
      </c>
      <c r="O249" s="252">
        <v>6.1238354037267104</v>
      </c>
      <c r="P249" s="252">
        <v>9.1614906832298093</v>
      </c>
      <c r="R249" s="253">
        <v>0.98939999999999995</v>
      </c>
      <c r="S249" s="253">
        <v>0.97609999999999997</v>
      </c>
      <c r="T249" s="253"/>
      <c r="U249" s="255">
        <v>0.524564183835182</v>
      </c>
      <c r="V249" s="255">
        <v>0.19492868462757501</v>
      </c>
      <c r="W249" s="255">
        <v>5.0713153724247201E-2</v>
      </c>
      <c r="X249" s="253"/>
      <c r="Y249" s="253">
        <v>0.96693399999999996</v>
      </c>
      <c r="Z249" s="253">
        <v>1.0057</v>
      </c>
      <c r="AA249" s="255">
        <v>8.0479452054794507</v>
      </c>
    </row>
    <row r="250" spans="1:27" customFormat="1" x14ac:dyDescent="0.25">
      <c r="A250" s="111" t="s">
        <v>559</v>
      </c>
      <c r="B250" s="110">
        <v>15491</v>
      </c>
      <c r="C250" s="110">
        <v>7339</v>
      </c>
      <c r="D250" s="110">
        <v>6193.3649645814303</v>
      </c>
      <c r="E250" s="110">
        <v>1426.3533477742601</v>
      </c>
      <c r="F250" s="110"/>
      <c r="G250" s="110">
        <v>-163.52543582294601</v>
      </c>
      <c r="H250" s="110">
        <v>-175.628797069706</v>
      </c>
      <c r="I250" s="110">
        <v>104.29761467178901</v>
      </c>
      <c r="J250" s="110">
        <v>26.5925759028671</v>
      </c>
      <c r="K250" s="110">
        <v>-104.58054124742701</v>
      </c>
      <c r="L250" s="110">
        <v>-2.76703090948042</v>
      </c>
      <c r="M250" s="110">
        <v>34.406286476298</v>
      </c>
      <c r="O250" s="252">
        <v>5.2804854431605497</v>
      </c>
      <c r="P250" s="252">
        <v>7.6818798011748797</v>
      </c>
      <c r="R250" s="253">
        <v>0.97340000000000004</v>
      </c>
      <c r="S250" s="253">
        <v>0.87670000000000003</v>
      </c>
      <c r="T250" s="253"/>
      <c r="U250" s="255">
        <v>0.55990220048899797</v>
      </c>
      <c r="V250" s="255">
        <v>0.33007334963325202</v>
      </c>
      <c r="W250" s="255">
        <v>0.125916870415648</v>
      </c>
      <c r="X250" s="253"/>
      <c r="Y250" s="253">
        <v>0.96694199999999997</v>
      </c>
      <c r="Z250" s="253">
        <v>1.0043</v>
      </c>
      <c r="AA250" s="255">
        <v>13.9275766016713</v>
      </c>
    </row>
    <row r="251" spans="1:27" customFormat="1" x14ac:dyDescent="0.25">
      <c r="A251" s="111" t="s">
        <v>560</v>
      </c>
      <c r="B251" s="110">
        <v>15807</v>
      </c>
      <c r="C251" s="110">
        <v>7079</v>
      </c>
      <c r="D251" s="110">
        <v>5950.8326652344604</v>
      </c>
      <c r="E251" s="110">
        <v>1409.58545928993</v>
      </c>
      <c r="F251" s="110"/>
      <c r="G251" s="110">
        <v>-86.854251210550203</v>
      </c>
      <c r="H251" s="110">
        <v>-41.201241792264199</v>
      </c>
      <c r="I251" s="110">
        <v>-87.481018631590601</v>
      </c>
      <c r="J251" s="110">
        <v>26.7398535487219</v>
      </c>
      <c r="K251" s="110">
        <v>-104.58054124742701</v>
      </c>
      <c r="L251" s="110">
        <v>-2.76703090948042</v>
      </c>
      <c r="M251" s="110">
        <v>14.8674807991472</v>
      </c>
      <c r="O251" s="252">
        <v>5.0737015246409802</v>
      </c>
      <c r="P251" s="252">
        <v>7.5915733535775303</v>
      </c>
      <c r="R251" s="253">
        <v>0.98519999999999996</v>
      </c>
      <c r="S251" s="253">
        <v>0.97060000000000002</v>
      </c>
      <c r="T251" s="253"/>
      <c r="U251" s="255">
        <v>0.40149625935162098</v>
      </c>
      <c r="V251" s="255">
        <v>0.18703241895261799</v>
      </c>
      <c r="W251" s="255">
        <v>6.3591022443890297E-2</v>
      </c>
      <c r="X251" s="253"/>
      <c r="Y251" s="253">
        <v>0.97670199999999996</v>
      </c>
      <c r="Z251" s="253">
        <v>1.0044999999999999</v>
      </c>
      <c r="AA251" s="255">
        <v>10.926694329184</v>
      </c>
    </row>
    <row r="252" spans="1:27" customFormat="1" x14ac:dyDescent="0.25">
      <c r="A252" s="111" t="s">
        <v>561</v>
      </c>
      <c r="B252" s="110">
        <v>26898</v>
      </c>
      <c r="C252" s="110">
        <v>8563</v>
      </c>
      <c r="D252" s="110">
        <v>7212.2095936687801</v>
      </c>
      <c r="E252" s="110">
        <v>1538.6849203251199</v>
      </c>
      <c r="F252" s="110"/>
      <c r="G252" s="110">
        <v>-193.511586794137</v>
      </c>
      <c r="H252" s="110">
        <v>-166.70674314441601</v>
      </c>
      <c r="I252" s="110">
        <v>215.49829220010801</v>
      </c>
      <c r="J252" s="110">
        <v>0.68232751453394602</v>
      </c>
      <c r="K252" s="110">
        <v>-104.58054124742701</v>
      </c>
      <c r="L252" s="110">
        <v>-2.76703090948042</v>
      </c>
      <c r="M252" s="110">
        <v>63.519532365797403</v>
      </c>
      <c r="O252" s="252">
        <v>6.1491560710833504</v>
      </c>
      <c r="P252" s="252">
        <v>8.2868614766897206</v>
      </c>
      <c r="R252" s="253">
        <v>0.97299999999999998</v>
      </c>
      <c r="S252" s="253">
        <v>0.89149999999999996</v>
      </c>
      <c r="T252" s="253"/>
      <c r="U252" s="255">
        <v>0.56348246674727898</v>
      </c>
      <c r="V252" s="255">
        <v>0.35126964933494598</v>
      </c>
      <c r="W252" s="255">
        <v>0.144498186215236</v>
      </c>
      <c r="X252" s="253"/>
      <c r="Y252" s="253">
        <v>0.97249700000000006</v>
      </c>
      <c r="Z252" s="253">
        <v>1.0001</v>
      </c>
      <c r="AA252" s="255">
        <v>17.055909412597298</v>
      </c>
    </row>
    <row r="253" spans="1:27" customFormat="1" x14ac:dyDescent="0.25">
      <c r="A253" s="111" t="s">
        <v>562</v>
      </c>
      <c r="B253" s="110">
        <v>10138</v>
      </c>
      <c r="C253" s="110">
        <v>6346</v>
      </c>
      <c r="D253" s="110">
        <v>5483.7655392069701</v>
      </c>
      <c r="E253" s="110">
        <v>1331.5017522425601</v>
      </c>
      <c r="F253" s="110"/>
      <c r="G253" s="110">
        <v>-170.97216569617899</v>
      </c>
      <c r="H253" s="110">
        <v>-203.47919738225201</v>
      </c>
      <c r="I253" s="110">
        <v>28.315207246263199</v>
      </c>
      <c r="J253" s="110">
        <v>-1.1356465526741299</v>
      </c>
      <c r="K253" s="110">
        <v>-104.58054124742701</v>
      </c>
      <c r="L253" s="110">
        <v>-2.76703090948042</v>
      </c>
      <c r="M253" s="110">
        <v>-14.222617937338001</v>
      </c>
      <c r="O253" s="252">
        <v>4.6754783981061303</v>
      </c>
      <c r="P253" s="252">
        <v>7.1710396527914799</v>
      </c>
      <c r="R253" s="253">
        <v>0.96860000000000002</v>
      </c>
      <c r="S253" s="253">
        <v>0.84699999999999998</v>
      </c>
      <c r="T253" s="253"/>
      <c r="U253" s="255">
        <v>0.57383966244725704</v>
      </c>
      <c r="V253" s="255">
        <v>0.259493670886076</v>
      </c>
      <c r="W253" s="255">
        <v>0.12869198312236299</v>
      </c>
      <c r="X253" s="253"/>
      <c r="Y253" s="253">
        <v>0.96394499999999994</v>
      </c>
      <c r="Z253" s="253">
        <v>0.99980000000000002</v>
      </c>
      <c r="AA253" s="255">
        <v>3.9473684210526301</v>
      </c>
    </row>
    <row r="254" spans="1:27" customFormat="1" x14ac:dyDescent="0.25">
      <c r="A254" s="111" t="s">
        <v>563</v>
      </c>
      <c r="B254" s="110">
        <v>20470</v>
      </c>
      <c r="C254" s="110">
        <v>6756</v>
      </c>
      <c r="D254" s="110">
        <v>5620.8757851654</v>
      </c>
      <c r="E254" s="110">
        <v>1458.57182489959</v>
      </c>
      <c r="F254" s="110"/>
      <c r="G254" s="110">
        <v>-80.284626649978094</v>
      </c>
      <c r="H254" s="110">
        <v>-49.642585700706199</v>
      </c>
      <c r="I254" s="110">
        <v>-82.650470200961905</v>
      </c>
      <c r="J254" s="110">
        <v>10.6407705469815</v>
      </c>
      <c r="K254" s="110">
        <v>-104.58054124742701</v>
      </c>
      <c r="L254" s="110">
        <v>-2.76703090948042</v>
      </c>
      <c r="M254" s="110">
        <v>-14.222617937338001</v>
      </c>
      <c r="O254" s="252">
        <v>4.7923790913532001</v>
      </c>
      <c r="P254" s="252">
        <v>7.8553981436248197</v>
      </c>
      <c r="R254" s="253">
        <v>0.98550000000000004</v>
      </c>
      <c r="S254" s="253">
        <v>0.96579999999999999</v>
      </c>
      <c r="T254" s="253"/>
      <c r="U254" s="255">
        <v>0.44648318042813501</v>
      </c>
      <c r="V254" s="255">
        <v>0.1855249745158</v>
      </c>
      <c r="W254" s="255">
        <v>7.2375127420998997E-2</v>
      </c>
      <c r="X254" s="253"/>
      <c r="Y254" s="253">
        <v>0.96672799999999992</v>
      </c>
      <c r="Z254" s="253">
        <v>1.0019</v>
      </c>
      <c r="AA254" s="255">
        <v>-1.9980019980020001</v>
      </c>
    </row>
    <row r="255" spans="1:27" customFormat="1" x14ac:dyDescent="0.25">
      <c r="A255" s="111" t="s">
        <v>564</v>
      </c>
      <c r="B255" s="110">
        <v>6911</v>
      </c>
      <c r="C255" s="110">
        <v>5975</v>
      </c>
      <c r="D255" s="110">
        <v>5006.4968388808602</v>
      </c>
      <c r="E255" s="110">
        <v>1257.37429727224</v>
      </c>
      <c r="F255" s="110"/>
      <c r="G255" s="110">
        <v>-41.337150895567099</v>
      </c>
      <c r="H255" s="110">
        <v>-138.322076848541</v>
      </c>
      <c r="I255" s="110">
        <v>-9.38493619015372</v>
      </c>
      <c r="J255" s="110">
        <v>21.489042962354699</v>
      </c>
      <c r="K255" s="110">
        <v>-104.58054124742701</v>
      </c>
      <c r="L255" s="110">
        <v>-2.76703090948042</v>
      </c>
      <c r="M255" s="110">
        <v>-14.222617937338001</v>
      </c>
      <c r="O255" s="252">
        <v>4.2685573723050201</v>
      </c>
      <c r="P255" s="252">
        <v>6.77181305165678</v>
      </c>
      <c r="R255" s="253">
        <v>0.99150000000000005</v>
      </c>
      <c r="S255" s="253">
        <v>0.88980000000000004</v>
      </c>
      <c r="T255" s="253"/>
      <c r="U255" s="255">
        <v>0.57288135593220302</v>
      </c>
      <c r="V255" s="255">
        <v>0.30847457627118602</v>
      </c>
      <c r="W255" s="255">
        <v>0.101694915254237</v>
      </c>
      <c r="X255" s="253"/>
      <c r="Y255" s="253">
        <v>0.96405399999999997</v>
      </c>
      <c r="Z255" s="253">
        <v>1.0043</v>
      </c>
      <c r="AA255" s="255">
        <v>0</v>
      </c>
    </row>
    <row r="256" spans="1:27" customFormat="1" x14ac:dyDescent="0.25">
      <c r="A256" s="111" t="s">
        <v>565</v>
      </c>
      <c r="B256" s="110">
        <v>10950</v>
      </c>
      <c r="C256" s="110">
        <v>5577</v>
      </c>
      <c r="D256" s="110">
        <v>4787.9127451797904</v>
      </c>
      <c r="E256" s="110">
        <v>1159.84939656143</v>
      </c>
      <c r="F256" s="110"/>
      <c r="G256" s="110">
        <v>-47.618637765913803</v>
      </c>
      <c r="H256" s="110">
        <v>-74.337745488040497</v>
      </c>
      <c r="I256" s="110">
        <v>-140.79347703599601</v>
      </c>
      <c r="J256" s="110">
        <v>-13.4450491313364</v>
      </c>
      <c r="K256" s="110">
        <v>-104.58054124742701</v>
      </c>
      <c r="L256" s="110">
        <v>-2.76703090948042</v>
      </c>
      <c r="M256" s="110">
        <v>13.151141297265299</v>
      </c>
      <c r="O256" s="252">
        <v>4.0821917808219199</v>
      </c>
      <c r="P256" s="252">
        <v>6.24657534246575</v>
      </c>
      <c r="R256" s="253">
        <v>0.98980000000000001</v>
      </c>
      <c r="S256" s="253">
        <v>0.93569999999999998</v>
      </c>
      <c r="T256" s="253"/>
      <c r="U256" s="255">
        <v>0.46979865771812102</v>
      </c>
      <c r="V256" s="255">
        <v>0.17449664429530201</v>
      </c>
      <c r="W256" s="255">
        <v>4.9217002237136501E-2</v>
      </c>
      <c r="X256" s="253"/>
      <c r="Y256" s="253">
        <v>0.967754</v>
      </c>
      <c r="Z256" s="253">
        <v>0.99719999999999998</v>
      </c>
      <c r="AA256" s="255">
        <v>11.75</v>
      </c>
    </row>
    <row r="257" spans="1:27" customFormat="1" x14ac:dyDescent="0.25">
      <c r="A257" s="111" t="s">
        <v>566</v>
      </c>
      <c r="B257" s="110">
        <v>10894</v>
      </c>
      <c r="C257" s="110">
        <v>7215</v>
      </c>
      <c r="D257" s="110">
        <v>6136.77651902874</v>
      </c>
      <c r="E257" s="110">
        <v>1428.2895740382</v>
      </c>
      <c r="F257" s="110"/>
      <c r="G257" s="110">
        <v>-128.26791231658601</v>
      </c>
      <c r="H257" s="110">
        <v>-122.02101682681</v>
      </c>
      <c r="I257" s="110">
        <v>-9.6276560528845003</v>
      </c>
      <c r="J257" s="110">
        <v>26.9629232388933</v>
      </c>
      <c r="K257" s="110">
        <v>-104.58054124742701</v>
      </c>
      <c r="L257" s="110">
        <v>-2.76703090948042</v>
      </c>
      <c r="M257" s="110">
        <v>-9.9494447594288804</v>
      </c>
      <c r="O257" s="252">
        <v>5.2322379291352998</v>
      </c>
      <c r="P257" s="252">
        <v>7.6923076923076898</v>
      </c>
      <c r="R257" s="253">
        <v>0.97889999999999999</v>
      </c>
      <c r="S257" s="253">
        <v>0.91439999999999999</v>
      </c>
      <c r="T257" s="253"/>
      <c r="U257" s="255">
        <v>0.61754385964912295</v>
      </c>
      <c r="V257" s="255">
        <v>0.22807017543859601</v>
      </c>
      <c r="W257" s="255">
        <v>5.6140350877192997E-2</v>
      </c>
      <c r="X257" s="253"/>
      <c r="Y257" s="253">
        <v>0.96629299999999996</v>
      </c>
      <c r="Z257" s="253">
        <v>1.0044</v>
      </c>
      <c r="AA257" s="255">
        <v>6.94183864915572</v>
      </c>
    </row>
    <row r="258" spans="1:27" customFormat="1" x14ac:dyDescent="0.25">
      <c r="A258" s="111" t="s">
        <v>567</v>
      </c>
      <c r="B258" s="110">
        <v>11093</v>
      </c>
      <c r="C258" s="110">
        <v>8230</v>
      </c>
      <c r="D258" s="110">
        <v>6935.9770851673802</v>
      </c>
      <c r="E258" s="110">
        <v>1474.6417102190201</v>
      </c>
      <c r="F258" s="110"/>
      <c r="G258" s="110">
        <v>-32.768215482400301</v>
      </c>
      <c r="H258" s="110">
        <v>-48.422605726367799</v>
      </c>
      <c r="I258" s="110">
        <v>-57.339262621185703</v>
      </c>
      <c r="J258" s="110">
        <v>22.1562332277034</v>
      </c>
      <c r="K258" s="110">
        <v>-104.58054124742701</v>
      </c>
      <c r="L258" s="110">
        <v>-2.76703090948042</v>
      </c>
      <c r="M258" s="110">
        <v>42.617992938279897</v>
      </c>
      <c r="O258" s="252">
        <v>5.9136392319480704</v>
      </c>
      <c r="P258" s="252">
        <v>7.9419453709546604</v>
      </c>
      <c r="R258" s="253">
        <v>0.99509999999999998</v>
      </c>
      <c r="S258" s="253">
        <v>0.96699999999999997</v>
      </c>
      <c r="T258" s="253"/>
      <c r="U258" s="255">
        <v>0.498475609756098</v>
      </c>
      <c r="V258" s="255">
        <v>0.146341463414634</v>
      </c>
      <c r="W258" s="255">
        <v>4.7256097560975603E-2</v>
      </c>
      <c r="X258" s="253"/>
      <c r="Y258" s="253">
        <v>0.96164000000000005</v>
      </c>
      <c r="Z258" s="253">
        <v>1.0032000000000001</v>
      </c>
      <c r="AA258" s="255">
        <v>14.285714285714301</v>
      </c>
    </row>
    <row r="259" spans="1:27" customFormat="1" x14ac:dyDescent="0.25">
      <c r="A259" s="111" t="s">
        <v>568</v>
      </c>
      <c r="B259" s="110">
        <v>6805</v>
      </c>
      <c r="C259" s="110">
        <v>6287</v>
      </c>
      <c r="D259" s="110">
        <v>5446.4281201548101</v>
      </c>
      <c r="E259" s="110">
        <v>1437.94443375984</v>
      </c>
      <c r="F259" s="110"/>
      <c r="G259" s="110">
        <v>-222.08548069142799</v>
      </c>
      <c r="H259" s="110">
        <v>-227.673622040075</v>
      </c>
      <c r="I259" s="110">
        <v>-27.143048190694401</v>
      </c>
      <c r="J259" s="110">
        <v>-11.476392497157899</v>
      </c>
      <c r="K259" s="110">
        <v>-104.58054124742701</v>
      </c>
      <c r="L259" s="110">
        <v>10.2226091675806</v>
      </c>
      <c r="M259" s="110">
        <v>-14.222617937338001</v>
      </c>
      <c r="O259" s="252">
        <v>4.64364437913299</v>
      </c>
      <c r="P259" s="252">
        <v>7.7443056576047002</v>
      </c>
      <c r="R259" s="253">
        <v>0.95899999999999996</v>
      </c>
      <c r="S259" s="253">
        <v>0.84150000000000003</v>
      </c>
      <c r="T259" s="253"/>
      <c r="U259" s="255">
        <v>0.607594936708861</v>
      </c>
      <c r="V259" s="255">
        <v>0.243670886075949</v>
      </c>
      <c r="W259" s="255">
        <v>7.2784810126582306E-2</v>
      </c>
      <c r="X259" s="253"/>
      <c r="Y259" s="253">
        <v>0.96166600000000002</v>
      </c>
      <c r="Z259" s="253">
        <v>0.99790000000000001</v>
      </c>
      <c r="AA259" s="255">
        <v>-3.9513677811550201</v>
      </c>
    </row>
    <row r="260" spans="1:27" customFormat="1" x14ac:dyDescent="0.25">
      <c r="A260" s="111" t="s">
        <v>569</v>
      </c>
      <c r="B260" s="110">
        <v>7031</v>
      </c>
      <c r="C260" s="110">
        <v>6035</v>
      </c>
      <c r="D260" s="110">
        <v>5104.54635233927</v>
      </c>
      <c r="E260" s="110">
        <v>1378.5198477347799</v>
      </c>
      <c r="F260" s="110"/>
      <c r="G260" s="110">
        <v>-171.31559447414699</v>
      </c>
      <c r="H260" s="110">
        <v>-190.68442820040701</v>
      </c>
      <c r="I260" s="110">
        <v>-10.572830606222601</v>
      </c>
      <c r="J260" s="110">
        <v>-1.05980271530059</v>
      </c>
      <c r="K260" s="110">
        <v>-104.58054124742701</v>
      </c>
      <c r="L260" s="110">
        <v>44.740659500589302</v>
      </c>
      <c r="M260" s="110">
        <v>-14.222617937338001</v>
      </c>
      <c r="O260" s="252">
        <v>4.35215474327976</v>
      </c>
      <c r="P260" s="252">
        <v>7.4242639738301799</v>
      </c>
      <c r="R260" s="253">
        <v>0.96619999999999995</v>
      </c>
      <c r="S260" s="253">
        <v>0.86150000000000004</v>
      </c>
      <c r="T260" s="253"/>
      <c r="U260" s="255">
        <v>0.64379084967320299</v>
      </c>
      <c r="V260" s="255">
        <v>0.31699346405228801</v>
      </c>
      <c r="W260" s="255">
        <v>7.1895424836601302E-2</v>
      </c>
      <c r="X260" s="253"/>
      <c r="Y260" s="253">
        <v>0.96904499999999993</v>
      </c>
      <c r="Z260" s="253">
        <v>0.99980000000000002</v>
      </c>
      <c r="AA260" s="255">
        <v>-9.1988130563798194</v>
      </c>
    </row>
    <row r="261" spans="1:27" customFormat="1" ht="14.25" customHeight="1" x14ac:dyDescent="0.25">
      <c r="A261" s="17" t="s">
        <v>570</v>
      </c>
      <c r="B261" s="18"/>
      <c r="C261" s="18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O261" s="252"/>
      <c r="P261" s="252"/>
      <c r="R261" s="253"/>
      <c r="S261" s="253"/>
      <c r="T261" s="253"/>
      <c r="U261" s="255"/>
      <c r="V261" s="255"/>
      <c r="W261" s="255"/>
      <c r="X261" s="253"/>
      <c r="Y261" s="253"/>
      <c r="Z261" s="253"/>
      <c r="AA261" s="255"/>
    </row>
    <row r="262" spans="1:27" customFormat="1" x14ac:dyDescent="0.25">
      <c r="A262" s="111" t="s">
        <v>571</v>
      </c>
      <c r="B262" s="110">
        <v>26888</v>
      </c>
      <c r="C262" s="110">
        <v>7694</v>
      </c>
      <c r="D262" s="110">
        <v>6503.8717269599101</v>
      </c>
      <c r="E262" s="110">
        <v>1455.00891559359</v>
      </c>
      <c r="F262" s="110"/>
      <c r="G262" s="110">
        <v>-130.16013664966999</v>
      </c>
      <c r="H262" s="110">
        <v>-116.887646994424</v>
      </c>
      <c r="I262" s="110">
        <v>88.440709804104202</v>
      </c>
      <c r="J262" s="110">
        <v>4.5138167640385802</v>
      </c>
      <c r="K262" s="110">
        <v>-104.58054124742701</v>
      </c>
      <c r="L262" s="110">
        <v>-2.76703090948042</v>
      </c>
      <c r="M262" s="110">
        <v>-3.0438967969549502</v>
      </c>
      <c r="O262" s="252">
        <v>5.5452246355251402</v>
      </c>
      <c r="P262" s="252">
        <v>7.8362094614698004</v>
      </c>
      <c r="R262" s="253">
        <v>0.9798</v>
      </c>
      <c r="S262" s="253">
        <v>0.91949999999999998</v>
      </c>
      <c r="T262" s="253"/>
      <c r="U262" s="255">
        <v>0.52850435949027497</v>
      </c>
      <c r="V262" s="255">
        <v>0.309859154929577</v>
      </c>
      <c r="W262" s="255">
        <v>0.109322602280349</v>
      </c>
      <c r="X262" s="253"/>
      <c r="Y262" s="253">
        <v>0.97155600000000009</v>
      </c>
      <c r="Z262" s="253">
        <v>1.0006999999999999</v>
      </c>
      <c r="AA262" s="255">
        <v>7.8871201157742403</v>
      </c>
    </row>
    <row r="263" spans="1:27" customFormat="1" x14ac:dyDescent="0.25">
      <c r="A263" s="111" t="s">
        <v>572</v>
      </c>
      <c r="B263" s="110">
        <v>102418</v>
      </c>
      <c r="C263" s="110">
        <v>8066</v>
      </c>
      <c r="D263" s="110">
        <v>6748.5889052907096</v>
      </c>
      <c r="E263" s="110">
        <v>1517.06783009014</v>
      </c>
      <c r="F263" s="110"/>
      <c r="G263" s="110">
        <v>-50.071203445289697</v>
      </c>
      <c r="H263" s="110">
        <v>-35.562230079267501</v>
      </c>
      <c r="I263" s="110">
        <v>13.928926068616899</v>
      </c>
      <c r="J263" s="110">
        <v>-6.7874823501235602</v>
      </c>
      <c r="K263" s="110">
        <v>-104.58054124742701</v>
      </c>
      <c r="L263" s="110">
        <v>-2.76703090948042</v>
      </c>
      <c r="M263" s="110">
        <v>-14.222617937338001</v>
      </c>
      <c r="O263" s="252">
        <v>5.7538713897947602</v>
      </c>
      <c r="P263" s="252">
        <v>8.1704387900564406</v>
      </c>
      <c r="R263" s="253">
        <v>0.99239999999999995</v>
      </c>
      <c r="S263" s="253">
        <v>0.97640000000000005</v>
      </c>
      <c r="T263" s="253"/>
      <c r="U263" s="255">
        <v>0.41201425419989801</v>
      </c>
      <c r="V263" s="255">
        <v>0.25996945528593202</v>
      </c>
      <c r="W263" s="255">
        <v>8.4337349397590397E-2</v>
      </c>
      <c r="X263" s="253"/>
      <c r="Y263" s="253">
        <v>0.98585099999999992</v>
      </c>
      <c r="Z263" s="253">
        <v>0.999</v>
      </c>
      <c r="AA263" s="255">
        <v>2.57615317667537</v>
      </c>
    </row>
    <row r="264" spans="1:27" customFormat="1" x14ac:dyDescent="0.25">
      <c r="A264" s="111" t="s">
        <v>573</v>
      </c>
      <c r="B264" s="110">
        <v>9588</v>
      </c>
      <c r="C264" s="110">
        <v>7092</v>
      </c>
      <c r="D264" s="110">
        <v>6140.8503659446596</v>
      </c>
      <c r="E264" s="110">
        <v>1357.5305473727699</v>
      </c>
      <c r="F264" s="110"/>
      <c r="G264" s="110">
        <v>-245.644112476055</v>
      </c>
      <c r="H264" s="110">
        <v>-194.97232200134499</v>
      </c>
      <c r="I264" s="110">
        <v>51.308275428556698</v>
      </c>
      <c r="J264" s="110">
        <v>43.561144153374897</v>
      </c>
      <c r="K264" s="110">
        <v>-104.58054124742701</v>
      </c>
      <c r="L264" s="110">
        <v>-2.76703090948042</v>
      </c>
      <c r="M264" s="110">
        <v>47.169769067795301</v>
      </c>
      <c r="O264" s="252">
        <v>5.2357113057989197</v>
      </c>
      <c r="P264" s="252">
        <v>7.3112223612849396</v>
      </c>
      <c r="R264" s="253">
        <v>0.95979999999999999</v>
      </c>
      <c r="S264" s="253">
        <v>0.85619999999999996</v>
      </c>
      <c r="T264" s="253"/>
      <c r="U264" s="255">
        <v>0.65338645418326702</v>
      </c>
      <c r="V264" s="255">
        <v>0.24900398406374499</v>
      </c>
      <c r="W264" s="255">
        <v>9.36254980079681E-2</v>
      </c>
      <c r="X264" s="253"/>
      <c r="Y264" s="253">
        <v>0.96242000000000005</v>
      </c>
      <c r="Z264" s="253">
        <v>1.0071000000000001</v>
      </c>
      <c r="AA264" s="255">
        <v>16.203703703703699</v>
      </c>
    </row>
    <row r="265" spans="1:27" customFormat="1" x14ac:dyDescent="0.25">
      <c r="A265" s="111" t="s">
        <v>574</v>
      </c>
      <c r="B265" s="110">
        <v>37607</v>
      </c>
      <c r="C265" s="110">
        <v>6896</v>
      </c>
      <c r="D265" s="110">
        <v>5791.5663606225498</v>
      </c>
      <c r="E265" s="110">
        <v>1454.03957619732</v>
      </c>
      <c r="F265" s="110"/>
      <c r="G265" s="110">
        <v>-103.03012225628601</v>
      </c>
      <c r="H265" s="110">
        <v>-72.170600183766695</v>
      </c>
      <c r="I265" s="110">
        <v>-66.163421541553205</v>
      </c>
      <c r="J265" s="110">
        <v>3.4360463715402898</v>
      </c>
      <c r="K265" s="110">
        <v>-104.58054124742701</v>
      </c>
      <c r="L265" s="110">
        <v>6.9570731950533098</v>
      </c>
      <c r="M265" s="110">
        <v>-14.222617937338001</v>
      </c>
      <c r="O265" s="252">
        <v>4.9379104953865003</v>
      </c>
      <c r="P265" s="252">
        <v>7.8309889116387899</v>
      </c>
      <c r="R265" s="253">
        <v>0.98199999999999998</v>
      </c>
      <c r="S265" s="253">
        <v>0.95020000000000004</v>
      </c>
      <c r="T265" s="253"/>
      <c r="U265" s="255">
        <v>0.46580506192784099</v>
      </c>
      <c r="V265" s="255">
        <v>0.22563274098007499</v>
      </c>
      <c r="W265" s="255">
        <v>5.8158319870759298E-2</v>
      </c>
      <c r="X265" s="253"/>
      <c r="Y265" s="253">
        <v>0.96235699999999991</v>
      </c>
      <c r="Z265" s="253">
        <v>1.0005999999999999</v>
      </c>
      <c r="AA265" s="255">
        <v>-3.38189386056191</v>
      </c>
    </row>
    <row r="266" spans="1:27" customFormat="1" x14ac:dyDescent="0.25">
      <c r="A266" s="111" t="s">
        <v>575</v>
      </c>
      <c r="B266" s="110">
        <v>18949</v>
      </c>
      <c r="C266" s="110">
        <v>6596</v>
      </c>
      <c r="D266" s="110">
        <v>5700.6733651485001</v>
      </c>
      <c r="E266" s="110">
        <v>1412.9883558457</v>
      </c>
      <c r="F266" s="110"/>
      <c r="G266" s="110">
        <v>-213.12724629466399</v>
      </c>
      <c r="H266" s="110">
        <v>-193.76273054675499</v>
      </c>
      <c r="I266" s="110">
        <v>-9.9824746052859208</v>
      </c>
      <c r="J266" s="110">
        <v>21.053598006216799</v>
      </c>
      <c r="K266" s="110">
        <v>-104.58054124742701</v>
      </c>
      <c r="L266" s="110">
        <v>-2.76703090948042</v>
      </c>
      <c r="M266" s="110">
        <v>-14.222617937338001</v>
      </c>
      <c r="O266" s="252">
        <v>4.8604147976146503</v>
      </c>
      <c r="P266" s="252">
        <v>7.6099002585888398</v>
      </c>
      <c r="R266" s="253">
        <v>0.96240000000000003</v>
      </c>
      <c r="S266" s="253">
        <v>0.86270000000000002</v>
      </c>
      <c r="T266" s="253"/>
      <c r="U266" s="255">
        <v>0.56026058631921805</v>
      </c>
      <c r="V266" s="255">
        <v>0.30727470141150898</v>
      </c>
      <c r="W266" s="255">
        <v>5.8631921824104198E-2</v>
      </c>
      <c r="X266" s="253"/>
      <c r="Y266" s="253">
        <v>0.96814400000000012</v>
      </c>
      <c r="Z266" s="253">
        <v>1.0037</v>
      </c>
      <c r="AA266" s="255">
        <v>-0.108459869848156</v>
      </c>
    </row>
    <row r="267" spans="1:27" customFormat="1" x14ac:dyDescent="0.25">
      <c r="A267" s="111" t="s">
        <v>576</v>
      </c>
      <c r="B267" s="110">
        <v>9477</v>
      </c>
      <c r="C267" s="110">
        <v>7369</v>
      </c>
      <c r="D267" s="110">
        <v>6225.1515357299804</v>
      </c>
      <c r="E267" s="110">
        <v>1573.27370089531</v>
      </c>
      <c r="F267" s="110"/>
      <c r="G267" s="110">
        <v>-163.74844346192401</v>
      </c>
      <c r="H267" s="110">
        <v>-159.132055189835</v>
      </c>
      <c r="I267" s="110">
        <v>-3.30373355709605</v>
      </c>
      <c r="J267" s="110">
        <v>-13.1117116698658</v>
      </c>
      <c r="K267" s="110">
        <v>-104.58054124742701</v>
      </c>
      <c r="L267" s="110">
        <v>28.178571534964</v>
      </c>
      <c r="M267" s="110">
        <v>-14.222617937338001</v>
      </c>
      <c r="O267" s="252">
        <v>5.30758678906827</v>
      </c>
      <c r="P267" s="252">
        <v>8.4731455101825492</v>
      </c>
      <c r="R267" s="253">
        <v>0.97350000000000003</v>
      </c>
      <c r="S267" s="253">
        <v>0.89870000000000005</v>
      </c>
      <c r="T267" s="253"/>
      <c r="U267" s="255">
        <v>0.58051689860834998</v>
      </c>
      <c r="V267" s="255">
        <v>0.26640159045725598</v>
      </c>
      <c r="W267" s="255">
        <v>4.9701789264413501E-2</v>
      </c>
      <c r="X267" s="253"/>
      <c r="Y267" s="253">
        <v>0.96451400000000009</v>
      </c>
      <c r="Z267" s="253">
        <v>0.99790000000000001</v>
      </c>
      <c r="AA267" s="255">
        <v>-5.9813084112149504</v>
      </c>
    </row>
    <row r="268" spans="1:27" customFormat="1" x14ac:dyDescent="0.25">
      <c r="A268" s="111" t="s">
        <v>577</v>
      </c>
      <c r="B268" s="110">
        <v>5908</v>
      </c>
      <c r="C268" s="110">
        <v>7183</v>
      </c>
      <c r="D268" s="110">
        <v>5975.5630375963601</v>
      </c>
      <c r="E268" s="110">
        <v>1354.55424565607</v>
      </c>
      <c r="F268" s="110"/>
      <c r="G268" s="110">
        <v>-194.78039539824101</v>
      </c>
      <c r="H268" s="110">
        <v>-141.039437111068</v>
      </c>
      <c r="I268" s="110">
        <v>193.86078389729701</v>
      </c>
      <c r="J268" s="110">
        <v>44.180273033380701</v>
      </c>
      <c r="K268" s="110">
        <v>-104.58054124742701</v>
      </c>
      <c r="L268" s="110">
        <v>-2.76703090948042</v>
      </c>
      <c r="M268" s="110">
        <v>57.973922597547798</v>
      </c>
      <c r="O268" s="252">
        <v>5.0947867298578204</v>
      </c>
      <c r="P268" s="252">
        <v>7.2951929587000697</v>
      </c>
      <c r="R268" s="253">
        <v>0.96719999999999995</v>
      </c>
      <c r="S268" s="253">
        <v>0.89570000000000005</v>
      </c>
      <c r="T268" s="253"/>
      <c r="U268" s="255">
        <v>0.62790697674418605</v>
      </c>
      <c r="V268" s="255">
        <v>0.36544850498338899</v>
      </c>
      <c r="W268" s="255">
        <v>0.19269102990033199</v>
      </c>
      <c r="X268" s="253"/>
      <c r="Y268" s="253">
        <v>0.96944799999999998</v>
      </c>
      <c r="Z268" s="253">
        <v>1.0074000000000001</v>
      </c>
      <c r="AA268" s="255">
        <v>18.503937007874001</v>
      </c>
    </row>
    <row r="269" spans="1:27" customFormat="1" x14ac:dyDescent="0.25">
      <c r="A269" s="111" t="s">
        <v>578</v>
      </c>
      <c r="B269" s="110">
        <v>11670</v>
      </c>
      <c r="C269" s="110">
        <v>6928</v>
      </c>
      <c r="D269" s="110">
        <v>6050.3215811686896</v>
      </c>
      <c r="E269" s="110">
        <v>1424.00592921461</v>
      </c>
      <c r="F269" s="110"/>
      <c r="G269" s="110">
        <v>-196.627443469296</v>
      </c>
      <c r="H269" s="110">
        <v>-193.56663625524899</v>
      </c>
      <c r="I269" s="110">
        <v>-23.965748590223299</v>
      </c>
      <c r="J269" s="110">
        <v>-13.3496009234039</v>
      </c>
      <c r="K269" s="110">
        <v>-104.58054124742701</v>
      </c>
      <c r="L269" s="110">
        <v>-2.76703090948042</v>
      </c>
      <c r="M269" s="110">
        <v>-11.360711938087199</v>
      </c>
      <c r="O269" s="252">
        <v>5.1585261353898897</v>
      </c>
      <c r="P269" s="252">
        <v>7.66923736075407</v>
      </c>
      <c r="R269" s="253">
        <v>0.96730000000000005</v>
      </c>
      <c r="S269" s="253">
        <v>0.8639</v>
      </c>
      <c r="T269" s="253"/>
      <c r="U269" s="255">
        <v>0.52159468438538203</v>
      </c>
      <c r="V269" s="255">
        <v>0.21926910299003299</v>
      </c>
      <c r="W269" s="255">
        <v>7.4750830564784099E-2</v>
      </c>
      <c r="X269" s="253"/>
      <c r="Y269" s="253">
        <v>0.96906400000000004</v>
      </c>
      <c r="Z269" s="253">
        <v>0.99780000000000002</v>
      </c>
      <c r="AA269" s="255">
        <v>6.7375886524822697</v>
      </c>
    </row>
    <row r="270" spans="1:27" customFormat="1" x14ac:dyDescent="0.25">
      <c r="A270" s="111" t="s">
        <v>579</v>
      </c>
      <c r="B270" s="110">
        <v>39234</v>
      </c>
      <c r="C270" s="110">
        <v>7793</v>
      </c>
      <c r="D270" s="110">
        <v>6522.9640016441399</v>
      </c>
      <c r="E270" s="110">
        <v>1463.7838477469099</v>
      </c>
      <c r="F270" s="110"/>
      <c r="G270" s="110">
        <v>-127.936614997634</v>
      </c>
      <c r="H270" s="110">
        <v>-111.885272026553</v>
      </c>
      <c r="I270" s="110">
        <v>125.635153437818</v>
      </c>
      <c r="J270" s="110">
        <v>-5.9095610463126604</v>
      </c>
      <c r="K270" s="110">
        <v>-104.58054124742701</v>
      </c>
      <c r="L270" s="110">
        <v>-2.76703090948042</v>
      </c>
      <c r="M270" s="110">
        <v>34.103607289871597</v>
      </c>
      <c r="O270" s="252">
        <v>5.5615027782025797</v>
      </c>
      <c r="P270" s="252">
        <v>7.8834684202477403</v>
      </c>
      <c r="R270" s="253">
        <v>0.98019999999999996</v>
      </c>
      <c r="S270" s="253">
        <v>0.9234</v>
      </c>
      <c r="T270" s="253"/>
      <c r="U270" s="255">
        <v>0.53620531622364798</v>
      </c>
      <c r="V270" s="255">
        <v>0.32951420714940399</v>
      </c>
      <c r="W270" s="255">
        <v>0.12969752520623301</v>
      </c>
      <c r="X270" s="253"/>
      <c r="Y270" s="253">
        <v>0.9732599999999999</v>
      </c>
      <c r="Z270" s="253">
        <v>0.99909999999999999</v>
      </c>
      <c r="AA270" s="255">
        <v>13.4685387415497</v>
      </c>
    </row>
    <row r="271" spans="1:27" customFormat="1" x14ac:dyDescent="0.25">
      <c r="A271" s="111" t="s">
        <v>580</v>
      </c>
      <c r="B271" s="110">
        <v>25643</v>
      </c>
      <c r="C271" s="110">
        <v>7360</v>
      </c>
      <c r="D271" s="110">
        <v>6257.0566687173005</v>
      </c>
      <c r="E271" s="110">
        <v>1400.38437275157</v>
      </c>
      <c r="F271" s="110"/>
      <c r="G271" s="110">
        <v>-163.968223819217</v>
      </c>
      <c r="H271" s="110">
        <v>-165.56493902292601</v>
      </c>
      <c r="I271" s="110">
        <v>117.683506986292</v>
      </c>
      <c r="J271" s="110">
        <v>-8.1730671141651392</v>
      </c>
      <c r="K271" s="110">
        <v>-104.58054124742701</v>
      </c>
      <c r="L271" s="110">
        <v>-2.76703090948042</v>
      </c>
      <c r="M271" s="110">
        <v>30.204591844414999</v>
      </c>
      <c r="O271" s="252">
        <v>5.3347892212299604</v>
      </c>
      <c r="P271" s="252">
        <v>7.5420192645166297</v>
      </c>
      <c r="R271" s="253">
        <v>0.97360000000000002</v>
      </c>
      <c r="S271" s="253">
        <v>0.88160000000000005</v>
      </c>
      <c r="T271" s="253"/>
      <c r="U271" s="255">
        <v>0.60380116959064301</v>
      </c>
      <c r="V271" s="255">
        <v>0.33040935672514599</v>
      </c>
      <c r="W271" s="255">
        <v>0.12280701754386</v>
      </c>
      <c r="X271" s="253"/>
      <c r="Y271" s="253">
        <v>0.96474100000000007</v>
      </c>
      <c r="Z271" s="253">
        <v>0.99870000000000003</v>
      </c>
      <c r="AA271" s="255">
        <v>13.151364764267999</v>
      </c>
    </row>
    <row r="272" spans="1:27" customFormat="1" ht="14.25" customHeight="1" x14ac:dyDescent="0.25">
      <c r="A272" s="17" t="s">
        <v>581</v>
      </c>
      <c r="B272" s="18"/>
      <c r="C272" s="18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O272" s="252"/>
      <c r="P272" s="252"/>
      <c r="R272" s="253"/>
      <c r="S272" s="253"/>
      <c r="T272" s="253"/>
      <c r="U272" s="255"/>
      <c r="V272" s="255"/>
      <c r="W272" s="255"/>
      <c r="X272" s="253"/>
      <c r="Y272" s="253"/>
      <c r="Z272" s="253"/>
      <c r="AA272" s="255"/>
    </row>
    <row r="273" spans="1:27" customFormat="1" x14ac:dyDescent="0.25">
      <c r="A273" s="111" t="s">
        <v>582</v>
      </c>
      <c r="B273" s="110">
        <v>25183</v>
      </c>
      <c r="C273" s="110">
        <v>7369</v>
      </c>
      <c r="D273" s="110">
        <v>6040.6731001067901</v>
      </c>
      <c r="E273" s="110">
        <v>1509.2806200504599</v>
      </c>
      <c r="F273" s="110"/>
      <c r="G273" s="110">
        <v>-78.518812686489497</v>
      </c>
      <c r="H273" s="110">
        <v>-61.489006649204001</v>
      </c>
      <c r="I273" s="110">
        <v>71.7747427202723</v>
      </c>
      <c r="J273" s="110">
        <v>9.02211620532767</v>
      </c>
      <c r="K273" s="110">
        <v>-104.58054124742701</v>
      </c>
      <c r="L273" s="110">
        <v>-2.76703090948042</v>
      </c>
      <c r="M273" s="110">
        <v>-14.222617937338001</v>
      </c>
      <c r="O273" s="252">
        <v>5.1502998054242903</v>
      </c>
      <c r="P273" s="252">
        <v>8.1284993845054192</v>
      </c>
      <c r="R273" s="253">
        <v>0.98680000000000001</v>
      </c>
      <c r="S273" s="253">
        <v>0.95909999999999995</v>
      </c>
      <c r="T273" s="253"/>
      <c r="U273" s="255">
        <v>0.47648419429452599</v>
      </c>
      <c r="V273" s="255">
        <v>0.33384734001541999</v>
      </c>
      <c r="W273" s="255">
        <v>0.124903623747109</v>
      </c>
      <c r="X273" s="253"/>
      <c r="Y273" s="253">
        <v>0.96532499999999999</v>
      </c>
      <c r="Z273" s="253">
        <v>1.0015000000000001</v>
      </c>
      <c r="AA273" s="255">
        <v>2.1259842519685002</v>
      </c>
    </row>
    <row r="274" spans="1:27" customFormat="1" x14ac:dyDescent="0.25">
      <c r="A274" s="111" t="s">
        <v>583</v>
      </c>
      <c r="B274" s="110">
        <v>18282</v>
      </c>
      <c r="C274" s="110">
        <v>6480</v>
      </c>
      <c r="D274" s="110">
        <v>5517.3123331488096</v>
      </c>
      <c r="E274" s="110">
        <v>1254.30418505543</v>
      </c>
      <c r="F274" s="110"/>
      <c r="G274" s="110">
        <v>-157.68052295976599</v>
      </c>
      <c r="H274" s="110">
        <v>-146.88931019614199</v>
      </c>
      <c r="I274" s="110">
        <v>62.689480074393302</v>
      </c>
      <c r="J274" s="110">
        <v>23.133818354392101</v>
      </c>
      <c r="K274" s="110">
        <v>-104.58054124742701</v>
      </c>
      <c r="L274" s="110">
        <v>-2.76703090948042</v>
      </c>
      <c r="M274" s="110">
        <v>34.594801391376201</v>
      </c>
      <c r="O274" s="252">
        <v>4.70408051635488</v>
      </c>
      <c r="P274" s="252">
        <v>6.75527841592824</v>
      </c>
      <c r="R274" s="253">
        <v>0.97119999999999995</v>
      </c>
      <c r="S274" s="253">
        <v>0.88270000000000004</v>
      </c>
      <c r="T274" s="253"/>
      <c r="U274" s="255">
        <v>0.58953488372092999</v>
      </c>
      <c r="V274" s="255">
        <v>0.337209302325581</v>
      </c>
      <c r="W274" s="255">
        <v>0.123255813953488</v>
      </c>
      <c r="X274" s="253"/>
      <c r="Y274" s="253">
        <v>0.95897599999999994</v>
      </c>
      <c r="Z274" s="253">
        <v>1.0042</v>
      </c>
      <c r="AA274" s="255">
        <v>14.9732620320856</v>
      </c>
    </row>
    <row r="275" spans="1:27" customFormat="1" x14ac:dyDescent="0.25">
      <c r="A275" s="111" t="s">
        <v>584</v>
      </c>
      <c r="B275" s="110">
        <v>19140</v>
      </c>
      <c r="C275" s="110">
        <v>7368</v>
      </c>
      <c r="D275" s="110">
        <v>6293.3420016914297</v>
      </c>
      <c r="E275" s="110">
        <v>1387.2467701865301</v>
      </c>
      <c r="F275" s="110"/>
      <c r="G275" s="110">
        <v>-151.71013840618201</v>
      </c>
      <c r="H275" s="110">
        <v>-154.02127013388201</v>
      </c>
      <c r="I275" s="110">
        <v>90.974150574582794</v>
      </c>
      <c r="J275" s="110">
        <v>11.918456358380899</v>
      </c>
      <c r="K275" s="110">
        <v>-104.58054124742701</v>
      </c>
      <c r="L275" s="110">
        <v>-2.76703090948042</v>
      </c>
      <c r="M275" s="110">
        <v>-2.7015362606087199</v>
      </c>
      <c r="O275" s="252">
        <v>5.3657262277951903</v>
      </c>
      <c r="P275" s="252">
        <v>7.4712643678160902</v>
      </c>
      <c r="R275" s="253">
        <v>0.97570000000000001</v>
      </c>
      <c r="S275" s="253">
        <v>0.88880000000000003</v>
      </c>
      <c r="T275" s="253"/>
      <c r="U275" s="255">
        <v>0.56377799415774099</v>
      </c>
      <c r="V275" s="255">
        <v>0.33106134371957202</v>
      </c>
      <c r="W275" s="255">
        <v>0.106134371957157</v>
      </c>
      <c r="X275" s="253"/>
      <c r="Y275" s="253">
        <v>0.94676500000000008</v>
      </c>
      <c r="Z275" s="253">
        <v>1.0019</v>
      </c>
      <c r="AA275" s="255">
        <v>7.99158780231335</v>
      </c>
    </row>
    <row r="276" spans="1:27" customFormat="1" x14ac:dyDescent="0.25">
      <c r="A276" s="111" t="s">
        <v>585</v>
      </c>
      <c r="B276" s="110">
        <v>99449</v>
      </c>
      <c r="C276" s="110">
        <v>7699</v>
      </c>
      <c r="D276" s="110">
        <v>6480.6728666823201</v>
      </c>
      <c r="E276" s="110">
        <v>1505.22697157988</v>
      </c>
      <c r="F276" s="110"/>
      <c r="G276" s="110">
        <v>-88.215213325296205</v>
      </c>
      <c r="H276" s="110">
        <v>-24.294628925892301</v>
      </c>
      <c r="I276" s="110">
        <v>-48.265727143016001</v>
      </c>
      <c r="J276" s="110">
        <v>-4.5753644515107004</v>
      </c>
      <c r="K276" s="110">
        <v>-104.58054124742701</v>
      </c>
      <c r="L276" s="110">
        <v>-2.76703090948042</v>
      </c>
      <c r="M276" s="110">
        <v>-14.222617937338001</v>
      </c>
      <c r="O276" s="252">
        <v>5.5254452030689096</v>
      </c>
      <c r="P276" s="252">
        <v>8.10666773924323</v>
      </c>
      <c r="R276" s="253">
        <v>0.98619999999999997</v>
      </c>
      <c r="S276" s="253">
        <v>0.98370000000000002</v>
      </c>
      <c r="T276" s="253"/>
      <c r="U276" s="255">
        <v>0.41310282074613303</v>
      </c>
      <c r="V276" s="255">
        <v>0.21037306642402201</v>
      </c>
      <c r="W276" s="255">
        <v>6.4422202001819806E-2</v>
      </c>
      <c r="X276" s="253"/>
      <c r="Y276" s="253">
        <v>0.97856100000000001</v>
      </c>
      <c r="Z276" s="253">
        <v>0.99929999999999997</v>
      </c>
      <c r="AA276" s="255">
        <v>0.54894784995425405</v>
      </c>
    </row>
    <row r="277" spans="1:27" customFormat="1" x14ac:dyDescent="0.25">
      <c r="A277" s="111" t="s">
        <v>586</v>
      </c>
      <c r="B277" s="110">
        <v>17979</v>
      </c>
      <c r="C277" s="110">
        <v>7487</v>
      </c>
      <c r="D277" s="110">
        <v>6230.0375238339102</v>
      </c>
      <c r="E277" s="110">
        <v>1475.7959517719401</v>
      </c>
      <c r="F277" s="110"/>
      <c r="G277" s="110">
        <v>-17.472040336581799</v>
      </c>
      <c r="H277" s="110">
        <v>-48.165536507259901</v>
      </c>
      <c r="I277" s="110">
        <v>-35.917520246646397</v>
      </c>
      <c r="J277" s="110">
        <v>4.3221328218504</v>
      </c>
      <c r="K277" s="110">
        <v>-104.58054124742701</v>
      </c>
      <c r="L277" s="110">
        <v>-2.76703090948042</v>
      </c>
      <c r="M277" s="110">
        <v>-14.222617937338001</v>
      </c>
      <c r="O277" s="252">
        <v>5.3117526002558497</v>
      </c>
      <c r="P277" s="252">
        <v>7.9481617442571899</v>
      </c>
      <c r="R277" s="253">
        <v>0.997</v>
      </c>
      <c r="S277" s="253">
        <v>0.96719999999999995</v>
      </c>
      <c r="T277" s="253"/>
      <c r="U277" s="255">
        <v>0.52251308900523596</v>
      </c>
      <c r="V277" s="255">
        <v>0.21361256544502599</v>
      </c>
      <c r="W277" s="255">
        <v>5.7591623036649199E-2</v>
      </c>
      <c r="X277" s="253"/>
      <c r="Y277" s="253">
        <v>0.97125899999999998</v>
      </c>
      <c r="Z277" s="253">
        <v>1.0006999999999999</v>
      </c>
      <c r="AA277" s="255">
        <v>-1.03626943005181</v>
      </c>
    </row>
    <row r="278" spans="1:27" customFormat="1" x14ac:dyDescent="0.25">
      <c r="A278" s="111" t="s">
        <v>587</v>
      </c>
      <c r="B278" s="110">
        <v>9316</v>
      </c>
      <c r="C278" s="110">
        <v>5996</v>
      </c>
      <c r="D278" s="110">
        <v>5237.4112173910198</v>
      </c>
      <c r="E278" s="110">
        <v>1223.7663568025901</v>
      </c>
      <c r="F278" s="110"/>
      <c r="G278" s="110">
        <v>-176.33016803463599</v>
      </c>
      <c r="H278" s="110">
        <v>-157.258159409634</v>
      </c>
      <c r="I278" s="110">
        <v>-58.505248088033497</v>
      </c>
      <c r="J278" s="110">
        <v>20.910751424731199</v>
      </c>
      <c r="K278" s="110">
        <v>-104.58054124742701</v>
      </c>
      <c r="L278" s="110">
        <v>-2.76703090948042</v>
      </c>
      <c r="M278" s="110">
        <v>12.986424205617899</v>
      </c>
      <c r="O278" s="252">
        <v>4.4654358093602404</v>
      </c>
      <c r="P278" s="252">
        <v>6.5908115070845898</v>
      </c>
      <c r="R278" s="253">
        <v>0.96609999999999996</v>
      </c>
      <c r="S278" s="253">
        <v>0.87129999999999996</v>
      </c>
      <c r="T278" s="253"/>
      <c r="U278" s="255">
        <v>0.58894230769230804</v>
      </c>
      <c r="V278" s="255">
        <v>0.209134615384615</v>
      </c>
      <c r="W278" s="255">
        <v>7.2115384615384595E-2</v>
      </c>
      <c r="X278" s="253"/>
      <c r="Y278" s="253">
        <v>0.96319500000000002</v>
      </c>
      <c r="Z278" s="253">
        <v>1.004</v>
      </c>
      <c r="AA278" s="255">
        <v>11.2299465240642</v>
      </c>
    </row>
    <row r="279" spans="1:27" customFormat="1" x14ac:dyDescent="0.25">
      <c r="A279" s="111" t="s">
        <v>588</v>
      </c>
      <c r="B279" s="110">
        <v>55998</v>
      </c>
      <c r="C279" s="110">
        <v>7929</v>
      </c>
      <c r="D279" s="110">
        <v>6679.3596136320502</v>
      </c>
      <c r="E279" s="110">
        <v>1546.1531784817601</v>
      </c>
      <c r="F279" s="110"/>
      <c r="G279" s="110">
        <v>-99.640257930924093</v>
      </c>
      <c r="H279" s="110">
        <v>-29.600185633838301</v>
      </c>
      <c r="I279" s="110">
        <v>-41.8702672322243</v>
      </c>
      <c r="J279" s="110">
        <v>-3.3785732516485099</v>
      </c>
      <c r="K279" s="110">
        <v>-104.58054124742701</v>
      </c>
      <c r="L279" s="110">
        <v>-2.76703090948042</v>
      </c>
      <c r="M279" s="110">
        <v>-14.222617937338001</v>
      </c>
      <c r="O279" s="252">
        <v>5.6948462445087298</v>
      </c>
      <c r="P279" s="252">
        <v>8.3270831101110705</v>
      </c>
      <c r="R279" s="253">
        <v>0.9849</v>
      </c>
      <c r="S279" s="253">
        <v>0.98070000000000002</v>
      </c>
      <c r="T279" s="253"/>
      <c r="U279" s="255">
        <v>0.39793038570084699</v>
      </c>
      <c r="V279" s="255">
        <v>0.20037629350893699</v>
      </c>
      <c r="W279" s="255">
        <v>7.0241455001567907E-2</v>
      </c>
      <c r="X279" s="253"/>
      <c r="Y279" s="253">
        <v>0.96527299999999994</v>
      </c>
      <c r="Z279" s="253">
        <v>0.99950000000000006</v>
      </c>
      <c r="AA279" s="255">
        <v>4.4888597640891197</v>
      </c>
    </row>
    <row r="280" spans="1:27" customFormat="1" ht="14.25" customHeight="1" x14ac:dyDescent="0.25">
      <c r="A280" s="17" t="s">
        <v>589</v>
      </c>
      <c r="B280" s="18"/>
      <c r="C280" s="18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O280" s="252"/>
      <c r="P280" s="252"/>
      <c r="R280" s="253"/>
      <c r="S280" s="253"/>
      <c r="T280" s="253"/>
      <c r="U280" s="255"/>
      <c r="V280" s="255"/>
      <c r="W280" s="255"/>
      <c r="X280" s="253"/>
      <c r="Y280" s="253"/>
      <c r="Z280" s="253"/>
      <c r="AA280" s="255"/>
    </row>
    <row r="281" spans="1:27" customFormat="1" x14ac:dyDescent="0.25">
      <c r="A281" s="111" t="s">
        <v>590</v>
      </c>
      <c r="B281" s="110">
        <v>7061</v>
      </c>
      <c r="C281" s="110">
        <v>7464</v>
      </c>
      <c r="D281" s="110">
        <v>6378.4893708079799</v>
      </c>
      <c r="E281" s="110">
        <v>1291.1446468044001</v>
      </c>
      <c r="F281" s="110"/>
      <c r="G281" s="110">
        <v>-176.741781210623</v>
      </c>
      <c r="H281" s="110">
        <v>-118.286507865784</v>
      </c>
      <c r="I281" s="110">
        <v>93.237940878174697</v>
      </c>
      <c r="J281" s="110">
        <v>7.6152938001372998</v>
      </c>
      <c r="K281" s="110">
        <v>-104.58054124742701</v>
      </c>
      <c r="L281" s="110">
        <v>-2.76703090948042</v>
      </c>
      <c r="M281" s="110">
        <v>96.091837120126598</v>
      </c>
      <c r="O281" s="252">
        <v>5.4383231836850303</v>
      </c>
      <c r="P281" s="252">
        <v>6.9536892791389304</v>
      </c>
      <c r="R281" s="253">
        <v>0.97209999999999996</v>
      </c>
      <c r="S281" s="253">
        <v>0.90820000000000001</v>
      </c>
      <c r="T281" s="253"/>
      <c r="U281" s="255">
        <v>0.6015625</v>
      </c>
      <c r="V281" s="255">
        <v>0.33072916666666702</v>
      </c>
      <c r="W281" s="255">
        <v>9.375E-2</v>
      </c>
      <c r="X281" s="253"/>
      <c r="Y281" s="253">
        <v>0.96416499999999994</v>
      </c>
      <c r="Z281" s="253">
        <v>1.0012000000000001</v>
      </c>
      <c r="AA281" s="255">
        <v>24.675324675324699</v>
      </c>
    </row>
    <row r="282" spans="1:27" customFormat="1" x14ac:dyDescent="0.25">
      <c r="A282" s="111" t="s">
        <v>591</v>
      </c>
      <c r="B282" s="110">
        <v>6298</v>
      </c>
      <c r="C282" s="110">
        <v>6883</v>
      </c>
      <c r="D282" s="110">
        <v>5866.2520740263399</v>
      </c>
      <c r="E282" s="110">
        <v>1199.91745573772</v>
      </c>
      <c r="F282" s="110"/>
      <c r="G282" s="110">
        <v>-134.29235067508901</v>
      </c>
      <c r="H282" s="110">
        <v>-129.830481491109</v>
      </c>
      <c r="I282" s="110">
        <v>55.125491818889998</v>
      </c>
      <c r="J282" s="110">
        <v>46.891123147377897</v>
      </c>
      <c r="K282" s="110">
        <v>-104.58054124742701</v>
      </c>
      <c r="L282" s="110">
        <v>-2.76703090948042</v>
      </c>
      <c r="M282" s="110">
        <v>86.433911793514298</v>
      </c>
      <c r="O282" s="252">
        <v>5.0015878056525898</v>
      </c>
      <c r="P282" s="252">
        <v>6.4623690060336596</v>
      </c>
      <c r="R282" s="253">
        <v>0.97689999999999999</v>
      </c>
      <c r="S282" s="253">
        <v>0.89159999999999995</v>
      </c>
      <c r="T282" s="253"/>
      <c r="U282" s="255">
        <v>0.56507936507936496</v>
      </c>
      <c r="V282" s="255">
        <v>0.37777777777777799</v>
      </c>
      <c r="W282" s="255">
        <v>7.9365079365079402E-2</v>
      </c>
      <c r="X282" s="253"/>
      <c r="Y282" s="253">
        <v>0.95267599999999997</v>
      </c>
      <c r="Z282" s="253">
        <v>1.008</v>
      </c>
      <c r="AA282" s="255">
        <v>24.505928853754899</v>
      </c>
    </row>
    <row r="283" spans="1:27" customFormat="1" x14ac:dyDescent="0.25">
      <c r="A283" s="111" t="s">
        <v>592</v>
      </c>
      <c r="B283" s="110">
        <v>10090</v>
      </c>
      <c r="C283" s="110">
        <v>5554</v>
      </c>
      <c r="D283" s="110">
        <v>4824.0272651911901</v>
      </c>
      <c r="E283" s="110">
        <v>1172.21664644305</v>
      </c>
      <c r="F283" s="110"/>
      <c r="G283" s="110">
        <v>-167.62288204677199</v>
      </c>
      <c r="H283" s="110">
        <v>-153.08536664389101</v>
      </c>
      <c r="I283" s="110">
        <v>-9.4712614682986196</v>
      </c>
      <c r="J283" s="110">
        <v>9.1267583590304699</v>
      </c>
      <c r="K283" s="110">
        <v>-104.58054124742701</v>
      </c>
      <c r="L283" s="110">
        <v>-2.76703090948042</v>
      </c>
      <c r="M283" s="110">
        <v>-14.222617937338001</v>
      </c>
      <c r="O283" s="252">
        <v>4.1129831516352802</v>
      </c>
      <c r="P283" s="252">
        <v>6.3131813676907802</v>
      </c>
      <c r="R283" s="253">
        <v>0.96499999999999997</v>
      </c>
      <c r="S283" s="253">
        <v>0.86919999999999997</v>
      </c>
      <c r="T283" s="253"/>
      <c r="U283" s="255">
        <v>0.56385542168674696</v>
      </c>
      <c r="V283" s="255">
        <v>0.28674698795180698</v>
      </c>
      <c r="W283" s="255">
        <v>0.127710843373494</v>
      </c>
      <c r="X283" s="253"/>
      <c r="Y283" s="253">
        <v>0.96367400000000003</v>
      </c>
      <c r="Z283" s="253">
        <v>1.0019</v>
      </c>
      <c r="AA283" s="255">
        <v>1.2195121951219501</v>
      </c>
    </row>
    <row r="284" spans="1:27" customFormat="1" x14ac:dyDescent="0.25">
      <c r="A284" s="111" t="s">
        <v>593</v>
      </c>
      <c r="B284" s="110">
        <v>14966</v>
      </c>
      <c r="C284" s="110">
        <v>9414</v>
      </c>
      <c r="D284" s="110">
        <v>7531.3090614475104</v>
      </c>
      <c r="E284" s="110">
        <v>1923.02785760188</v>
      </c>
      <c r="F284" s="110"/>
      <c r="G284" s="110">
        <v>43.393402979026398</v>
      </c>
      <c r="H284" s="110">
        <v>63.315884440201501</v>
      </c>
      <c r="I284" s="110">
        <v>-61.376939299794699</v>
      </c>
      <c r="J284" s="110">
        <v>34.605128237825198</v>
      </c>
      <c r="K284" s="110">
        <v>-104.58054124742701</v>
      </c>
      <c r="L284" s="110">
        <v>-1.51584055833783</v>
      </c>
      <c r="M284" s="110">
        <v>-14.222617937338001</v>
      </c>
      <c r="O284" s="252">
        <v>6.4212214352532397</v>
      </c>
      <c r="P284" s="252">
        <v>10.356808766537499</v>
      </c>
      <c r="R284" s="253">
        <v>1.0056</v>
      </c>
      <c r="S284" s="253">
        <v>1.0327999999999999</v>
      </c>
      <c r="T284" s="253"/>
      <c r="U284" s="255">
        <v>0.42247658688865802</v>
      </c>
      <c r="V284" s="255">
        <v>0.181061394380853</v>
      </c>
      <c r="W284" s="255">
        <v>2.9136316337148801E-2</v>
      </c>
      <c r="X284" s="253"/>
      <c r="Y284" s="253">
        <v>0.97132000000000007</v>
      </c>
      <c r="Z284" s="253">
        <v>1.0045999999999999</v>
      </c>
      <c r="AA284" s="255">
        <v>-2.1384928716904299</v>
      </c>
    </row>
    <row r="285" spans="1:27" customFormat="1" x14ac:dyDescent="0.25">
      <c r="A285" s="111" t="s">
        <v>594</v>
      </c>
      <c r="B285" s="110">
        <v>5284</v>
      </c>
      <c r="C285" s="110">
        <v>6723</v>
      </c>
      <c r="D285" s="110">
        <v>5748.9665060226298</v>
      </c>
      <c r="E285" s="110">
        <v>1419.6398264285899</v>
      </c>
      <c r="F285" s="110"/>
      <c r="G285" s="110">
        <v>-257.48542053609901</v>
      </c>
      <c r="H285" s="110">
        <v>-209.156303687356</v>
      </c>
      <c r="I285" s="110">
        <v>68.256390062803902</v>
      </c>
      <c r="J285" s="110">
        <v>74.697671133460801</v>
      </c>
      <c r="K285" s="110">
        <v>-104.58054124742701</v>
      </c>
      <c r="L285" s="110">
        <v>-2.76703090948042</v>
      </c>
      <c r="M285" s="110">
        <v>-14.222617937338001</v>
      </c>
      <c r="O285" s="252">
        <v>4.9015897047691102</v>
      </c>
      <c r="P285" s="252">
        <v>7.6457229371688102</v>
      </c>
      <c r="R285" s="253">
        <v>0.95499999999999996</v>
      </c>
      <c r="S285" s="253">
        <v>0.85250000000000004</v>
      </c>
      <c r="T285" s="253"/>
      <c r="U285" s="255">
        <v>0.64864864864864902</v>
      </c>
      <c r="V285" s="255">
        <v>0.312741312741313</v>
      </c>
      <c r="W285" s="255">
        <v>0.108108108108108</v>
      </c>
      <c r="X285" s="253"/>
      <c r="Y285" s="253">
        <v>0.96032399999999996</v>
      </c>
      <c r="Z285" s="253">
        <v>1.0129999999999999</v>
      </c>
      <c r="AA285" s="255">
        <v>-0.38461538461538503</v>
      </c>
    </row>
    <row r="286" spans="1:27" customFormat="1" x14ac:dyDescent="0.25">
      <c r="A286" s="111" t="s">
        <v>595</v>
      </c>
      <c r="B286" s="110">
        <v>11605</v>
      </c>
      <c r="C286" s="110">
        <v>7087</v>
      </c>
      <c r="D286" s="110">
        <v>6144.8496014521597</v>
      </c>
      <c r="E286" s="110">
        <v>1299.1835194784401</v>
      </c>
      <c r="F286" s="110"/>
      <c r="G286" s="110">
        <v>-246.41936670360201</v>
      </c>
      <c r="H286" s="110">
        <v>-148.515942269421</v>
      </c>
      <c r="I286" s="110">
        <v>60.504536325578599</v>
      </c>
      <c r="J286" s="110">
        <v>98.893185138546897</v>
      </c>
      <c r="K286" s="110">
        <v>-104.58054124742701</v>
      </c>
      <c r="L286" s="110">
        <v>-2.76703090948042</v>
      </c>
      <c r="M286" s="110">
        <v>-14.222617937338001</v>
      </c>
      <c r="O286" s="252">
        <v>5.2391210685049501</v>
      </c>
      <c r="P286" s="252">
        <v>6.9969840585954302</v>
      </c>
      <c r="R286" s="253">
        <v>0.9597</v>
      </c>
      <c r="S286" s="253">
        <v>0.88549999999999995</v>
      </c>
      <c r="T286" s="253"/>
      <c r="U286" s="255">
        <v>0.57894736842105299</v>
      </c>
      <c r="V286" s="255">
        <v>0.29769736842105299</v>
      </c>
      <c r="W286" s="255">
        <v>9.8684210526315805E-2</v>
      </c>
      <c r="X286" s="253"/>
      <c r="Y286" s="253">
        <v>0.95585300000000006</v>
      </c>
      <c r="Z286" s="253">
        <v>1.0161</v>
      </c>
      <c r="AA286" s="255">
        <v>5.92334494773519</v>
      </c>
    </row>
    <row r="287" spans="1:27" customFormat="1" x14ac:dyDescent="0.25">
      <c r="A287" s="111" t="s">
        <v>596</v>
      </c>
      <c r="B287" s="110">
        <v>11727</v>
      </c>
      <c r="C287" s="110">
        <v>8654</v>
      </c>
      <c r="D287" s="110">
        <v>7141.0834775328103</v>
      </c>
      <c r="E287" s="110">
        <v>1588.08457029796</v>
      </c>
      <c r="F287" s="110"/>
      <c r="G287" s="110">
        <v>-50.197728803316103</v>
      </c>
      <c r="H287" s="110">
        <v>-38.826309718469901</v>
      </c>
      <c r="I287" s="110">
        <v>28.205897564617501</v>
      </c>
      <c r="J287" s="110">
        <v>-14.321060399898499</v>
      </c>
      <c r="K287" s="110">
        <v>-104.58054124742701</v>
      </c>
      <c r="L287" s="110">
        <v>-2.76703090948042</v>
      </c>
      <c r="M287" s="110">
        <v>107.64252216697101</v>
      </c>
      <c r="O287" s="252">
        <v>6.0885136863648004</v>
      </c>
      <c r="P287" s="252">
        <v>8.5529120832267402</v>
      </c>
      <c r="R287" s="253">
        <v>0.99280000000000002</v>
      </c>
      <c r="S287" s="253">
        <v>0.97540000000000004</v>
      </c>
      <c r="T287" s="253"/>
      <c r="U287" s="255">
        <v>0.369747899159664</v>
      </c>
      <c r="V287" s="255">
        <v>0.24369747899159699</v>
      </c>
      <c r="W287" s="255">
        <v>9.6638655462184905E-2</v>
      </c>
      <c r="X287" s="253"/>
      <c r="Y287" s="253">
        <v>0.98085599999999995</v>
      </c>
      <c r="Z287" s="253">
        <v>0.998</v>
      </c>
      <c r="AA287" s="255">
        <v>24.390243902439</v>
      </c>
    </row>
    <row r="288" spans="1:27" customFormat="1" x14ac:dyDescent="0.25">
      <c r="A288" s="111" t="s">
        <v>597</v>
      </c>
      <c r="B288" s="110">
        <v>63779</v>
      </c>
      <c r="C288" s="110">
        <v>8116</v>
      </c>
      <c r="D288" s="110">
        <v>6806.0353863685796</v>
      </c>
      <c r="E288" s="110">
        <v>1512.6938984169201</v>
      </c>
      <c r="F288" s="110"/>
      <c r="G288" s="110">
        <v>-31.4508976196494</v>
      </c>
      <c r="H288" s="110">
        <v>12.1908525083534</v>
      </c>
      <c r="I288" s="110">
        <v>-51.379056267381102</v>
      </c>
      <c r="J288" s="110">
        <v>-10.2479465243853</v>
      </c>
      <c r="K288" s="110">
        <v>-104.58054124742701</v>
      </c>
      <c r="L288" s="110">
        <v>-2.76703090948042</v>
      </c>
      <c r="M288" s="110">
        <v>-14.222617937338001</v>
      </c>
      <c r="O288" s="252">
        <v>5.80285046802239</v>
      </c>
      <c r="P288" s="252">
        <v>8.1468822026058696</v>
      </c>
      <c r="R288" s="253">
        <v>0.99519999999999997</v>
      </c>
      <c r="S288" s="253">
        <v>1.0079</v>
      </c>
      <c r="T288" s="253"/>
      <c r="U288" s="255">
        <v>0.369629829775736</v>
      </c>
      <c r="V288" s="255">
        <v>0.194271818427452</v>
      </c>
      <c r="W288" s="255">
        <v>6.7279113753039702E-2</v>
      </c>
      <c r="X288" s="253"/>
      <c r="Y288" s="253">
        <v>0.97857699999999992</v>
      </c>
      <c r="Z288" s="253">
        <v>0.99850000000000005</v>
      </c>
      <c r="AA288" s="255">
        <v>6.25897215044502</v>
      </c>
    </row>
    <row r="289" spans="1:27" customFormat="1" ht="14.25" customHeight="1" x14ac:dyDescent="0.25">
      <c r="A289" s="17" t="s">
        <v>598</v>
      </c>
      <c r="B289" s="18"/>
      <c r="C289" s="18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O289" s="252"/>
      <c r="P289" s="252"/>
      <c r="R289" s="253"/>
      <c r="S289" s="253"/>
      <c r="T289" s="253"/>
      <c r="U289" s="255"/>
      <c r="V289" s="255"/>
      <c r="W289" s="255"/>
      <c r="X289" s="253"/>
      <c r="Y289" s="253"/>
      <c r="Z289" s="253"/>
      <c r="AA289" s="255"/>
    </row>
    <row r="290" spans="1:27" customFormat="1" x14ac:dyDescent="0.25">
      <c r="A290" s="111" t="s">
        <v>599</v>
      </c>
      <c r="B290" s="110">
        <v>2408</v>
      </c>
      <c r="C290" s="110">
        <v>6380</v>
      </c>
      <c r="D290" s="110">
        <v>5260.41607435471</v>
      </c>
      <c r="E290" s="110">
        <v>1441.9318747869099</v>
      </c>
      <c r="F290" s="110"/>
      <c r="G290" s="110">
        <v>-72.427752806046001</v>
      </c>
      <c r="H290" s="110">
        <v>-156.641617265956</v>
      </c>
      <c r="I290" s="110">
        <v>-122.691129558734</v>
      </c>
      <c r="J290" s="110">
        <v>90.966304641504095</v>
      </c>
      <c r="K290" s="110">
        <v>-104.58054124742701</v>
      </c>
      <c r="L290" s="110">
        <v>57.727958382712302</v>
      </c>
      <c r="M290" s="110">
        <v>-14.222617937338001</v>
      </c>
      <c r="O290" s="252">
        <v>4.4850498338870404</v>
      </c>
      <c r="P290" s="252">
        <v>7.7657807308970099</v>
      </c>
      <c r="R290" s="253">
        <v>0.98599999999999999</v>
      </c>
      <c r="S290" s="253">
        <v>0.89119999999999999</v>
      </c>
      <c r="T290" s="253"/>
      <c r="U290" s="255">
        <v>0.48148148148148101</v>
      </c>
      <c r="V290" s="255">
        <v>0.148148148148148</v>
      </c>
      <c r="W290" s="255">
        <v>5.5555555555555601E-2</v>
      </c>
      <c r="X290" s="253"/>
      <c r="Y290" s="253">
        <v>0.95979100000000006</v>
      </c>
      <c r="Z290" s="253">
        <v>1.0173000000000001</v>
      </c>
      <c r="AA290" s="255">
        <v>-10.7438016528926</v>
      </c>
    </row>
    <row r="291" spans="1:27" customFormat="1" x14ac:dyDescent="0.25">
      <c r="A291" s="111" t="s">
        <v>600</v>
      </c>
      <c r="B291" s="110">
        <v>2551</v>
      </c>
      <c r="C291" s="110">
        <v>5523</v>
      </c>
      <c r="D291" s="110">
        <v>4643.6955464511402</v>
      </c>
      <c r="E291" s="110">
        <v>1368.3809168754899</v>
      </c>
      <c r="F291" s="110"/>
      <c r="G291" s="110">
        <v>-207.748227355381</v>
      </c>
      <c r="H291" s="110">
        <v>-217.19515698065501</v>
      </c>
      <c r="I291" s="110">
        <v>-105.497450508356</v>
      </c>
      <c r="J291" s="110">
        <v>-11.183762756315399</v>
      </c>
      <c r="K291" s="110">
        <v>-104.58054124742701</v>
      </c>
      <c r="L291" s="110">
        <v>171.459097710512</v>
      </c>
      <c r="M291" s="110">
        <v>-14.222617937338001</v>
      </c>
      <c r="O291" s="252">
        <v>3.9592316738533899</v>
      </c>
      <c r="P291" s="252">
        <v>7.3696589572716604</v>
      </c>
      <c r="R291" s="253">
        <v>0.95499999999999996</v>
      </c>
      <c r="S291" s="253">
        <v>0.84109999999999996</v>
      </c>
      <c r="T291" s="253"/>
      <c r="U291" s="255">
        <v>0.56435643564356397</v>
      </c>
      <c r="V291" s="255">
        <v>0.25742574257425699</v>
      </c>
      <c r="W291" s="255">
        <v>3.9603960396039598E-2</v>
      </c>
      <c r="X291" s="253"/>
      <c r="Y291" s="253">
        <v>0.95494900000000005</v>
      </c>
      <c r="Z291" s="253">
        <v>0.99760000000000004</v>
      </c>
      <c r="AA291" s="255">
        <v>-25.735294117647101</v>
      </c>
    </row>
    <row r="292" spans="1:27" customFormat="1" x14ac:dyDescent="0.25">
      <c r="A292" s="111" t="s">
        <v>601</v>
      </c>
      <c r="B292" s="110">
        <v>12245</v>
      </c>
      <c r="C292" s="110">
        <v>8306</v>
      </c>
      <c r="D292" s="110">
        <v>7059.2981001262797</v>
      </c>
      <c r="E292" s="110">
        <v>1554.26366468428</v>
      </c>
      <c r="F292" s="110"/>
      <c r="G292" s="110">
        <v>-187.26518703845099</v>
      </c>
      <c r="H292" s="110">
        <v>-118.50517327102</v>
      </c>
      <c r="I292" s="110">
        <v>37.926051703470499</v>
      </c>
      <c r="J292" s="110">
        <v>75.495596226517904</v>
      </c>
      <c r="K292" s="110">
        <v>-104.58054124742701</v>
      </c>
      <c r="L292" s="110">
        <v>-2.76703090948042</v>
      </c>
      <c r="M292" s="110">
        <v>-7.9208851977938597</v>
      </c>
      <c r="O292" s="252">
        <v>6.0187831768068598</v>
      </c>
      <c r="P292" s="252">
        <v>8.3707635769701891</v>
      </c>
      <c r="R292" s="253">
        <v>0.97330000000000005</v>
      </c>
      <c r="S292" s="253">
        <v>0.92359999999999998</v>
      </c>
      <c r="T292" s="253"/>
      <c r="U292" s="255">
        <v>0.51424694708276797</v>
      </c>
      <c r="V292" s="255">
        <v>0.23202170963364999</v>
      </c>
      <c r="W292" s="255">
        <v>7.7340569877883306E-2</v>
      </c>
      <c r="X292" s="253"/>
      <c r="Y292" s="253">
        <v>0.94600300000000004</v>
      </c>
      <c r="Z292" s="253">
        <v>1.0106999999999999</v>
      </c>
      <c r="AA292" s="255">
        <v>7.1220930232558102</v>
      </c>
    </row>
    <row r="293" spans="1:27" customFormat="1" x14ac:dyDescent="0.25">
      <c r="A293" s="111" t="s">
        <v>602</v>
      </c>
      <c r="B293" s="110">
        <v>3068</v>
      </c>
      <c r="C293" s="110">
        <v>7051</v>
      </c>
      <c r="D293" s="110">
        <v>6040.2450061364898</v>
      </c>
      <c r="E293" s="110">
        <v>1470.6540953020501</v>
      </c>
      <c r="F293" s="110"/>
      <c r="G293" s="110">
        <v>-138.31158740683301</v>
      </c>
      <c r="H293" s="110">
        <v>-170.061173525117</v>
      </c>
      <c r="I293" s="110">
        <v>-16.554461707910299</v>
      </c>
      <c r="J293" s="110">
        <v>-13.327432458333</v>
      </c>
      <c r="K293" s="110">
        <v>-104.58054124742701</v>
      </c>
      <c r="L293" s="110">
        <v>-2.76703090948042</v>
      </c>
      <c r="M293" s="110">
        <v>-14.222617937338001</v>
      </c>
      <c r="O293" s="252">
        <v>5.14993481095176</v>
      </c>
      <c r="P293" s="252">
        <v>7.9204693611473296</v>
      </c>
      <c r="R293" s="253">
        <v>0.97689999999999999</v>
      </c>
      <c r="S293" s="253">
        <v>0.88419999999999999</v>
      </c>
      <c r="T293" s="253"/>
      <c r="U293" s="255">
        <v>0.487341772151899</v>
      </c>
      <c r="V293" s="255">
        <v>0.151898734177215</v>
      </c>
      <c r="W293" s="255">
        <v>0.120253164556962</v>
      </c>
      <c r="X293" s="253"/>
      <c r="Y293" s="253">
        <v>0.95271199999999989</v>
      </c>
      <c r="Z293" s="253">
        <v>0.99780000000000002</v>
      </c>
      <c r="AA293" s="255">
        <v>-1.25</v>
      </c>
    </row>
    <row r="294" spans="1:27" customFormat="1" x14ac:dyDescent="0.25">
      <c r="A294" s="111" t="s">
        <v>603</v>
      </c>
      <c r="B294" s="110">
        <v>7143</v>
      </c>
      <c r="C294" s="110">
        <v>7015</v>
      </c>
      <c r="D294" s="110">
        <v>6058.9663328770803</v>
      </c>
      <c r="E294" s="110">
        <v>1333.5101734930399</v>
      </c>
      <c r="F294" s="110"/>
      <c r="G294" s="110">
        <v>-101.78435542398999</v>
      </c>
      <c r="H294" s="110">
        <v>-125.376087632184</v>
      </c>
      <c r="I294" s="110">
        <v>-15.2982235866275</v>
      </c>
      <c r="J294" s="110">
        <v>-13.3686193771623</v>
      </c>
      <c r="K294" s="110">
        <v>-104.58054124742701</v>
      </c>
      <c r="L294" s="110">
        <v>-2.76703090948042</v>
      </c>
      <c r="M294" s="110">
        <v>-14.222617937338001</v>
      </c>
      <c r="O294" s="252">
        <v>5.1658966820663599</v>
      </c>
      <c r="P294" s="252">
        <v>7.1818563628727397</v>
      </c>
      <c r="R294" s="253">
        <v>0.98299999999999998</v>
      </c>
      <c r="S294" s="253">
        <v>0.90580000000000005</v>
      </c>
      <c r="T294" s="253"/>
      <c r="U294" s="255">
        <v>0.57994579945799496</v>
      </c>
      <c r="V294" s="255">
        <v>0.26287262872628703</v>
      </c>
      <c r="W294" s="255">
        <v>4.8780487804878099E-2</v>
      </c>
      <c r="X294" s="253"/>
      <c r="Y294" s="253">
        <v>0.96498700000000004</v>
      </c>
      <c r="Z294" s="253">
        <v>0.99780000000000002</v>
      </c>
      <c r="AA294" s="255">
        <v>3.6516853932584299</v>
      </c>
    </row>
    <row r="295" spans="1:27" customFormat="1" x14ac:dyDescent="0.25">
      <c r="A295" s="111" t="s">
        <v>604</v>
      </c>
      <c r="B295" s="110">
        <v>3986</v>
      </c>
      <c r="C295" s="110">
        <v>6663</v>
      </c>
      <c r="D295" s="110">
        <v>5531.8879934508604</v>
      </c>
      <c r="E295" s="110">
        <v>1532.5625961267899</v>
      </c>
      <c r="F295" s="110"/>
      <c r="G295" s="110">
        <v>-129.88767320986599</v>
      </c>
      <c r="H295" s="110">
        <v>-179.83553433403799</v>
      </c>
      <c r="I295" s="110">
        <v>-86.644217629746507</v>
      </c>
      <c r="J295" s="110">
        <v>1.0674841538572</v>
      </c>
      <c r="K295" s="110">
        <v>-104.58054124742701</v>
      </c>
      <c r="L295" s="110">
        <v>112.881034994584</v>
      </c>
      <c r="M295" s="110">
        <v>-14.222617937338001</v>
      </c>
      <c r="O295" s="252">
        <v>4.7165077772202704</v>
      </c>
      <c r="P295" s="252">
        <v>8.2538886101354692</v>
      </c>
      <c r="R295" s="253">
        <v>0.97629999999999995</v>
      </c>
      <c r="S295" s="253">
        <v>0.88249999999999995</v>
      </c>
      <c r="T295" s="253"/>
      <c r="U295" s="255">
        <v>0.49468085106382997</v>
      </c>
      <c r="V295" s="255">
        <v>0.154255319148936</v>
      </c>
      <c r="W295" s="255">
        <v>7.4468085106383003E-2</v>
      </c>
      <c r="X295" s="253"/>
      <c r="Y295" s="253">
        <v>0.95853100000000002</v>
      </c>
      <c r="Z295" s="253">
        <v>1.0002</v>
      </c>
      <c r="AA295" s="255">
        <v>-16.814159292035399</v>
      </c>
    </row>
    <row r="296" spans="1:27" customFormat="1" x14ac:dyDescent="0.25">
      <c r="A296" s="111" t="s">
        <v>605</v>
      </c>
      <c r="B296" s="110">
        <v>6747</v>
      </c>
      <c r="C296" s="110">
        <v>7827</v>
      </c>
      <c r="D296" s="110">
        <v>6640.5717884102396</v>
      </c>
      <c r="E296" s="110">
        <v>1472.3216225634701</v>
      </c>
      <c r="F296" s="110"/>
      <c r="G296" s="110">
        <v>-110.34353381037199</v>
      </c>
      <c r="H296" s="110">
        <v>-95.3131025935091</v>
      </c>
      <c r="I296" s="110">
        <v>16.857183675628299</v>
      </c>
      <c r="J296" s="110">
        <v>-13.3200370216534</v>
      </c>
      <c r="K296" s="110">
        <v>-104.58054124742701</v>
      </c>
      <c r="L296" s="110">
        <v>-2.76703090948042</v>
      </c>
      <c r="M296" s="110">
        <v>23.3841382265073</v>
      </c>
      <c r="O296" s="252">
        <v>5.6617756039721403</v>
      </c>
      <c r="P296" s="252">
        <v>7.9294501259819201</v>
      </c>
      <c r="R296" s="253">
        <v>0.98319999999999996</v>
      </c>
      <c r="S296" s="253">
        <v>0.93510000000000004</v>
      </c>
      <c r="T296" s="253"/>
      <c r="U296" s="255">
        <v>0.50523560209424101</v>
      </c>
      <c r="V296" s="255">
        <v>0.219895287958115</v>
      </c>
      <c r="W296" s="255">
        <v>8.6387434554973802E-2</v>
      </c>
      <c r="X296" s="253"/>
      <c r="Y296" s="253">
        <v>0.96156599999999992</v>
      </c>
      <c r="Z296" s="253">
        <v>0.998</v>
      </c>
      <c r="AA296" s="255">
        <v>11.695906432748499</v>
      </c>
    </row>
    <row r="297" spans="1:27" customFormat="1" x14ac:dyDescent="0.25">
      <c r="A297" s="111" t="s">
        <v>606</v>
      </c>
      <c r="B297" s="110">
        <v>72589</v>
      </c>
      <c r="C297" s="110">
        <v>7456</v>
      </c>
      <c r="D297" s="110">
        <v>6335.4701938728504</v>
      </c>
      <c r="E297" s="110">
        <v>1461.60170464817</v>
      </c>
      <c r="F297" s="110"/>
      <c r="G297" s="110">
        <v>-110.286203177242</v>
      </c>
      <c r="H297" s="110">
        <v>-19.344892131425599</v>
      </c>
      <c r="I297" s="110">
        <v>-85.583932159919996</v>
      </c>
      <c r="J297" s="110">
        <v>-3.8401755611568502</v>
      </c>
      <c r="K297" s="110">
        <v>-104.58054124742701</v>
      </c>
      <c r="L297" s="110">
        <v>-2.76703090948042</v>
      </c>
      <c r="M297" s="110">
        <v>-14.222617937338001</v>
      </c>
      <c r="O297" s="252">
        <v>5.4016448773230099</v>
      </c>
      <c r="P297" s="252">
        <v>7.8717161002355702</v>
      </c>
      <c r="R297" s="253">
        <v>0.98240000000000005</v>
      </c>
      <c r="S297" s="253">
        <v>0.98660000000000003</v>
      </c>
      <c r="T297" s="253"/>
      <c r="U297" s="255">
        <v>0.41162968630451402</v>
      </c>
      <c r="V297" s="255">
        <v>0.17189492476409099</v>
      </c>
      <c r="W297" s="255">
        <v>5.4577913797500599E-2</v>
      </c>
      <c r="X297" s="253"/>
      <c r="Y297" s="253">
        <v>0.96534800000000009</v>
      </c>
      <c r="Z297" s="253">
        <v>0.99939999999999996</v>
      </c>
      <c r="AA297" s="255">
        <v>1.4226590791515801</v>
      </c>
    </row>
    <row r="298" spans="1:27" customFormat="1" x14ac:dyDescent="0.25">
      <c r="A298" s="111" t="s">
        <v>607</v>
      </c>
      <c r="B298" s="110">
        <v>2489</v>
      </c>
      <c r="C298" s="110">
        <v>6822</v>
      </c>
      <c r="D298" s="110">
        <v>5984.5520370923095</v>
      </c>
      <c r="E298" s="110">
        <v>1283.10786964621</v>
      </c>
      <c r="F298" s="110"/>
      <c r="G298" s="110">
        <v>-146.00190787755099</v>
      </c>
      <c r="H298" s="110">
        <v>-181.44750363104399</v>
      </c>
      <c r="I298" s="110">
        <v>-19.152915145062</v>
      </c>
      <c r="J298" s="110">
        <v>-1.2358038522511801</v>
      </c>
      <c r="K298" s="110">
        <v>-104.58054124742701</v>
      </c>
      <c r="L298" s="110">
        <v>21.130281948052701</v>
      </c>
      <c r="M298" s="110">
        <v>-14.222617937338001</v>
      </c>
      <c r="O298" s="252">
        <v>5.1024507834471704</v>
      </c>
      <c r="P298" s="252">
        <v>6.9104057854560104</v>
      </c>
      <c r="R298" s="253">
        <v>0.97540000000000004</v>
      </c>
      <c r="S298" s="253">
        <v>0.85840000000000005</v>
      </c>
      <c r="T298" s="253"/>
      <c r="U298" s="255">
        <v>0.56692913385826804</v>
      </c>
      <c r="V298" s="255">
        <v>0.220472440944882</v>
      </c>
      <c r="W298" s="255">
        <v>7.0866141732283505E-2</v>
      </c>
      <c r="X298" s="253"/>
      <c r="Y298" s="253">
        <v>0.9579470000000001</v>
      </c>
      <c r="Z298" s="253">
        <v>0.99980000000000002</v>
      </c>
      <c r="AA298" s="255">
        <v>-5.2238805970149196</v>
      </c>
    </row>
    <row r="299" spans="1:27" customFormat="1" x14ac:dyDescent="0.25">
      <c r="A299" s="111" t="s">
        <v>608</v>
      </c>
      <c r="B299" s="110">
        <v>5852</v>
      </c>
      <c r="C299" s="110">
        <v>7007</v>
      </c>
      <c r="D299" s="110">
        <v>5792.2373343971203</v>
      </c>
      <c r="E299" s="110">
        <v>1380.2080555683599</v>
      </c>
      <c r="F299" s="110"/>
      <c r="G299" s="110">
        <v>-38.169141638980598</v>
      </c>
      <c r="H299" s="110">
        <v>-101.756804595642</v>
      </c>
      <c r="I299" s="110">
        <v>-4.4579245652300896</v>
      </c>
      <c r="J299" s="110">
        <v>65.992612167294794</v>
      </c>
      <c r="K299" s="110">
        <v>-104.58054124742701</v>
      </c>
      <c r="L299" s="110">
        <v>-2.76703090948042</v>
      </c>
      <c r="M299" s="110">
        <v>20.4263086691032</v>
      </c>
      <c r="O299" s="252">
        <v>4.9384825700615202</v>
      </c>
      <c r="P299" s="252">
        <v>7.4333561175666398</v>
      </c>
      <c r="R299" s="253">
        <v>0.99319999999999997</v>
      </c>
      <c r="S299" s="253">
        <v>0.92610000000000003</v>
      </c>
      <c r="T299" s="253"/>
      <c r="U299" s="255">
        <v>0.40484429065743899</v>
      </c>
      <c r="V299" s="255">
        <v>0.25259515570934299</v>
      </c>
      <c r="W299" s="255">
        <v>0.121107266435986</v>
      </c>
      <c r="X299" s="253"/>
      <c r="Y299" s="253">
        <v>0.966221</v>
      </c>
      <c r="Z299" s="253">
        <v>1.0114000000000001</v>
      </c>
      <c r="AA299" s="255">
        <v>12.015503875968999</v>
      </c>
    </row>
    <row r="300" spans="1:27" customFormat="1" x14ac:dyDescent="0.25">
      <c r="A300" s="111" t="s">
        <v>609</v>
      </c>
      <c r="B300" s="110">
        <v>128901</v>
      </c>
      <c r="C300" s="110">
        <v>8238</v>
      </c>
      <c r="D300" s="110">
        <v>6852.5022104219297</v>
      </c>
      <c r="E300" s="110">
        <v>1502.55119128868</v>
      </c>
      <c r="F300" s="110"/>
      <c r="G300" s="110">
        <v>20.4050784241008</v>
      </c>
      <c r="H300" s="110">
        <v>85.585478376056898</v>
      </c>
      <c r="I300" s="110">
        <v>-94.845115343619099</v>
      </c>
      <c r="J300" s="110">
        <v>-6.8913956552547804</v>
      </c>
      <c r="K300" s="110">
        <v>-104.58054124742701</v>
      </c>
      <c r="L300" s="110">
        <v>-2.76703090948042</v>
      </c>
      <c r="M300" s="110">
        <v>-14.222617937338001</v>
      </c>
      <c r="O300" s="252">
        <v>5.8424682508281496</v>
      </c>
      <c r="P300" s="252">
        <v>8.0922568482789092</v>
      </c>
      <c r="R300" s="253">
        <v>1.0027999999999999</v>
      </c>
      <c r="S300" s="253">
        <v>1.0568</v>
      </c>
      <c r="T300" s="253"/>
      <c r="U300" s="255">
        <v>0.25428229982737999</v>
      </c>
      <c r="V300" s="255">
        <v>0.17554109679989399</v>
      </c>
      <c r="W300" s="255">
        <v>6.6657814367281895E-2</v>
      </c>
      <c r="X300" s="253"/>
      <c r="Y300" s="253">
        <v>0.98785500000000004</v>
      </c>
      <c r="Z300" s="253">
        <v>0.999</v>
      </c>
      <c r="AA300" s="255">
        <v>2.6441324792149401</v>
      </c>
    </row>
    <row r="301" spans="1:27" customFormat="1" x14ac:dyDescent="0.25">
      <c r="A301" s="111" t="s">
        <v>610</v>
      </c>
      <c r="B301" s="110">
        <v>6668</v>
      </c>
      <c r="C301" s="110">
        <v>6244</v>
      </c>
      <c r="D301" s="110">
        <v>5347.2540210597099</v>
      </c>
      <c r="E301" s="110">
        <v>1361.6731886863899</v>
      </c>
      <c r="F301" s="110"/>
      <c r="G301" s="110">
        <v>-183.26219149164001</v>
      </c>
      <c r="H301" s="110">
        <v>-181.27046534103599</v>
      </c>
      <c r="I301" s="110">
        <v>-32.889593038560797</v>
      </c>
      <c r="J301" s="110">
        <v>24.558475052041501</v>
      </c>
      <c r="K301" s="110">
        <v>-104.58054124742701</v>
      </c>
      <c r="L301" s="110">
        <v>27.1737159996378</v>
      </c>
      <c r="M301" s="110">
        <v>-14.222617937338001</v>
      </c>
      <c r="O301" s="252">
        <v>4.5590881823635296</v>
      </c>
      <c r="P301" s="252">
        <v>7.33353329334133</v>
      </c>
      <c r="R301" s="253">
        <v>0.96550000000000002</v>
      </c>
      <c r="S301" s="253">
        <v>0.86670000000000003</v>
      </c>
      <c r="T301" s="253"/>
      <c r="U301" s="255">
        <v>0.58223684210526305</v>
      </c>
      <c r="V301" s="255">
        <v>0.26644736842105299</v>
      </c>
      <c r="W301" s="255">
        <v>6.9078947368421101E-2</v>
      </c>
      <c r="X301" s="253"/>
      <c r="Y301" s="253">
        <v>0.95105300000000004</v>
      </c>
      <c r="Z301" s="253">
        <v>1.0045999999999999</v>
      </c>
      <c r="AA301" s="255">
        <v>-6.4615384615384599</v>
      </c>
    </row>
    <row r="302" spans="1:27" customFormat="1" x14ac:dyDescent="0.25">
      <c r="A302" s="111" t="s">
        <v>611</v>
      </c>
      <c r="B302" s="110">
        <v>5423</v>
      </c>
      <c r="C302" s="110">
        <v>7393</v>
      </c>
      <c r="D302" s="110">
        <v>6163.9354046006902</v>
      </c>
      <c r="E302" s="110">
        <v>1588.68572941148</v>
      </c>
      <c r="F302" s="110"/>
      <c r="G302" s="110">
        <v>-157.19506766331699</v>
      </c>
      <c r="H302" s="110">
        <v>-97.781338793828297</v>
      </c>
      <c r="I302" s="110">
        <v>-81.195255835475507</v>
      </c>
      <c r="J302" s="110">
        <v>78.243086193595502</v>
      </c>
      <c r="K302" s="110">
        <v>-104.58054124742701</v>
      </c>
      <c r="L302" s="110">
        <v>17.595182410895799</v>
      </c>
      <c r="M302" s="110">
        <v>-14.222617937338001</v>
      </c>
      <c r="O302" s="252">
        <v>5.2553936935275702</v>
      </c>
      <c r="P302" s="252">
        <v>8.5561497326203195</v>
      </c>
      <c r="R302" s="253">
        <v>0.97430000000000005</v>
      </c>
      <c r="S302" s="253">
        <v>0.93830000000000002</v>
      </c>
      <c r="T302" s="253"/>
      <c r="U302" s="255">
        <v>0.48070175438596502</v>
      </c>
      <c r="V302" s="255">
        <v>0.16140350877192999</v>
      </c>
      <c r="W302" s="255">
        <v>5.2631578947368397E-2</v>
      </c>
      <c r="X302" s="253"/>
      <c r="Y302" s="253">
        <v>0.96393699999999993</v>
      </c>
      <c r="Z302" s="253">
        <v>1.0126999999999999</v>
      </c>
      <c r="AA302" s="255">
        <v>-4.6822742474916401</v>
      </c>
    </row>
    <row r="303" spans="1:27" customFormat="1" x14ac:dyDescent="0.25">
      <c r="A303" s="111" t="s">
        <v>612</v>
      </c>
      <c r="B303" s="110">
        <v>8872</v>
      </c>
      <c r="C303" s="110">
        <v>9336</v>
      </c>
      <c r="D303" s="110">
        <v>7773.3570464540198</v>
      </c>
      <c r="E303" s="110">
        <v>1651.25858441274</v>
      </c>
      <c r="F303" s="110"/>
      <c r="G303" s="110">
        <v>40.084857467189302</v>
      </c>
      <c r="H303" s="110">
        <v>13.450639386161701</v>
      </c>
      <c r="I303" s="110">
        <v>-40.414306099346597</v>
      </c>
      <c r="J303" s="110">
        <v>-3.9255719680594301</v>
      </c>
      <c r="K303" s="110">
        <v>-104.58054124742701</v>
      </c>
      <c r="L303" s="110">
        <v>-2.76703090948042</v>
      </c>
      <c r="M303" s="110">
        <v>9.0601347285012306</v>
      </c>
      <c r="O303" s="252">
        <v>6.6275924256086602</v>
      </c>
      <c r="P303" s="252">
        <v>8.8931469792605995</v>
      </c>
      <c r="R303" s="253">
        <v>1.0049999999999999</v>
      </c>
      <c r="S303" s="253">
        <v>1.008</v>
      </c>
      <c r="T303" s="253"/>
      <c r="U303" s="255">
        <v>0.391156462585034</v>
      </c>
      <c r="V303" s="255">
        <v>0.183673469387755</v>
      </c>
      <c r="W303" s="255">
        <v>4.4217687074829898E-2</v>
      </c>
      <c r="X303" s="253"/>
      <c r="Y303" s="253">
        <v>0.95785500000000001</v>
      </c>
      <c r="Z303" s="253">
        <v>0.99950000000000006</v>
      </c>
      <c r="AA303" s="255">
        <v>9.0909090909090899</v>
      </c>
    </row>
    <row r="304" spans="1:27" customFormat="1" x14ac:dyDescent="0.25">
      <c r="A304" s="111" t="s">
        <v>613</v>
      </c>
      <c r="B304" s="110">
        <v>2794</v>
      </c>
      <c r="C304" s="110">
        <v>6565</v>
      </c>
      <c r="D304" s="110">
        <v>5583.1341420674498</v>
      </c>
      <c r="E304" s="110">
        <v>1209.4964682084401</v>
      </c>
      <c r="F304" s="110"/>
      <c r="G304" s="110">
        <v>-192.51668249482</v>
      </c>
      <c r="H304" s="110">
        <v>-139.57722101403601</v>
      </c>
      <c r="I304" s="110">
        <v>-58.391969031533499</v>
      </c>
      <c r="J304" s="110">
        <v>121.11511743803101</v>
      </c>
      <c r="K304" s="110">
        <v>-104.58054124742701</v>
      </c>
      <c r="L304" s="110">
        <v>-2.76703090948042</v>
      </c>
      <c r="M304" s="110">
        <v>148.74843621031499</v>
      </c>
      <c r="O304" s="252">
        <v>4.7602004294917704</v>
      </c>
      <c r="P304" s="252">
        <v>6.5139584824624199</v>
      </c>
      <c r="R304" s="253">
        <v>0.96530000000000005</v>
      </c>
      <c r="S304" s="253">
        <v>0.88439999999999996</v>
      </c>
      <c r="T304" s="253"/>
      <c r="U304" s="255">
        <v>0.56390977443609003</v>
      </c>
      <c r="V304" s="255">
        <v>0.17293233082706799</v>
      </c>
      <c r="W304" s="255">
        <v>7.5187969924811998E-2</v>
      </c>
      <c r="X304" s="253"/>
      <c r="Y304" s="253">
        <v>0.95179800000000003</v>
      </c>
      <c r="Z304" s="253">
        <v>1.0217000000000001</v>
      </c>
      <c r="AA304" s="255">
        <v>41.489361702127702</v>
      </c>
    </row>
    <row r="305" spans="1:27" customFormat="1" ht="14.25" customHeight="1" x14ac:dyDescent="0.25">
      <c r="A305" s="17" t="s">
        <v>614</v>
      </c>
      <c r="B305" s="18"/>
      <c r="C305" s="18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O305" s="252"/>
      <c r="P305" s="252"/>
      <c r="R305" s="253"/>
      <c r="S305" s="253"/>
      <c r="T305" s="253"/>
      <c r="U305" s="255"/>
      <c r="V305" s="255"/>
      <c r="W305" s="255"/>
      <c r="X305" s="253"/>
      <c r="Y305" s="253"/>
      <c r="Z305" s="253"/>
      <c r="AA305" s="255"/>
    </row>
    <row r="306" spans="1:27" customFormat="1" x14ac:dyDescent="0.25">
      <c r="A306" s="111" t="s">
        <v>615</v>
      </c>
      <c r="B306" s="110">
        <v>2785</v>
      </c>
      <c r="C306" s="110">
        <v>5681</v>
      </c>
      <c r="D306" s="110">
        <v>4885.2367219141897</v>
      </c>
      <c r="E306" s="110">
        <v>1253.4074394791301</v>
      </c>
      <c r="F306" s="110"/>
      <c r="G306" s="110">
        <v>-154.13245552195201</v>
      </c>
      <c r="H306" s="110">
        <v>-115.95029892885501</v>
      </c>
      <c r="I306" s="110">
        <v>-126.171575704077</v>
      </c>
      <c r="J306" s="110">
        <v>-10.786414233044001</v>
      </c>
      <c r="K306" s="110">
        <v>-104.58054124742701</v>
      </c>
      <c r="L306" s="110">
        <v>68.127734684343594</v>
      </c>
      <c r="M306" s="110">
        <v>-14.222617937338001</v>
      </c>
      <c r="O306" s="252">
        <v>4.16517055655296</v>
      </c>
      <c r="P306" s="252">
        <v>6.7504488330341097</v>
      </c>
      <c r="R306" s="253">
        <v>0.96819999999999995</v>
      </c>
      <c r="S306" s="253">
        <v>0.9073</v>
      </c>
      <c r="T306" s="253"/>
      <c r="U306" s="255">
        <v>0.58620689655172398</v>
      </c>
      <c r="V306" s="255">
        <v>0.18965517241379301</v>
      </c>
      <c r="W306" s="255">
        <v>2.5862068965517199E-2</v>
      </c>
      <c r="X306" s="253"/>
      <c r="Y306" s="253">
        <v>0.96032899999999999</v>
      </c>
      <c r="Z306" s="253">
        <v>0.99780000000000002</v>
      </c>
      <c r="AA306" s="255">
        <v>-12.781954887217999</v>
      </c>
    </row>
    <row r="307" spans="1:27" customFormat="1" x14ac:dyDescent="0.25">
      <c r="A307" s="111" t="s">
        <v>616</v>
      </c>
      <c r="B307" s="110">
        <v>6220</v>
      </c>
      <c r="C307" s="110">
        <v>6954</v>
      </c>
      <c r="D307" s="110">
        <v>6128.3815943045001</v>
      </c>
      <c r="E307" s="110">
        <v>1322.43081300418</v>
      </c>
      <c r="F307" s="110"/>
      <c r="G307" s="110">
        <v>-226.75772307320801</v>
      </c>
      <c r="H307" s="110">
        <v>-160.56701615044901</v>
      </c>
      <c r="I307" s="110">
        <v>-42.172275001125499</v>
      </c>
      <c r="J307" s="110">
        <v>53.890864585046302</v>
      </c>
      <c r="K307" s="110">
        <v>-104.58054124742701</v>
      </c>
      <c r="L307" s="110">
        <v>-2.76703090948042</v>
      </c>
      <c r="M307" s="110">
        <v>-14.222617937338001</v>
      </c>
      <c r="O307" s="252">
        <v>5.22508038585209</v>
      </c>
      <c r="P307" s="252">
        <v>7.1221864951768499</v>
      </c>
      <c r="R307" s="253">
        <v>0.96279999999999999</v>
      </c>
      <c r="S307" s="253">
        <v>0.87839999999999996</v>
      </c>
      <c r="T307" s="253"/>
      <c r="U307" s="255">
        <v>0.63692307692307704</v>
      </c>
      <c r="V307" s="255">
        <v>0.16615384615384601</v>
      </c>
      <c r="W307" s="255">
        <v>4.9230769230769203E-2</v>
      </c>
      <c r="X307" s="253"/>
      <c r="Y307" s="253">
        <v>0.95483200000000001</v>
      </c>
      <c r="Z307" s="253">
        <v>1.0087999999999999</v>
      </c>
      <c r="AA307" s="255">
        <v>4.5016077170418001</v>
      </c>
    </row>
    <row r="308" spans="1:27" customFormat="1" x14ac:dyDescent="0.25">
      <c r="A308" s="111" t="s">
        <v>617</v>
      </c>
      <c r="B308" s="110">
        <v>28080</v>
      </c>
      <c r="C308" s="110">
        <v>7031</v>
      </c>
      <c r="D308" s="110">
        <v>5972.9895823691504</v>
      </c>
      <c r="E308" s="110">
        <v>1311.24917838785</v>
      </c>
      <c r="F308" s="110"/>
      <c r="G308" s="110">
        <v>-61.498318379955798</v>
      </c>
      <c r="H308" s="110">
        <v>-0.41505387833408203</v>
      </c>
      <c r="I308" s="110">
        <v>-83.057401525154404</v>
      </c>
      <c r="J308" s="110">
        <v>-6.0118830272020096</v>
      </c>
      <c r="K308" s="110">
        <v>-104.58054124742701</v>
      </c>
      <c r="L308" s="110">
        <v>-2.76703090948042</v>
      </c>
      <c r="M308" s="110">
        <v>5.1445878346713299</v>
      </c>
      <c r="O308" s="252">
        <v>5.0925925925925899</v>
      </c>
      <c r="P308" s="252">
        <v>7.06196581196581</v>
      </c>
      <c r="R308" s="253">
        <v>0.98950000000000005</v>
      </c>
      <c r="S308" s="253">
        <v>0.99950000000000006</v>
      </c>
      <c r="T308" s="253"/>
      <c r="U308" s="255">
        <v>0.41748251748251702</v>
      </c>
      <c r="V308" s="255">
        <v>0.17902097902097899</v>
      </c>
      <c r="W308" s="255">
        <v>6.6433566433566404E-2</v>
      </c>
      <c r="X308" s="253"/>
      <c r="Y308" s="253">
        <v>0.9629080000000001</v>
      </c>
      <c r="Z308" s="253">
        <v>0.999</v>
      </c>
      <c r="AA308" s="255">
        <v>9.3272171253822602</v>
      </c>
    </row>
    <row r="309" spans="1:27" customFormat="1" x14ac:dyDescent="0.25">
      <c r="A309" s="111" t="s">
        <v>618</v>
      </c>
      <c r="B309" s="110">
        <v>17529</v>
      </c>
      <c r="C309" s="110">
        <v>7020</v>
      </c>
      <c r="D309" s="110">
        <v>6269.5341618557104</v>
      </c>
      <c r="E309" s="110">
        <v>1265.81542202541</v>
      </c>
      <c r="F309" s="110"/>
      <c r="G309" s="110">
        <v>-174.955837713226</v>
      </c>
      <c r="H309" s="110">
        <v>-155.707889282671</v>
      </c>
      <c r="I309" s="110">
        <v>-65.648762463423907</v>
      </c>
      <c r="J309" s="110">
        <v>1.2150133875381499</v>
      </c>
      <c r="K309" s="110">
        <v>-104.58054124742701</v>
      </c>
      <c r="L309" s="110">
        <v>-2.76703090948042</v>
      </c>
      <c r="M309" s="110">
        <v>-13.049123801129801</v>
      </c>
      <c r="O309" s="252">
        <v>5.3454275771578503</v>
      </c>
      <c r="P309" s="252">
        <v>6.8172742312738901</v>
      </c>
      <c r="R309" s="253">
        <v>0.97189999999999999</v>
      </c>
      <c r="S309" s="253">
        <v>0.87680000000000002</v>
      </c>
      <c r="T309" s="253"/>
      <c r="U309" s="255">
        <v>0.51440768409818605</v>
      </c>
      <c r="V309" s="255">
        <v>0.13660618996798299</v>
      </c>
      <c r="W309" s="255">
        <v>6.5101387406616903E-2</v>
      </c>
      <c r="X309" s="253"/>
      <c r="Y309" s="253">
        <v>0.97529900000000003</v>
      </c>
      <c r="Z309" s="253">
        <v>1.0002</v>
      </c>
      <c r="AA309" s="255">
        <v>6.4772727272727302</v>
      </c>
    </row>
    <row r="310" spans="1:27" customFormat="1" x14ac:dyDescent="0.25">
      <c r="A310" s="111" t="s">
        <v>619</v>
      </c>
      <c r="B310" s="110">
        <v>9685</v>
      </c>
      <c r="C310" s="110">
        <v>6595</v>
      </c>
      <c r="D310" s="110">
        <v>5546.49564372849</v>
      </c>
      <c r="E310" s="110">
        <v>1474.3015871615801</v>
      </c>
      <c r="F310" s="110"/>
      <c r="G310" s="110">
        <v>-179.59768575062901</v>
      </c>
      <c r="H310" s="110">
        <v>-204.09762926973499</v>
      </c>
      <c r="I310" s="110">
        <v>52.683443208147096</v>
      </c>
      <c r="J310" s="110">
        <v>-11.6865342966626</v>
      </c>
      <c r="K310" s="110">
        <v>-104.58054124742701</v>
      </c>
      <c r="L310" s="110">
        <v>35.759498209982702</v>
      </c>
      <c r="M310" s="110">
        <v>-14.222617937338001</v>
      </c>
      <c r="O310" s="252">
        <v>4.7289623128549296</v>
      </c>
      <c r="P310" s="252">
        <v>7.9401135776974696</v>
      </c>
      <c r="R310" s="253">
        <v>0.96740000000000004</v>
      </c>
      <c r="S310" s="253">
        <v>0.86140000000000005</v>
      </c>
      <c r="T310" s="253"/>
      <c r="U310" s="255">
        <v>0.57423580786026196</v>
      </c>
      <c r="V310" s="255">
        <v>0.36462882096069898</v>
      </c>
      <c r="W310" s="255">
        <v>0.102620087336245</v>
      </c>
      <c r="X310" s="253"/>
      <c r="Y310" s="253">
        <v>0.96345600000000009</v>
      </c>
      <c r="Z310" s="253">
        <v>0.99790000000000001</v>
      </c>
      <c r="AA310" s="255">
        <v>-7.4747474747474696</v>
      </c>
    </row>
    <row r="311" spans="1:27" customFormat="1" x14ac:dyDescent="0.25">
      <c r="A311" s="111" t="s">
        <v>620</v>
      </c>
      <c r="B311" s="110">
        <v>4923</v>
      </c>
      <c r="C311" s="110">
        <v>6173</v>
      </c>
      <c r="D311" s="110">
        <v>5336.6780779153296</v>
      </c>
      <c r="E311" s="110">
        <v>1150.3490069188499</v>
      </c>
      <c r="F311" s="110"/>
      <c r="G311" s="110">
        <v>-38.807013349444702</v>
      </c>
      <c r="H311" s="110">
        <v>-97.654129777933903</v>
      </c>
      <c r="I311" s="110">
        <v>-81.878375427796897</v>
      </c>
      <c r="J311" s="110">
        <v>9.0334592876233906</v>
      </c>
      <c r="K311" s="110">
        <v>-104.58054124742701</v>
      </c>
      <c r="L311" s="110">
        <v>-2.76703090948042</v>
      </c>
      <c r="M311" s="110">
        <v>2.7528629270615799</v>
      </c>
      <c r="O311" s="252">
        <v>4.5500710948608596</v>
      </c>
      <c r="P311" s="252">
        <v>6.1954093032703597</v>
      </c>
      <c r="R311" s="253">
        <v>0.99250000000000005</v>
      </c>
      <c r="S311" s="253">
        <v>0.91490000000000005</v>
      </c>
      <c r="T311" s="253"/>
      <c r="U311" s="255">
        <v>0.4375</v>
      </c>
      <c r="V311" s="255">
        <v>0.23660714285714299</v>
      </c>
      <c r="W311" s="255">
        <v>6.6964285714285698E-2</v>
      </c>
      <c r="X311" s="253"/>
      <c r="Y311" s="253">
        <v>0.96419900000000003</v>
      </c>
      <c r="Z311" s="253">
        <v>1.0017</v>
      </c>
      <c r="AA311" s="255">
        <v>9.2682926829268304</v>
      </c>
    </row>
    <row r="312" spans="1:27" customFormat="1" x14ac:dyDescent="0.25">
      <c r="A312" s="111" t="s">
        <v>621</v>
      </c>
      <c r="B312" s="110">
        <v>15886</v>
      </c>
      <c r="C312" s="110">
        <v>5993</v>
      </c>
      <c r="D312" s="110">
        <v>5212.4627708386197</v>
      </c>
      <c r="E312" s="110">
        <v>1217.9032210702201</v>
      </c>
      <c r="F312" s="110"/>
      <c r="G312" s="110">
        <v>-133.7847135298</v>
      </c>
      <c r="H312" s="110">
        <v>-85.378025730376706</v>
      </c>
      <c r="I312" s="110">
        <v>-83.612212181444903</v>
      </c>
      <c r="J312" s="110">
        <v>-13.070050371929099</v>
      </c>
      <c r="K312" s="110">
        <v>-104.58054124742701</v>
      </c>
      <c r="L312" s="110">
        <v>-2.76703090948042</v>
      </c>
      <c r="M312" s="110">
        <v>-14.222617937338001</v>
      </c>
      <c r="O312" s="252">
        <v>4.44416467329724</v>
      </c>
      <c r="P312" s="252">
        <v>6.5592345461412602</v>
      </c>
      <c r="R312" s="253">
        <v>0.97409999999999997</v>
      </c>
      <c r="S312" s="253">
        <v>0.92969999999999997</v>
      </c>
      <c r="T312" s="253"/>
      <c r="U312" s="255">
        <v>0.51274787535410804</v>
      </c>
      <c r="V312" s="255">
        <v>0.18696883852691201</v>
      </c>
      <c r="W312" s="255">
        <v>7.5070821529744994E-2</v>
      </c>
      <c r="X312" s="253"/>
      <c r="Y312" s="253">
        <v>0.95713099999999995</v>
      </c>
      <c r="Z312" s="253">
        <v>0.99750000000000005</v>
      </c>
      <c r="AA312" s="255">
        <v>1.00143061516452</v>
      </c>
    </row>
    <row r="313" spans="1:27" customFormat="1" x14ac:dyDescent="0.25">
      <c r="A313" s="111" t="s">
        <v>622</v>
      </c>
      <c r="B313" s="110">
        <v>22867</v>
      </c>
      <c r="C313" s="110">
        <v>7616</v>
      </c>
      <c r="D313" s="110">
        <v>6601.1891689173499</v>
      </c>
      <c r="E313" s="110">
        <v>1417.7337102164299</v>
      </c>
      <c r="F313" s="110"/>
      <c r="G313" s="110">
        <v>-180.97474882719899</v>
      </c>
      <c r="H313" s="110">
        <v>-95.314681357727693</v>
      </c>
      <c r="I313" s="110">
        <v>-33.693644718175001</v>
      </c>
      <c r="J313" s="110">
        <v>7.8825335578685598</v>
      </c>
      <c r="K313" s="110">
        <v>-104.58054124742701</v>
      </c>
      <c r="L313" s="110">
        <v>18.319113139865799</v>
      </c>
      <c r="M313" s="110">
        <v>-14.222617937338001</v>
      </c>
      <c r="O313" s="252">
        <v>5.6281978396816399</v>
      </c>
      <c r="P313" s="252">
        <v>7.6354572090785799</v>
      </c>
      <c r="R313" s="253">
        <v>0.97240000000000004</v>
      </c>
      <c r="S313" s="253">
        <v>0.93259999999999998</v>
      </c>
      <c r="T313" s="253"/>
      <c r="U313" s="255">
        <v>0.54467754467754503</v>
      </c>
      <c r="V313" s="255">
        <v>0.15229215229215201</v>
      </c>
      <c r="W313" s="255">
        <v>6.5268065268065306E-2</v>
      </c>
      <c r="X313" s="253"/>
      <c r="Y313" s="253">
        <v>0.98882400000000004</v>
      </c>
      <c r="Z313" s="253">
        <v>1.0012000000000001</v>
      </c>
      <c r="AA313" s="255">
        <v>-4.5959970348406198</v>
      </c>
    </row>
    <row r="314" spans="1:27" customFormat="1" x14ac:dyDescent="0.25">
      <c r="A314" s="111" t="s">
        <v>623</v>
      </c>
      <c r="B314" s="110">
        <v>78105</v>
      </c>
      <c r="C314" s="110">
        <v>7236</v>
      </c>
      <c r="D314" s="110">
        <v>6026.19452126128</v>
      </c>
      <c r="E314" s="110">
        <v>1399.2684415371</v>
      </c>
      <c r="F314" s="110"/>
      <c r="G314" s="110">
        <v>12.667841825316501</v>
      </c>
      <c r="H314" s="110">
        <v>48.935112476350803</v>
      </c>
      <c r="I314" s="110">
        <v>-128.646350096921</v>
      </c>
      <c r="J314" s="110">
        <v>-1.24413234908498</v>
      </c>
      <c r="K314" s="110">
        <v>-104.58054124742701</v>
      </c>
      <c r="L314" s="110">
        <v>-2.76703090948042</v>
      </c>
      <c r="M314" s="110">
        <v>-14.222617937338001</v>
      </c>
      <c r="O314" s="252">
        <v>5.1379553165610403</v>
      </c>
      <c r="P314" s="252">
        <v>7.5360092183598999</v>
      </c>
      <c r="R314" s="253">
        <v>1.0019</v>
      </c>
      <c r="S314" s="253">
        <v>1.0347999999999999</v>
      </c>
      <c r="T314" s="253"/>
      <c r="U314" s="255">
        <v>0.31049090456017903</v>
      </c>
      <c r="V314" s="255">
        <v>0.144530276601047</v>
      </c>
      <c r="W314" s="255">
        <v>6.32942935459756E-2</v>
      </c>
      <c r="X314" s="253"/>
      <c r="Y314" s="253">
        <v>0.98563100000000003</v>
      </c>
      <c r="Z314" s="253">
        <v>0.99980000000000002</v>
      </c>
      <c r="AA314" s="255">
        <v>0.35008752188046999</v>
      </c>
    </row>
    <row r="315" spans="1:27" customFormat="1" x14ac:dyDescent="0.25">
      <c r="A315" s="111" t="s">
        <v>624</v>
      </c>
      <c r="B315" s="110">
        <v>6052</v>
      </c>
      <c r="C315" s="110">
        <v>6310</v>
      </c>
      <c r="D315" s="110">
        <v>5542.6816745844599</v>
      </c>
      <c r="E315" s="110">
        <v>1294.7119304649</v>
      </c>
      <c r="F315" s="110"/>
      <c r="G315" s="110">
        <v>-237.67150793966999</v>
      </c>
      <c r="H315" s="110">
        <v>-195.390401982387</v>
      </c>
      <c r="I315" s="110">
        <v>21.246267699121798</v>
      </c>
      <c r="J315" s="110">
        <v>6.0580563972106098</v>
      </c>
      <c r="K315" s="110">
        <v>-104.58054124742701</v>
      </c>
      <c r="L315" s="110">
        <v>-2.76703090948042</v>
      </c>
      <c r="M315" s="110">
        <v>-14.222617937338001</v>
      </c>
      <c r="O315" s="252">
        <v>4.7257105089226696</v>
      </c>
      <c r="P315" s="252">
        <v>6.9729015201586302</v>
      </c>
      <c r="R315" s="253">
        <v>0.95689999999999997</v>
      </c>
      <c r="S315" s="253">
        <v>0.84889999999999999</v>
      </c>
      <c r="T315" s="253"/>
      <c r="U315" s="255">
        <v>0.608391608391608</v>
      </c>
      <c r="V315" s="255">
        <v>0.33216783216783202</v>
      </c>
      <c r="W315" s="255">
        <v>7.69230769230769E-2</v>
      </c>
      <c r="X315" s="253"/>
      <c r="Y315" s="253">
        <v>0.95478600000000002</v>
      </c>
      <c r="Z315" s="253">
        <v>1.0011000000000001</v>
      </c>
      <c r="AA315" s="255">
        <v>3.6231884057971002</v>
      </c>
    </row>
    <row r="316" spans="1:27" customFormat="1" x14ac:dyDescent="0.25">
      <c r="A316" s="111" t="s">
        <v>625</v>
      </c>
      <c r="B316" s="110">
        <v>42281</v>
      </c>
      <c r="C316" s="110">
        <v>7232</v>
      </c>
      <c r="D316" s="110">
        <v>6183.2618912982198</v>
      </c>
      <c r="E316" s="110">
        <v>1412.3112157089299</v>
      </c>
      <c r="F316" s="110"/>
      <c r="G316" s="110">
        <v>-90.294203756293896</v>
      </c>
      <c r="H316" s="110">
        <v>-25.181031171901001</v>
      </c>
      <c r="I316" s="110">
        <v>-133.733041349442</v>
      </c>
      <c r="J316" s="110">
        <v>6.7626946355958104</v>
      </c>
      <c r="K316" s="110">
        <v>-104.58054124742701</v>
      </c>
      <c r="L316" s="110">
        <v>-2.76703090948042</v>
      </c>
      <c r="M316" s="110">
        <v>-14.222617937338001</v>
      </c>
      <c r="O316" s="252">
        <v>5.27187152621745</v>
      </c>
      <c r="P316" s="252">
        <v>7.6062533998722799</v>
      </c>
      <c r="R316" s="253">
        <v>0.98519999999999996</v>
      </c>
      <c r="S316" s="253">
        <v>0.98199999999999998</v>
      </c>
      <c r="T316" s="253"/>
      <c r="U316" s="255">
        <v>0.41408703454463902</v>
      </c>
      <c r="V316" s="255">
        <v>0.118438761776581</v>
      </c>
      <c r="W316" s="255">
        <v>3.9479587258860499E-2</v>
      </c>
      <c r="X316" s="253"/>
      <c r="Y316" s="253">
        <v>0.96590299999999996</v>
      </c>
      <c r="Z316" s="253">
        <v>1.0011000000000001</v>
      </c>
      <c r="AA316" s="255">
        <v>4.3539325842696597</v>
      </c>
    </row>
    <row r="317" spans="1:27" customFormat="1" x14ac:dyDescent="0.25">
      <c r="A317" s="111" t="s">
        <v>626</v>
      </c>
      <c r="B317" s="110">
        <v>8066</v>
      </c>
      <c r="C317" s="110">
        <v>6487</v>
      </c>
      <c r="D317" s="110">
        <v>5700.0763464864904</v>
      </c>
      <c r="E317" s="110">
        <v>1367.3756621278201</v>
      </c>
      <c r="F317" s="110"/>
      <c r="G317" s="110">
        <v>-219.37488237410699</v>
      </c>
      <c r="H317" s="110">
        <v>-204.318828343462</v>
      </c>
      <c r="I317" s="110">
        <v>-56.781734124312798</v>
      </c>
      <c r="J317" s="110">
        <v>21.621396671816001</v>
      </c>
      <c r="K317" s="110">
        <v>-104.58054124742701</v>
      </c>
      <c r="L317" s="110">
        <v>-2.76703090948042</v>
      </c>
      <c r="M317" s="110">
        <v>-14.222617937338001</v>
      </c>
      <c r="O317" s="252">
        <v>4.8599057773369703</v>
      </c>
      <c r="P317" s="252">
        <v>7.36424497892388</v>
      </c>
      <c r="R317" s="253">
        <v>0.96130000000000004</v>
      </c>
      <c r="S317" s="253">
        <v>0.85040000000000004</v>
      </c>
      <c r="T317" s="253"/>
      <c r="U317" s="255">
        <v>0.594387755102041</v>
      </c>
      <c r="V317" s="255">
        <v>0.206632653061224</v>
      </c>
      <c r="W317" s="255">
        <v>4.8469387755101997E-2</v>
      </c>
      <c r="X317" s="253"/>
      <c r="Y317" s="253">
        <v>0.96308000000000005</v>
      </c>
      <c r="Z317" s="253">
        <v>1.0038</v>
      </c>
      <c r="AA317" s="255">
        <v>-0.759493670886076</v>
      </c>
    </row>
    <row r="318" spans="1:27" customFormat="1" x14ac:dyDescent="0.25">
      <c r="A318" s="111" t="s">
        <v>627</v>
      </c>
      <c r="B318" s="110">
        <v>3315</v>
      </c>
      <c r="C318" s="110">
        <v>5376</v>
      </c>
      <c r="D318" s="110">
        <v>4741.0451246974499</v>
      </c>
      <c r="E318" s="110">
        <v>1053.01348987915</v>
      </c>
      <c r="F318" s="110"/>
      <c r="G318" s="110">
        <v>-123.94551905709299</v>
      </c>
      <c r="H318" s="110">
        <v>-158.764466260891</v>
      </c>
      <c r="I318" s="110">
        <v>-50.241019986336099</v>
      </c>
      <c r="J318" s="110">
        <v>22.718123153714501</v>
      </c>
      <c r="K318" s="110">
        <v>-104.58054124742701</v>
      </c>
      <c r="L318" s="110">
        <v>-2.76703090948042</v>
      </c>
      <c r="M318" s="110">
        <v>-0.75814437798249701</v>
      </c>
      <c r="O318" s="252">
        <v>4.0422322775264004</v>
      </c>
      <c r="P318" s="252">
        <v>5.6711915535445003</v>
      </c>
      <c r="R318" s="253">
        <v>0.97360000000000002</v>
      </c>
      <c r="S318" s="253">
        <v>0.84899999999999998</v>
      </c>
      <c r="T318" s="253"/>
      <c r="U318" s="255">
        <v>0.57462686567164201</v>
      </c>
      <c r="V318" s="255">
        <v>0.171641791044776</v>
      </c>
      <c r="W318" s="255">
        <v>0.134328358208955</v>
      </c>
      <c r="X318" s="253"/>
      <c r="Y318" s="253">
        <v>0.94885499999999989</v>
      </c>
      <c r="Z318" s="253">
        <v>1.0047999999999999</v>
      </c>
      <c r="AA318" s="255">
        <v>8.9430894308943092</v>
      </c>
    </row>
    <row r="319" spans="1:27" customFormat="1" x14ac:dyDescent="0.25">
      <c r="A319" s="111" t="s">
        <v>628</v>
      </c>
      <c r="B319" s="110">
        <v>4299</v>
      </c>
      <c r="C319" s="110">
        <v>5013</v>
      </c>
      <c r="D319" s="110">
        <v>4392.4947813755698</v>
      </c>
      <c r="E319" s="110">
        <v>1088.4104779132699</v>
      </c>
      <c r="F319" s="110"/>
      <c r="G319" s="110">
        <v>-127.042775381247</v>
      </c>
      <c r="H319" s="110">
        <v>-160.626497924722</v>
      </c>
      <c r="I319" s="110">
        <v>-134.66287082019701</v>
      </c>
      <c r="J319" s="110">
        <v>64.0915303632503</v>
      </c>
      <c r="K319" s="110">
        <v>-104.58054124742701</v>
      </c>
      <c r="L319" s="110">
        <v>8.8909719527666091</v>
      </c>
      <c r="M319" s="110">
        <v>-14.222617937338001</v>
      </c>
      <c r="O319" s="252">
        <v>3.74505698999767</v>
      </c>
      <c r="P319" s="252">
        <v>5.86182833217027</v>
      </c>
      <c r="R319" s="253">
        <v>0.9708</v>
      </c>
      <c r="S319" s="253">
        <v>0.85219999999999996</v>
      </c>
      <c r="T319" s="253"/>
      <c r="U319" s="255">
        <v>0.39130434782608697</v>
      </c>
      <c r="V319" s="255">
        <v>0.24223602484472101</v>
      </c>
      <c r="W319" s="255">
        <v>6.8322981366459604E-2</v>
      </c>
      <c r="X319" s="253"/>
      <c r="Y319" s="253">
        <v>0.95003299999999991</v>
      </c>
      <c r="Z319" s="253">
        <v>1.0145999999999999</v>
      </c>
      <c r="AA319" s="255">
        <v>-4.1666666666666696</v>
      </c>
    </row>
    <row r="320" spans="1:27" ht="5.25" customHeight="1" thickBot="1" x14ac:dyDescent="0.3">
      <c r="A320" s="122"/>
      <c r="B320" s="59"/>
      <c r="C320" s="59"/>
      <c r="D320" s="167"/>
      <c r="E320" s="59"/>
      <c r="F320" s="59"/>
      <c r="G320" s="59"/>
      <c r="H320" s="59"/>
      <c r="I320" s="59"/>
      <c r="J320" s="59"/>
      <c r="K320" s="59"/>
      <c r="L320" s="59"/>
      <c r="M320" s="59"/>
      <c r="O320" s="68"/>
      <c r="P320" s="68"/>
      <c r="Q320" s="68"/>
      <c r="R320" s="68"/>
      <c r="S320" s="167"/>
      <c r="T320" s="167"/>
      <c r="U320" s="167"/>
      <c r="V320" s="167"/>
      <c r="W320" s="167"/>
      <c r="X320" s="167"/>
      <c r="Y320" s="167"/>
      <c r="Z320" s="167"/>
      <c r="AA320" s="59"/>
    </row>
    <row r="321" spans="1:26" x14ac:dyDescent="0.25">
      <c r="A321" s="123"/>
      <c r="B321" s="155"/>
      <c r="C321" s="155"/>
      <c r="D321" s="166"/>
      <c r="E321" s="155"/>
      <c r="F321" s="155"/>
      <c r="J321" s="155"/>
      <c r="K321" s="155"/>
      <c r="L321" s="155"/>
      <c r="M321" s="155"/>
      <c r="S321" s="168"/>
      <c r="T321" s="168"/>
      <c r="U321" s="168"/>
      <c r="V321" s="168"/>
      <c r="W321" s="168"/>
      <c r="X321" s="168"/>
      <c r="Y321" s="168"/>
      <c r="Z321" s="168"/>
    </row>
    <row r="322" spans="1:26" x14ac:dyDescent="0.25">
      <c r="A322" s="100"/>
      <c r="B322" s="156"/>
      <c r="C322" s="156"/>
      <c r="D322" s="169"/>
      <c r="E322" s="156"/>
      <c r="F322" s="156"/>
      <c r="J322" s="156"/>
      <c r="K322" s="156"/>
      <c r="L322" s="156"/>
      <c r="M322" s="156"/>
      <c r="S322" s="169"/>
      <c r="T322" s="169"/>
      <c r="U322" s="169"/>
      <c r="V322" s="169"/>
      <c r="W322" s="169"/>
      <c r="X322" s="169"/>
      <c r="Y322" s="169"/>
      <c r="Z322" s="169"/>
    </row>
    <row r="323" spans="1:26" x14ac:dyDescent="0.25"/>
    <row r="324" spans="1:26" x14ac:dyDescent="0.25"/>
    <row r="325" spans="1:26" x14ac:dyDescent="0.25"/>
    <row r="326" spans="1:26" x14ac:dyDescent="0.25"/>
    <row r="327" spans="1:26" x14ac:dyDescent="0.25"/>
  </sheetData>
  <mergeCells count="5">
    <mergeCell ref="U3:W3"/>
    <mergeCell ref="Y3:Z3"/>
    <mergeCell ref="D3:E3"/>
    <mergeCell ref="G3:M3"/>
    <mergeCell ref="R3:S3"/>
  </mergeCells>
  <conditionalFormatting sqref="B10:M319">
    <cfRule type="cellIs" dxfId="7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17.109375" customWidth="1"/>
    <col min="2" max="2" width="12.5546875" customWidth="1"/>
    <col min="3" max="3" width="14.33203125" customWidth="1"/>
    <col min="4" max="4" width="3.5546875" customWidth="1"/>
    <col min="5" max="5" width="10.33203125" customWidth="1"/>
    <col min="6" max="9" width="10.88671875" customWidth="1"/>
    <col min="10" max="10" width="11.6640625" customWidth="1"/>
    <col min="11" max="11" width="3.5546875" style="64" customWidth="1"/>
    <col min="12" max="12" width="8.88671875" customWidth="1"/>
    <col min="13" max="13" width="9" customWidth="1"/>
    <col min="14" max="15" width="9.109375" customWidth="1"/>
    <col min="16" max="16" width="9.109375" style="71" customWidth="1"/>
    <col min="17" max="17" width="11.44140625" customWidth="1"/>
    <col min="18" max="18" width="6.109375" customWidth="1"/>
    <col min="19" max="27" width="0" hidden="1" customWidth="1"/>
    <col min="28" max="16384" width="9.109375" hidden="1"/>
  </cols>
  <sheetData>
    <row r="1" spans="1:18" x14ac:dyDescent="0.25"/>
    <row r="2" spans="1:18" ht="16.2" thickBot="1" x14ac:dyDescent="0.35">
      <c r="A2" s="69" t="str">
        <f>"Tabell 5 Förskoleklass och grundskola, utjämningsåret "&amp;Innehåll!C34</f>
        <v>Tabell 5 Förskoleklass och grundskola, utjämningsåret 2021</v>
      </c>
      <c r="B2" s="69"/>
      <c r="C2" s="68"/>
      <c r="D2" s="68"/>
      <c r="E2" s="68"/>
      <c r="F2" s="68"/>
      <c r="G2" s="68"/>
      <c r="H2" s="68"/>
      <c r="I2" s="68"/>
      <c r="J2" s="68"/>
      <c r="L2" s="69" t="s">
        <v>71</v>
      </c>
      <c r="M2" s="68"/>
      <c r="N2" s="68"/>
      <c r="O2" s="68"/>
      <c r="P2" s="68"/>
      <c r="Q2" s="68"/>
      <c r="R2" s="64"/>
    </row>
    <row r="3" spans="1:18" ht="14.25" customHeight="1" x14ac:dyDescent="0.25">
      <c r="L3" s="331"/>
      <c r="M3" s="331"/>
      <c r="N3" s="331"/>
      <c r="O3" s="333"/>
      <c r="P3" s="333"/>
      <c r="Q3" s="331"/>
    </row>
    <row r="4" spans="1:18" s="64" customFormat="1" ht="12.75" customHeight="1" x14ac:dyDescent="0.25">
      <c r="A4" t="s">
        <v>19</v>
      </c>
      <c r="C4"/>
      <c r="D4"/>
      <c r="E4" s="242"/>
      <c r="F4" s="332" t="s">
        <v>73</v>
      </c>
      <c r="G4" s="332"/>
      <c r="H4" s="332"/>
      <c r="I4" s="332"/>
      <c r="J4" s="332"/>
      <c r="K4" s="72"/>
      <c r="L4" s="331"/>
      <c r="M4" s="331"/>
      <c r="N4" s="331"/>
      <c r="O4" s="333"/>
      <c r="P4" s="333"/>
      <c r="Q4" s="331"/>
      <c r="R4" s="73"/>
    </row>
    <row r="5" spans="1:18" s="64" customFormat="1" ht="74.25" customHeight="1" x14ac:dyDescent="0.25">
      <c r="A5" s="3" t="s">
        <v>45</v>
      </c>
      <c r="B5" s="74" t="str">
        <f>"Folkmängd 31/12 -"&amp;Innehåll!C34-2</f>
        <v>Folkmängd 31/12 -2019</v>
      </c>
      <c r="C5" s="74" t="s">
        <v>227</v>
      </c>
      <c r="D5" s="74"/>
      <c r="E5" s="74" t="s">
        <v>83</v>
      </c>
      <c r="F5" s="74" t="s">
        <v>224</v>
      </c>
      <c r="G5" s="261" t="s">
        <v>201</v>
      </c>
      <c r="H5" s="262" t="s">
        <v>202</v>
      </c>
      <c r="I5" s="74" t="s">
        <v>225</v>
      </c>
      <c r="J5" s="74" t="s">
        <v>226</v>
      </c>
      <c r="K5" s="75"/>
      <c r="L5" s="74" t="s">
        <v>228</v>
      </c>
      <c r="M5" s="74" t="s">
        <v>229</v>
      </c>
      <c r="N5" s="84" t="s">
        <v>309</v>
      </c>
      <c r="O5" s="84" t="s">
        <v>183</v>
      </c>
      <c r="P5" s="83" t="s">
        <v>287</v>
      </c>
      <c r="Q5" s="83" t="s">
        <v>231</v>
      </c>
    </row>
    <row r="6" spans="1:18" s="72" customFormat="1" ht="15.75" customHeight="1" x14ac:dyDescent="0.25">
      <c r="B6" s="76"/>
      <c r="C6" s="78" t="s">
        <v>289</v>
      </c>
      <c r="E6" s="76" t="s">
        <v>75</v>
      </c>
      <c r="F6" s="76" t="s">
        <v>76</v>
      </c>
      <c r="G6" s="76" t="s">
        <v>77</v>
      </c>
      <c r="H6" s="76" t="s">
        <v>78</v>
      </c>
      <c r="I6" s="76" t="s">
        <v>79</v>
      </c>
      <c r="J6" s="246" t="s">
        <v>86</v>
      </c>
      <c r="K6" s="246"/>
      <c r="L6" s="300"/>
      <c r="M6" s="300"/>
      <c r="N6" s="300"/>
      <c r="O6" s="300"/>
      <c r="P6" s="77"/>
      <c r="Q6" s="299"/>
      <c r="R6" s="299"/>
    </row>
    <row r="7" spans="1:18" ht="18.75" customHeight="1" x14ac:dyDescent="0.25">
      <c r="A7" s="17" t="s">
        <v>324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13.2" x14ac:dyDescent="0.25">
      <c r="A8" s="110" t="s">
        <v>325</v>
      </c>
      <c r="B8" s="110">
        <v>94606</v>
      </c>
      <c r="C8" s="110">
        <v>14039</v>
      </c>
      <c r="D8" s="110"/>
      <c r="E8" s="110">
        <v>13627.3754004572</v>
      </c>
      <c r="F8" s="110">
        <v>437.57531832896598</v>
      </c>
      <c r="G8" s="110">
        <v>-243.38990693230201</v>
      </c>
      <c r="H8" s="110">
        <v>240.27492192818099</v>
      </c>
      <c r="I8" s="110">
        <v>-0.66239160362010496</v>
      </c>
      <c r="J8" s="110">
        <v>-22.217144944217299</v>
      </c>
      <c r="K8" s="110"/>
      <c r="L8" s="128">
        <v>1.3825761579603799</v>
      </c>
      <c r="M8" s="128">
        <v>12.2212121852737</v>
      </c>
      <c r="N8" s="128">
        <v>53.053104999135101</v>
      </c>
      <c r="O8" s="128">
        <v>103.88720000000001</v>
      </c>
      <c r="P8" s="263">
        <v>0.98170000000000002</v>
      </c>
      <c r="Q8" s="128">
        <v>12.2938661547858</v>
      </c>
    </row>
    <row r="9" spans="1:18" ht="13.2" x14ac:dyDescent="0.25">
      <c r="A9" s="110" t="s">
        <v>326</v>
      </c>
      <c r="B9" s="110">
        <v>32857</v>
      </c>
      <c r="C9" s="110">
        <v>16661</v>
      </c>
      <c r="D9" s="110"/>
      <c r="E9" s="110">
        <v>16223.698994057</v>
      </c>
      <c r="F9" s="110">
        <v>-72.878350048242297</v>
      </c>
      <c r="G9" s="110">
        <v>-193.56043473083599</v>
      </c>
      <c r="H9" s="110">
        <v>726.79771710118405</v>
      </c>
      <c r="I9" s="110">
        <v>-0.66239160362010496</v>
      </c>
      <c r="J9" s="110">
        <v>-22.217144944217299</v>
      </c>
      <c r="K9" s="110"/>
      <c r="L9" s="128">
        <v>1.33609276562072</v>
      </c>
      <c r="M9" s="128">
        <v>14.7244118452689</v>
      </c>
      <c r="N9" s="128">
        <v>14.1794129805705</v>
      </c>
      <c r="O9" s="128">
        <v>107.7985</v>
      </c>
      <c r="P9" s="263">
        <v>0.98770000000000002</v>
      </c>
      <c r="Q9" s="128">
        <v>2.8654970760233902</v>
      </c>
    </row>
    <row r="10" spans="1:18" ht="13.2" x14ac:dyDescent="0.25">
      <c r="A10" s="110" t="s">
        <v>327</v>
      </c>
      <c r="B10" s="110">
        <v>28690</v>
      </c>
      <c r="C10" s="110">
        <v>16858</v>
      </c>
      <c r="D10" s="110"/>
      <c r="E10" s="110">
        <v>16367.189290349101</v>
      </c>
      <c r="F10" s="110">
        <v>-111.733541806286</v>
      </c>
      <c r="G10" s="110">
        <v>158.20592329631199</v>
      </c>
      <c r="H10" s="110">
        <v>467.253879286347</v>
      </c>
      <c r="I10" s="110">
        <v>-0.66239160362010496</v>
      </c>
      <c r="J10" s="110">
        <v>-22.217144944217299</v>
      </c>
      <c r="K10" s="110"/>
      <c r="L10" s="128">
        <v>1.51969327291739</v>
      </c>
      <c r="M10" s="128">
        <v>14.7577553154409</v>
      </c>
      <c r="N10" s="128">
        <v>11.8800188946623</v>
      </c>
      <c r="O10" s="128">
        <v>105.2833</v>
      </c>
      <c r="P10" s="263">
        <v>1.0093000000000001</v>
      </c>
      <c r="Q10" s="128">
        <v>12.0710343172546</v>
      </c>
    </row>
    <row r="11" spans="1:18" ht="13.2" x14ac:dyDescent="0.25">
      <c r="A11" s="110" t="s">
        <v>328</v>
      </c>
      <c r="B11" s="110">
        <v>92095</v>
      </c>
      <c r="C11" s="110">
        <v>13155</v>
      </c>
      <c r="D11" s="110"/>
      <c r="E11" s="110">
        <v>12954.025762868399</v>
      </c>
      <c r="F11" s="110">
        <v>113.12726383633201</v>
      </c>
      <c r="G11" s="110">
        <v>-180.54690808924099</v>
      </c>
      <c r="H11" s="110">
        <v>291.49142657691101</v>
      </c>
      <c r="I11" s="110">
        <v>-0.66239160362010496</v>
      </c>
      <c r="J11" s="110">
        <v>-22.217144944217299</v>
      </c>
      <c r="K11" s="110"/>
      <c r="L11" s="128">
        <v>1.36815245127314</v>
      </c>
      <c r="M11" s="128">
        <v>11.586948259949001</v>
      </c>
      <c r="N11" s="128">
        <v>31.843313653828101</v>
      </c>
      <c r="O11" s="128">
        <v>104.7469</v>
      </c>
      <c r="P11" s="263">
        <v>0.98560000000000003</v>
      </c>
      <c r="Q11" s="128">
        <v>15.3533790969738</v>
      </c>
    </row>
    <row r="12" spans="1:18" ht="13.2" x14ac:dyDescent="0.25">
      <c r="A12" s="110" t="s">
        <v>329</v>
      </c>
      <c r="B12" s="110">
        <v>112848</v>
      </c>
      <c r="C12" s="110">
        <v>14705</v>
      </c>
      <c r="D12" s="110"/>
      <c r="E12" s="110">
        <v>14389.4910957761</v>
      </c>
      <c r="F12" s="110">
        <v>183.53992519785399</v>
      </c>
      <c r="G12" s="110">
        <v>-224.240794636353</v>
      </c>
      <c r="H12" s="110">
        <v>379.43319816247498</v>
      </c>
      <c r="I12" s="110">
        <v>-0.66239160362010496</v>
      </c>
      <c r="J12" s="110">
        <v>-22.217144944217299</v>
      </c>
      <c r="K12" s="110"/>
      <c r="L12" s="128">
        <v>1.50024812136679</v>
      </c>
      <c r="M12" s="128">
        <v>12.881929675315501</v>
      </c>
      <c r="N12" s="128">
        <v>33.349384329641602</v>
      </c>
      <c r="O12" s="128">
        <v>105.154</v>
      </c>
      <c r="P12" s="263">
        <v>0.98399999999999999</v>
      </c>
      <c r="Q12" s="128">
        <v>13.8867447898393</v>
      </c>
    </row>
    <row r="13" spans="1:18" ht="13.2" x14ac:dyDescent="0.25">
      <c r="A13" s="110" t="s">
        <v>330</v>
      </c>
      <c r="B13" s="110">
        <v>79990</v>
      </c>
      <c r="C13" s="110">
        <v>13258</v>
      </c>
      <c r="D13" s="110"/>
      <c r="E13" s="110">
        <v>12993.7394956894</v>
      </c>
      <c r="F13" s="110">
        <v>207.433858974099</v>
      </c>
      <c r="G13" s="110">
        <v>-257.78184886643101</v>
      </c>
      <c r="H13" s="110">
        <v>334.22015681525397</v>
      </c>
      <c r="I13" s="110">
        <v>-0.66239160362010496</v>
      </c>
      <c r="J13" s="110">
        <v>-19.426708111472198</v>
      </c>
      <c r="K13" s="110"/>
      <c r="L13" s="128">
        <v>1.3564195524440601</v>
      </c>
      <c r="M13" s="128">
        <v>11.6314539317415</v>
      </c>
      <c r="N13" s="128">
        <v>38.703783319002603</v>
      </c>
      <c r="O13" s="128">
        <v>105.2059</v>
      </c>
      <c r="P13" s="263">
        <v>0.97970000000000002</v>
      </c>
      <c r="Q13" s="128">
        <v>15.6517867082267</v>
      </c>
    </row>
    <row r="14" spans="1:18" ht="13.2" x14ac:dyDescent="0.25">
      <c r="A14" s="110" t="s">
        <v>331</v>
      </c>
      <c r="B14" s="110">
        <v>48123</v>
      </c>
      <c r="C14" s="110">
        <v>14590</v>
      </c>
      <c r="D14" s="110"/>
      <c r="E14" s="110">
        <v>14483.9015405217</v>
      </c>
      <c r="F14" s="110">
        <v>-76.6737267762838</v>
      </c>
      <c r="G14" s="110">
        <v>-224.30297159823101</v>
      </c>
      <c r="H14" s="110">
        <v>429.95207749874402</v>
      </c>
      <c r="I14" s="110">
        <v>-0.66239160362010496</v>
      </c>
      <c r="J14" s="110">
        <v>-22.217144944217299</v>
      </c>
      <c r="K14" s="110"/>
      <c r="L14" s="128">
        <v>1.32161336575026</v>
      </c>
      <c r="M14" s="128">
        <v>13.0727510753694</v>
      </c>
      <c r="N14" s="128">
        <v>15.720871085678001</v>
      </c>
      <c r="O14" s="128">
        <v>105.732</v>
      </c>
      <c r="P14" s="263">
        <v>0.98409999999999997</v>
      </c>
      <c r="Q14" s="128">
        <v>7.2789221000464597</v>
      </c>
    </row>
    <row r="15" spans="1:18" ht="13.2" x14ac:dyDescent="0.25">
      <c r="A15" s="110" t="s">
        <v>332</v>
      </c>
      <c r="B15" s="110">
        <v>105189</v>
      </c>
      <c r="C15" s="110">
        <v>14867</v>
      </c>
      <c r="D15" s="110"/>
      <c r="E15" s="110">
        <v>14670.891797649099</v>
      </c>
      <c r="F15" s="110">
        <v>-58.325667556523598</v>
      </c>
      <c r="G15" s="110">
        <v>-241.94700848420601</v>
      </c>
      <c r="H15" s="110">
        <v>519.08973203015603</v>
      </c>
      <c r="I15" s="110">
        <v>-0.66239160362010496</v>
      </c>
      <c r="J15" s="110">
        <v>-22.217144944217299</v>
      </c>
      <c r="K15" s="110"/>
      <c r="L15" s="128">
        <v>1.4678340891157799</v>
      </c>
      <c r="M15" s="128">
        <v>13.168677333181201</v>
      </c>
      <c r="N15" s="128">
        <v>16.806237366445298</v>
      </c>
      <c r="O15" s="128">
        <v>106.5587</v>
      </c>
      <c r="P15" s="263">
        <v>0.98309999999999997</v>
      </c>
      <c r="Q15" s="128">
        <v>12.9650011005943</v>
      </c>
    </row>
    <row r="16" spans="1:18" ht="13.2" x14ac:dyDescent="0.25">
      <c r="A16" s="110" t="s">
        <v>333</v>
      </c>
      <c r="B16" s="110">
        <v>62622</v>
      </c>
      <c r="C16" s="110">
        <v>10570</v>
      </c>
      <c r="D16" s="110"/>
      <c r="E16" s="110">
        <v>10235.6499497163</v>
      </c>
      <c r="F16" s="110">
        <v>-139.15949907811901</v>
      </c>
      <c r="G16" s="110">
        <v>308.96630140766598</v>
      </c>
      <c r="H16" s="110">
        <v>187.52309382881799</v>
      </c>
      <c r="I16" s="110">
        <v>-0.66239160362010496</v>
      </c>
      <c r="J16" s="110">
        <v>-22.217144944217299</v>
      </c>
      <c r="K16" s="110"/>
      <c r="L16" s="128">
        <v>1.0140206317268701</v>
      </c>
      <c r="M16" s="128">
        <v>9.1932547666954108</v>
      </c>
      <c r="N16" s="128">
        <v>16.5016501650165</v>
      </c>
      <c r="O16" s="128">
        <v>104.4265</v>
      </c>
      <c r="P16" s="263">
        <v>1.0296000000000001</v>
      </c>
      <c r="Q16" s="128">
        <v>12.5352112676056</v>
      </c>
    </row>
    <row r="17" spans="1:17" ht="13.2" x14ac:dyDescent="0.25">
      <c r="A17" s="110" t="s">
        <v>334</v>
      </c>
      <c r="B17" s="110">
        <v>11014</v>
      </c>
      <c r="C17" s="110">
        <v>15546</v>
      </c>
      <c r="D17" s="110"/>
      <c r="E17" s="110">
        <v>15313.5946957286</v>
      </c>
      <c r="F17" s="110">
        <v>-147.68524117484901</v>
      </c>
      <c r="G17" s="110">
        <v>120.84302311402899</v>
      </c>
      <c r="H17" s="110">
        <v>281.99457992125798</v>
      </c>
      <c r="I17" s="110">
        <v>-0.66239160362010496</v>
      </c>
      <c r="J17" s="110">
        <v>-22.217144944217299</v>
      </c>
      <c r="K17" s="110"/>
      <c r="L17" s="128">
        <v>1.4345378609043</v>
      </c>
      <c r="M17" s="128">
        <v>13.8006173960414</v>
      </c>
      <c r="N17" s="128">
        <v>10.460526315789499</v>
      </c>
      <c r="O17" s="128">
        <v>103.9113</v>
      </c>
      <c r="P17" s="263">
        <v>1.0075000000000001</v>
      </c>
      <c r="Q17" s="128">
        <v>12.8446536650975</v>
      </c>
    </row>
    <row r="18" spans="1:17" ht="13.2" x14ac:dyDescent="0.25">
      <c r="A18" s="110" t="s">
        <v>335</v>
      </c>
      <c r="B18" s="110">
        <v>28575</v>
      </c>
      <c r="C18" s="110">
        <v>11601</v>
      </c>
      <c r="D18" s="110"/>
      <c r="E18" s="110">
        <v>11522.7268815969</v>
      </c>
      <c r="F18" s="110">
        <v>-26.795448104783201</v>
      </c>
      <c r="G18" s="110">
        <v>15.209244401340699</v>
      </c>
      <c r="H18" s="110">
        <v>112.332233771712</v>
      </c>
      <c r="I18" s="110">
        <v>-0.66239160362010496</v>
      </c>
      <c r="J18" s="110">
        <v>-22.217144944217299</v>
      </c>
      <c r="K18" s="110"/>
      <c r="L18" s="128">
        <v>1.21784776902887</v>
      </c>
      <c r="M18" s="128">
        <v>10.3062117235346</v>
      </c>
      <c r="N18" s="128">
        <v>24.108658743633299</v>
      </c>
      <c r="O18" s="128">
        <v>103.0519</v>
      </c>
      <c r="P18" s="263">
        <v>1.0007999999999999</v>
      </c>
      <c r="Q18" s="128">
        <v>9.9499165275459092</v>
      </c>
    </row>
    <row r="19" spans="1:17" ht="13.2" x14ac:dyDescent="0.25">
      <c r="A19" s="110" t="s">
        <v>336</v>
      </c>
      <c r="B19" s="110">
        <v>16750</v>
      </c>
      <c r="C19" s="110">
        <v>15835</v>
      </c>
      <c r="D19" s="110"/>
      <c r="E19" s="110">
        <v>15772.864738906601</v>
      </c>
      <c r="F19" s="110">
        <v>95.782375959966799</v>
      </c>
      <c r="G19" s="110">
        <v>-270.034070034801</v>
      </c>
      <c r="H19" s="110">
        <v>259.00675090169301</v>
      </c>
      <c r="I19" s="110">
        <v>-0.66239160362010496</v>
      </c>
      <c r="J19" s="110">
        <v>-22.217144944217299</v>
      </c>
      <c r="K19" s="110"/>
      <c r="L19" s="128">
        <v>1.3074626865671599</v>
      </c>
      <c r="M19" s="128">
        <v>14.310447761194</v>
      </c>
      <c r="N19" s="128">
        <v>24.739257405089699</v>
      </c>
      <c r="O19" s="128">
        <v>103.6189</v>
      </c>
      <c r="P19" s="263">
        <v>0.98250000000000004</v>
      </c>
      <c r="Q19" s="128">
        <v>3.39920948616601</v>
      </c>
    </row>
    <row r="20" spans="1:17" ht="13.2" x14ac:dyDescent="0.25">
      <c r="A20" s="110" t="s">
        <v>337</v>
      </c>
      <c r="B20" s="110">
        <v>48964</v>
      </c>
      <c r="C20" s="110">
        <v>13775</v>
      </c>
      <c r="D20" s="110"/>
      <c r="E20" s="110">
        <v>13227.553288502701</v>
      </c>
      <c r="F20" s="110">
        <v>287.05440875829203</v>
      </c>
      <c r="G20" s="110">
        <v>-99.829363411957104</v>
      </c>
      <c r="H20" s="110">
        <v>340.33295464462901</v>
      </c>
      <c r="I20" s="110">
        <v>-0.66239160362010496</v>
      </c>
      <c r="J20" s="110">
        <v>20.053126732338502</v>
      </c>
      <c r="K20" s="110"/>
      <c r="L20" s="128">
        <v>1.40511396127767</v>
      </c>
      <c r="M20" s="128">
        <v>11.827056613021799</v>
      </c>
      <c r="N20" s="128">
        <v>43.861163874978402</v>
      </c>
      <c r="O20" s="128">
        <v>105.08920000000001</v>
      </c>
      <c r="P20" s="263">
        <v>0.99199999999999999</v>
      </c>
      <c r="Q20" s="128">
        <v>17.778585711688802</v>
      </c>
    </row>
    <row r="21" spans="1:17" ht="13.2" x14ac:dyDescent="0.25">
      <c r="A21" s="110" t="s">
        <v>338</v>
      </c>
      <c r="B21" s="110">
        <v>73857</v>
      </c>
      <c r="C21" s="110">
        <v>15343</v>
      </c>
      <c r="D21" s="110"/>
      <c r="E21" s="110">
        <v>15003.181502072999</v>
      </c>
      <c r="F21" s="110">
        <v>102.58098701399599</v>
      </c>
      <c r="G21" s="110">
        <v>-273.068113042493</v>
      </c>
      <c r="H21" s="110">
        <v>533.24593898514297</v>
      </c>
      <c r="I21" s="110">
        <v>-0.66239160362010496</v>
      </c>
      <c r="J21" s="110">
        <v>-22.217144944217299</v>
      </c>
      <c r="K21" s="110"/>
      <c r="L21" s="128">
        <v>1.4081265147514801</v>
      </c>
      <c r="M21" s="128">
        <v>13.5193685094168</v>
      </c>
      <c r="N21" s="128">
        <v>26.619929894842301</v>
      </c>
      <c r="O21" s="128">
        <v>106.4931</v>
      </c>
      <c r="P21" s="263">
        <v>0.98140000000000005</v>
      </c>
      <c r="Q21" s="128">
        <v>9.375</v>
      </c>
    </row>
    <row r="22" spans="1:17" ht="13.2" x14ac:dyDescent="0.25">
      <c r="A22" s="110" t="s">
        <v>339</v>
      </c>
      <c r="B22" s="110">
        <v>82429</v>
      </c>
      <c r="C22" s="110">
        <v>8418</v>
      </c>
      <c r="D22" s="110"/>
      <c r="E22" s="110">
        <v>8475.4065049210003</v>
      </c>
      <c r="F22" s="110">
        <v>-39.207040925627197</v>
      </c>
      <c r="G22" s="110">
        <v>-292.34324607715502</v>
      </c>
      <c r="H22" s="110">
        <v>166.849964839737</v>
      </c>
      <c r="I22" s="110">
        <v>-0.66239160362010496</v>
      </c>
      <c r="J22" s="110">
        <v>108.011389381616</v>
      </c>
      <c r="K22" s="110"/>
      <c r="L22" s="128">
        <v>1.0154193305754</v>
      </c>
      <c r="M22" s="128">
        <v>7.5131325140423897</v>
      </c>
      <c r="N22" s="128">
        <v>31.648635556273199</v>
      </c>
      <c r="O22" s="128">
        <v>105.2868</v>
      </c>
      <c r="P22" s="263">
        <v>0.96479999999999999</v>
      </c>
      <c r="Q22" s="128">
        <v>27.262853005068798</v>
      </c>
    </row>
    <row r="23" spans="1:17" ht="13.2" x14ac:dyDescent="0.25">
      <c r="A23" s="110" t="s">
        <v>324</v>
      </c>
      <c r="B23" s="110">
        <v>974073</v>
      </c>
      <c r="C23" s="110">
        <v>10741</v>
      </c>
      <c r="D23" s="110"/>
      <c r="E23" s="110">
        <v>10720.442820815</v>
      </c>
      <c r="F23" s="110">
        <v>25.387031419194699</v>
      </c>
      <c r="G23" s="110">
        <v>-307.04586747173499</v>
      </c>
      <c r="H23" s="110">
        <v>299.196511181093</v>
      </c>
      <c r="I23" s="110">
        <v>-0.66239160362010496</v>
      </c>
      <c r="J23" s="110">
        <v>3.77235388430989</v>
      </c>
      <c r="K23" s="110"/>
      <c r="L23" s="128">
        <v>1.1452940385371499</v>
      </c>
      <c r="M23" s="128">
        <v>9.5817253942979601</v>
      </c>
      <c r="N23" s="128">
        <v>30.621537934064101</v>
      </c>
      <c r="O23" s="128">
        <v>105.96729999999999</v>
      </c>
      <c r="P23" s="263">
        <v>0.9708</v>
      </c>
      <c r="Q23" s="128">
        <v>17.220296391029699</v>
      </c>
    </row>
    <row r="24" spans="1:17" ht="13.2" x14ac:dyDescent="0.25">
      <c r="A24" s="110" t="s">
        <v>340</v>
      </c>
      <c r="B24" s="110">
        <v>52414</v>
      </c>
      <c r="C24" s="110">
        <v>10556</v>
      </c>
      <c r="D24" s="110"/>
      <c r="E24" s="110">
        <v>10276.2859749078</v>
      </c>
      <c r="F24" s="110">
        <v>99.856127761699696</v>
      </c>
      <c r="G24" s="110">
        <v>-323.87771689847699</v>
      </c>
      <c r="H24" s="110">
        <v>302.00794204893498</v>
      </c>
      <c r="I24" s="110">
        <v>-0.66239160362010496</v>
      </c>
      <c r="J24" s="110">
        <v>202.405594611937</v>
      </c>
      <c r="K24" s="110"/>
      <c r="L24" s="128">
        <v>1.1218376769565399</v>
      </c>
      <c r="M24" s="128">
        <v>9.1712137978402701</v>
      </c>
      <c r="N24" s="128">
        <v>38.984813813189099</v>
      </c>
      <c r="O24" s="128">
        <v>106.23739999999999</v>
      </c>
      <c r="P24" s="263">
        <v>0.96789999999999998</v>
      </c>
      <c r="Q24" s="128">
        <v>33.078441045880602</v>
      </c>
    </row>
    <row r="25" spans="1:17" ht="13.2" x14ac:dyDescent="0.25">
      <c r="A25" s="110" t="s">
        <v>341</v>
      </c>
      <c r="B25" s="110">
        <v>98979</v>
      </c>
      <c r="C25" s="110">
        <v>12947</v>
      </c>
      <c r="D25" s="110"/>
      <c r="E25" s="110">
        <v>12477.1345870895</v>
      </c>
      <c r="F25" s="110">
        <v>380.84798058175801</v>
      </c>
      <c r="G25" s="110">
        <v>-116.28485605741299</v>
      </c>
      <c r="H25" s="110">
        <v>227.93711779089</v>
      </c>
      <c r="I25" s="110">
        <v>-0.66239160362010496</v>
      </c>
      <c r="J25" s="110">
        <v>-22.217144944217299</v>
      </c>
      <c r="K25" s="110"/>
      <c r="L25" s="128">
        <v>1.2325846896816499</v>
      </c>
      <c r="M25" s="128">
        <v>11.2084381535477</v>
      </c>
      <c r="N25" s="128">
        <v>53.488372093023301</v>
      </c>
      <c r="O25" s="128">
        <v>104.0759</v>
      </c>
      <c r="P25" s="263">
        <v>0.99019999999999997</v>
      </c>
      <c r="Q25" s="128">
        <v>9.7406648248819199</v>
      </c>
    </row>
    <row r="26" spans="1:17" ht="13.2" x14ac:dyDescent="0.25">
      <c r="A26" s="110" t="s">
        <v>342</v>
      </c>
      <c r="B26" s="110">
        <v>48333</v>
      </c>
      <c r="C26" s="110">
        <v>14546</v>
      </c>
      <c r="D26" s="110"/>
      <c r="E26" s="110">
        <v>14496.9785664719</v>
      </c>
      <c r="F26" s="110">
        <v>-86.840139804850594</v>
      </c>
      <c r="G26" s="110">
        <v>-244.80666630389899</v>
      </c>
      <c r="H26" s="110">
        <v>403.82187097516601</v>
      </c>
      <c r="I26" s="110">
        <v>-0.66239160362010496</v>
      </c>
      <c r="J26" s="110">
        <v>-22.217144944217299</v>
      </c>
      <c r="K26" s="110"/>
      <c r="L26" s="128">
        <v>1.3820784970930799</v>
      </c>
      <c r="M26" s="128">
        <v>13.0511244905137</v>
      </c>
      <c r="N26" s="128">
        <v>15.0760938490805</v>
      </c>
      <c r="O26" s="128">
        <v>105.471</v>
      </c>
      <c r="P26" s="263">
        <v>0.98270000000000002</v>
      </c>
      <c r="Q26" s="128">
        <v>7.1582181259600599</v>
      </c>
    </row>
    <row r="27" spans="1:17" ht="13.2" x14ac:dyDescent="0.25">
      <c r="A27" s="110" t="s">
        <v>343</v>
      </c>
      <c r="B27" s="110">
        <v>71874</v>
      </c>
      <c r="C27" s="110">
        <v>14994</v>
      </c>
      <c r="D27" s="110"/>
      <c r="E27" s="110">
        <v>14782.1028209619</v>
      </c>
      <c r="F27" s="110">
        <v>-71.038272796753603</v>
      </c>
      <c r="G27" s="110">
        <v>-264.52141872753799</v>
      </c>
      <c r="H27" s="110">
        <v>569.93574262851996</v>
      </c>
      <c r="I27" s="110">
        <v>-0.66239160362010496</v>
      </c>
      <c r="J27" s="110">
        <v>-22.217144944217299</v>
      </c>
      <c r="K27" s="110"/>
      <c r="L27" s="128">
        <v>1.39410635278404</v>
      </c>
      <c r="M27" s="128">
        <v>13.3163591841278</v>
      </c>
      <c r="N27" s="128">
        <v>15.797722286072499</v>
      </c>
      <c r="O27" s="128">
        <v>107.03579999999999</v>
      </c>
      <c r="P27" s="263">
        <v>0.98170000000000002</v>
      </c>
      <c r="Q27" s="128">
        <v>10.7120418848168</v>
      </c>
    </row>
    <row r="28" spans="1:17" ht="13.2" x14ac:dyDescent="0.25">
      <c r="A28" s="110" t="s">
        <v>344</v>
      </c>
      <c r="B28" s="110">
        <v>46786</v>
      </c>
      <c r="C28" s="110">
        <v>12735</v>
      </c>
      <c r="D28" s="110"/>
      <c r="E28" s="110">
        <v>12466.484934857899</v>
      </c>
      <c r="F28" s="110">
        <v>158.485330092373</v>
      </c>
      <c r="G28" s="110">
        <v>-240.84533881412199</v>
      </c>
      <c r="H28" s="110">
        <v>371.61580728978601</v>
      </c>
      <c r="I28" s="110">
        <v>-0.66239160362010496</v>
      </c>
      <c r="J28" s="110">
        <v>-19.657071433472801</v>
      </c>
      <c r="K28" s="110"/>
      <c r="L28" s="128">
        <v>1.3850297097422299</v>
      </c>
      <c r="M28" s="128">
        <v>11.1122985508485</v>
      </c>
      <c r="N28" s="128">
        <v>36.718599730717401</v>
      </c>
      <c r="O28" s="128">
        <v>105.87990000000001</v>
      </c>
      <c r="P28" s="263">
        <v>0.98019999999999996</v>
      </c>
      <c r="Q28" s="128">
        <v>15.6447784810127</v>
      </c>
    </row>
    <row r="29" spans="1:17" ht="13.2" x14ac:dyDescent="0.25">
      <c r="A29" s="110" t="s">
        <v>345</v>
      </c>
      <c r="B29" s="110">
        <v>29346</v>
      </c>
      <c r="C29" s="110">
        <v>14462</v>
      </c>
      <c r="D29" s="110"/>
      <c r="E29" s="110">
        <v>13988.194921922501</v>
      </c>
      <c r="F29" s="110">
        <v>197.10545925592501</v>
      </c>
      <c r="G29" s="110">
        <v>-139.48616429193001</v>
      </c>
      <c r="H29" s="110">
        <v>259.46304568751998</v>
      </c>
      <c r="I29" s="110">
        <v>-0.66239160362010496</v>
      </c>
      <c r="J29" s="110">
        <v>157.610426769253</v>
      </c>
      <c r="K29" s="110"/>
      <c r="L29" s="128">
        <v>1.50616779118108</v>
      </c>
      <c r="M29" s="128">
        <v>12.4957404757037</v>
      </c>
      <c r="N29" s="128">
        <v>35.314971366239398</v>
      </c>
      <c r="O29" s="128">
        <v>104.02370000000001</v>
      </c>
      <c r="P29" s="263">
        <v>0.98960000000000004</v>
      </c>
      <c r="Q29" s="128">
        <v>25.236208473026501</v>
      </c>
    </row>
    <row r="30" spans="1:17" ht="13.2" x14ac:dyDescent="0.25">
      <c r="A30" s="110" t="s">
        <v>346</v>
      </c>
      <c r="B30" s="110">
        <v>34090</v>
      </c>
      <c r="C30" s="110">
        <v>15530</v>
      </c>
      <c r="D30" s="110"/>
      <c r="E30" s="110">
        <v>15288.647622716901</v>
      </c>
      <c r="F30" s="110">
        <v>-85.394088705728905</v>
      </c>
      <c r="G30" s="110">
        <v>-73.509904742063298</v>
      </c>
      <c r="H30" s="110">
        <v>422.86423756160298</v>
      </c>
      <c r="I30" s="110">
        <v>-0.66239160362010496</v>
      </c>
      <c r="J30" s="110">
        <v>-22.217144944217299</v>
      </c>
      <c r="K30" s="110"/>
      <c r="L30" s="128">
        <v>1.5048401290701101</v>
      </c>
      <c r="M30" s="128">
        <v>13.7371663244353</v>
      </c>
      <c r="N30" s="128">
        <v>14.4138372837924</v>
      </c>
      <c r="O30" s="128">
        <v>105.3052</v>
      </c>
      <c r="P30" s="263">
        <v>0.99480000000000002</v>
      </c>
      <c r="Q30" s="128">
        <v>10.9545163356823</v>
      </c>
    </row>
    <row r="31" spans="1:17" ht="13.2" x14ac:dyDescent="0.25">
      <c r="A31" s="110" t="s">
        <v>347</v>
      </c>
      <c r="B31" s="110">
        <v>12003</v>
      </c>
      <c r="C31" s="110">
        <v>15732</v>
      </c>
      <c r="D31" s="110"/>
      <c r="E31" s="110">
        <v>15197.3634820767</v>
      </c>
      <c r="F31" s="110">
        <v>-179.87872894957701</v>
      </c>
      <c r="G31" s="110">
        <v>236.990987823632</v>
      </c>
      <c r="H31" s="110">
        <v>500.55713940780799</v>
      </c>
      <c r="I31" s="110">
        <v>-0.66239160362010496</v>
      </c>
      <c r="J31" s="110">
        <v>-22.217144944217299</v>
      </c>
      <c r="K31" s="110"/>
      <c r="L31" s="128">
        <v>1.2746813296675801</v>
      </c>
      <c r="M31" s="128">
        <v>13.779888361243</v>
      </c>
      <c r="N31" s="128">
        <v>8.4643288996372394</v>
      </c>
      <c r="O31" s="128">
        <v>106.0021</v>
      </c>
      <c r="P31" s="263">
        <v>1.0152000000000001</v>
      </c>
      <c r="Q31" s="128">
        <v>0.78081427774679302</v>
      </c>
    </row>
    <row r="32" spans="1:17" ht="13.2" x14ac:dyDescent="0.25">
      <c r="A32" s="110" t="s">
        <v>348</v>
      </c>
      <c r="B32" s="110">
        <v>45000</v>
      </c>
      <c r="C32" s="110">
        <v>14639</v>
      </c>
      <c r="D32" s="110"/>
      <c r="E32" s="110">
        <v>14291.717930729101</v>
      </c>
      <c r="F32" s="110">
        <v>-154.298365549365</v>
      </c>
      <c r="G32" s="110">
        <v>151.76658578950099</v>
      </c>
      <c r="H32" s="110">
        <v>372.31570758329099</v>
      </c>
      <c r="I32" s="110">
        <v>-0.66239160362010496</v>
      </c>
      <c r="J32" s="110">
        <v>-22.217144944217299</v>
      </c>
      <c r="K32" s="110"/>
      <c r="L32" s="128">
        <v>1.34222222222222</v>
      </c>
      <c r="M32" s="128">
        <v>12.8777777777778</v>
      </c>
      <c r="N32" s="128">
        <v>10.767903364969801</v>
      </c>
      <c r="O32" s="128">
        <v>105.1031</v>
      </c>
      <c r="P32" s="263">
        <v>1.0102</v>
      </c>
      <c r="Q32" s="128">
        <v>5.0566409456575299</v>
      </c>
    </row>
    <row r="33" spans="1:17" ht="13.2" x14ac:dyDescent="0.25">
      <c r="A33" s="110" t="s">
        <v>349</v>
      </c>
      <c r="B33" s="110">
        <v>45574</v>
      </c>
      <c r="C33" s="110">
        <v>14525</v>
      </c>
      <c r="D33" s="110"/>
      <c r="E33" s="110">
        <v>14065.725056506</v>
      </c>
      <c r="F33" s="110">
        <v>-73.772681470169104</v>
      </c>
      <c r="G33" s="110">
        <v>170.56004605718499</v>
      </c>
      <c r="H33" s="110">
        <v>385.28046392327099</v>
      </c>
      <c r="I33" s="110">
        <v>-0.66239160362010496</v>
      </c>
      <c r="J33" s="110">
        <v>-22.217144944217299</v>
      </c>
      <c r="K33" s="110"/>
      <c r="L33" s="128">
        <v>1.2397419581340201</v>
      </c>
      <c r="M33" s="128">
        <v>12.7199719138105</v>
      </c>
      <c r="N33" s="128">
        <v>16.353286182508199</v>
      </c>
      <c r="O33" s="128">
        <v>105.2818</v>
      </c>
      <c r="P33" s="263">
        <v>1.0117</v>
      </c>
      <c r="Q33" s="128">
        <v>8.7335498205434998</v>
      </c>
    </row>
    <row r="34" spans="1:17" ht="14.25" customHeight="1" x14ac:dyDescent="0.25">
      <c r="A34" s="18" t="s">
        <v>350</v>
      </c>
      <c r="B34" s="110"/>
      <c r="C34" s="110"/>
      <c r="D34" s="18"/>
      <c r="E34" s="110"/>
      <c r="F34" s="110"/>
      <c r="G34" s="110"/>
      <c r="H34" s="110"/>
      <c r="I34" s="110"/>
      <c r="J34" s="110"/>
      <c r="K34" s="18"/>
      <c r="L34" s="128"/>
      <c r="M34" s="128"/>
      <c r="N34" s="128"/>
      <c r="O34" s="128"/>
      <c r="P34" s="263"/>
      <c r="Q34" s="128"/>
    </row>
    <row r="35" spans="1:17" ht="13.2" x14ac:dyDescent="0.25">
      <c r="A35" s="110" t="s">
        <v>351</v>
      </c>
      <c r="B35" s="110">
        <v>45287</v>
      </c>
      <c r="C35" s="110">
        <v>12397</v>
      </c>
      <c r="D35" s="110"/>
      <c r="E35" s="110">
        <v>12323.1292242038</v>
      </c>
      <c r="F35" s="110">
        <v>-28.3957795241013</v>
      </c>
      <c r="G35" s="110">
        <v>205.62575632816601</v>
      </c>
      <c r="H35" s="110">
        <v>-93.530786052213003</v>
      </c>
      <c r="I35" s="110">
        <v>-0.66239160362010496</v>
      </c>
      <c r="J35" s="110">
        <v>-9.2971584627622903</v>
      </c>
      <c r="K35" s="110"/>
      <c r="L35" s="128">
        <v>1.1990195861947099</v>
      </c>
      <c r="M35" s="128">
        <v>11.0804425110959</v>
      </c>
      <c r="N35" s="128">
        <v>22.2997210043842</v>
      </c>
      <c r="O35" s="128">
        <v>100.41670000000001</v>
      </c>
      <c r="P35" s="263">
        <v>1.0162</v>
      </c>
      <c r="Q35" s="128">
        <v>16.241638795986599</v>
      </c>
    </row>
    <row r="36" spans="1:17" ht="13.2" x14ac:dyDescent="0.25">
      <c r="A36" s="110" t="s">
        <v>352</v>
      </c>
      <c r="B36" s="110">
        <v>14047</v>
      </c>
      <c r="C36" s="110">
        <v>11272</v>
      </c>
      <c r="D36" s="110"/>
      <c r="E36" s="110">
        <v>10806.6956245726</v>
      </c>
      <c r="F36" s="110">
        <v>-144.20080877997</v>
      </c>
      <c r="G36" s="110">
        <v>761.37908705369102</v>
      </c>
      <c r="H36" s="110">
        <v>-129.36801584414599</v>
      </c>
      <c r="I36" s="110">
        <v>-0.66239160362010496</v>
      </c>
      <c r="J36" s="110">
        <v>-22.217144944217299</v>
      </c>
      <c r="K36" s="110"/>
      <c r="L36" s="128">
        <v>1.13903324553285</v>
      </c>
      <c r="M36" s="128">
        <v>9.6675446714600994</v>
      </c>
      <c r="N36" s="128">
        <v>15.243004418262201</v>
      </c>
      <c r="O36" s="128">
        <v>99.009600000000006</v>
      </c>
      <c r="P36" s="263">
        <v>1.0699000000000001</v>
      </c>
      <c r="Q36" s="128">
        <v>7.6595744680851103</v>
      </c>
    </row>
    <row r="37" spans="1:17" ht="13.2" x14ac:dyDescent="0.25">
      <c r="A37" s="110" t="s">
        <v>353</v>
      </c>
      <c r="B37" s="110">
        <v>21934</v>
      </c>
      <c r="C37" s="110">
        <v>14059</v>
      </c>
      <c r="D37" s="110"/>
      <c r="E37" s="110">
        <v>14078.9131750778</v>
      </c>
      <c r="F37" s="110">
        <v>-103.55533310105</v>
      </c>
      <c r="G37" s="110">
        <v>45.412019786280702</v>
      </c>
      <c r="H37" s="110">
        <v>60.750707161228597</v>
      </c>
      <c r="I37" s="110">
        <v>-0.66239160362010496</v>
      </c>
      <c r="J37" s="110">
        <v>-22.217144944217299</v>
      </c>
      <c r="K37" s="110"/>
      <c r="L37" s="128">
        <v>1.3267073949120101</v>
      </c>
      <c r="M37" s="128">
        <v>12.683505060636501</v>
      </c>
      <c r="N37" s="128">
        <v>14.378145219266701</v>
      </c>
      <c r="O37" s="128">
        <v>101.9709</v>
      </c>
      <c r="P37" s="263">
        <v>1.0027999999999999</v>
      </c>
      <c r="Q37" s="128">
        <v>8.2804792107117695</v>
      </c>
    </row>
    <row r="38" spans="1:17" ht="13.2" x14ac:dyDescent="0.25">
      <c r="A38" s="110" t="s">
        <v>354</v>
      </c>
      <c r="B38" s="110">
        <v>18835</v>
      </c>
      <c r="C38" s="110">
        <v>16659</v>
      </c>
      <c r="D38" s="110"/>
      <c r="E38" s="110">
        <v>16498.818362358899</v>
      </c>
      <c r="F38" s="110">
        <v>-110.019485905102</v>
      </c>
      <c r="G38" s="110">
        <v>83.535509199149899</v>
      </c>
      <c r="H38" s="110">
        <v>189.63231273755801</v>
      </c>
      <c r="I38" s="110">
        <v>-0.66239160362010496</v>
      </c>
      <c r="J38" s="110">
        <v>-1.8677234358996899</v>
      </c>
      <c r="K38" s="110"/>
      <c r="L38" s="128">
        <v>1.63525351738784</v>
      </c>
      <c r="M38" s="128">
        <v>14.8181576851606</v>
      </c>
      <c r="N38" s="128">
        <v>11.931207452525999</v>
      </c>
      <c r="O38" s="128">
        <v>102.81480000000001</v>
      </c>
      <c r="P38" s="263">
        <v>1.0046999999999999</v>
      </c>
      <c r="Q38" s="128">
        <v>16.372512204280898</v>
      </c>
    </row>
    <row r="39" spans="1:17" ht="13.2" x14ac:dyDescent="0.25">
      <c r="A39" s="110" t="s">
        <v>355</v>
      </c>
      <c r="B39" s="110">
        <v>21136</v>
      </c>
      <c r="C39" s="110">
        <v>11567</v>
      </c>
      <c r="D39" s="110"/>
      <c r="E39" s="110">
        <v>11172.9979673691</v>
      </c>
      <c r="F39" s="110">
        <v>-103.80105120351701</v>
      </c>
      <c r="G39" s="110">
        <v>649.55574581652604</v>
      </c>
      <c r="H39" s="110">
        <v>-129.36801584414599</v>
      </c>
      <c r="I39" s="110">
        <v>-0.66239160362010496</v>
      </c>
      <c r="J39" s="110">
        <v>-22.217144944217299</v>
      </c>
      <c r="K39" s="110"/>
      <c r="L39" s="128">
        <v>1.1071158213474599</v>
      </c>
      <c r="M39" s="128">
        <v>10.035011355034101</v>
      </c>
      <c r="N39" s="128">
        <v>18.151815181518199</v>
      </c>
      <c r="O39" s="128">
        <v>98.5411</v>
      </c>
      <c r="P39" s="263">
        <v>1.0576000000000001</v>
      </c>
      <c r="Q39" s="128">
        <v>12.196283944735599</v>
      </c>
    </row>
    <row r="40" spans="1:17" ht="13.2" x14ac:dyDescent="0.25">
      <c r="A40" s="110" t="s">
        <v>350</v>
      </c>
      <c r="B40" s="110">
        <v>230767</v>
      </c>
      <c r="C40" s="110">
        <v>11326</v>
      </c>
      <c r="D40" s="110"/>
      <c r="E40" s="110">
        <v>11398.805753823601</v>
      </c>
      <c r="F40" s="110">
        <v>-8.0687583071825806</v>
      </c>
      <c r="G40" s="110">
        <v>-109.13687521755401</v>
      </c>
      <c r="H40" s="110">
        <v>-25.174406233900701</v>
      </c>
      <c r="I40" s="110">
        <v>-0.66239160362010496</v>
      </c>
      <c r="J40" s="110">
        <v>69.949416196724897</v>
      </c>
      <c r="K40" s="110"/>
      <c r="L40" s="128">
        <v>1.15831119700824</v>
      </c>
      <c r="M40" s="128">
        <v>10.2215654751329</v>
      </c>
      <c r="N40" s="128">
        <v>25.886043751059901</v>
      </c>
      <c r="O40" s="128">
        <v>101.3424</v>
      </c>
      <c r="P40" s="263">
        <v>0.9899</v>
      </c>
      <c r="Q40" s="128">
        <v>21.454999537508101</v>
      </c>
    </row>
    <row r="41" spans="1:17" ht="13.2" x14ac:dyDescent="0.25">
      <c r="A41" s="110" t="s">
        <v>356</v>
      </c>
      <c r="B41" s="110">
        <v>9457</v>
      </c>
      <c r="C41" s="110">
        <v>11964</v>
      </c>
      <c r="D41" s="110"/>
      <c r="E41" s="110">
        <v>12011.166510755</v>
      </c>
      <c r="F41" s="110">
        <v>-36.590330527887502</v>
      </c>
      <c r="G41" s="110">
        <v>141.717244467596</v>
      </c>
      <c r="H41" s="110">
        <v>-129.36801584414599</v>
      </c>
      <c r="I41" s="110">
        <v>-0.66239160362010496</v>
      </c>
      <c r="J41" s="110">
        <v>-22.217144944217299</v>
      </c>
      <c r="K41" s="110"/>
      <c r="L41" s="128">
        <v>0.85650840647139703</v>
      </c>
      <c r="M41" s="128">
        <v>10.9759966162631</v>
      </c>
      <c r="N41" s="128">
        <v>21.868978805394999</v>
      </c>
      <c r="O41" s="128">
        <v>98.572299999999998</v>
      </c>
      <c r="P41" s="263">
        <v>1.0113000000000001</v>
      </c>
      <c r="Q41" s="128">
        <v>12.462311557788899</v>
      </c>
    </row>
    <row r="42" spans="1:17" ht="13.2" x14ac:dyDescent="0.25">
      <c r="A42" s="110" t="s">
        <v>357</v>
      </c>
      <c r="B42" s="110">
        <v>22250</v>
      </c>
      <c r="C42" s="110">
        <v>10817</v>
      </c>
      <c r="D42" s="110"/>
      <c r="E42" s="110">
        <v>10766.756405944599</v>
      </c>
      <c r="F42" s="110">
        <v>-207.28757177379299</v>
      </c>
      <c r="G42" s="110">
        <v>409.74442811898803</v>
      </c>
      <c r="H42" s="110">
        <v>-129.36801584414599</v>
      </c>
      <c r="I42" s="110">
        <v>-0.66239160362010496</v>
      </c>
      <c r="J42" s="110">
        <v>-22.217144944217299</v>
      </c>
      <c r="K42" s="110"/>
      <c r="L42" s="128">
        <v>1.0876404494381999</v>
      </c>
      <c r="M42" s="128">
        <v>9.6584269662921294</v>
      </c>
      <c r="N42" s="128">
        <v>9.6323871568171207</v>
      </c>
      <c r="O42" s="128">
        <v>99.503799999999998</v>
      </c>
      <c r="P42" s="263">
        <v>1.0375000000000001</v>
      </c>
      <c r="Q42" s="128">
        <v>9.1780821917808204</v>
      </c>
    </row>
    <row r="43" spans="1:17" ht="14.25" customHeight="1" x14ac:dyDescent="0.25">
      <c r="A43" s="18" t="s">
        <v>358</v>
      </c>
      <c r="B43" s="110"/>
      <c r="C43" s="110"/>
      <c r="D43" s="18"/>
      <c r="E43" s="110"/>
      <c r="F43" s="110"/>
      <c r="G43" s="110"/>
      <c r="H43" s="110"/>
      <c r="I43" s="110"/>
      <c r="J43" s="110"/>
      <c r="K43" s="18"/>
      <c r="L43" s="128"/>
      <c r="M43" s="128"/>
      <c r="N43" s="128"/>
      <c r="O43" s="128"/>
      <c r="P43" s="263"/>
      <c r="Q43" s="128"/>
    </row>
    <row r="44" spans="1:17" ht="13.2" x14ac:dyDescent="0.25">
      <c r="A44" s="110" t="s">
        <v>359</v>
      </c>
      <c r="B44" s="110">
        <v>106859</v>
      </c>
      <c r="C44" s="110">
        <v>12446</v>
      </c>
      <c r="D44" s="110"/>
      <c r="E44" s="110">
        <v>12505.485754359001</v>
      </c>
      <c r="F44" s="110">
        <v>177.812097312373</v>
      </c>
      <c r="G44" s="110">
        <v>-85.298983110756296</v>
      </c>
      <c r="H44" s="110">
        <v>-129.36801584414599</v>
      </c>
      <c r="I44" s="110">
        <v>-0.66239160362010496</v>
      </c>
      <c r="J44" s="110">
        <v>-22.217144944217299</v>
      </c>
      <c r="K44" s="110"/>
      <c r="L44" s="128">
        <v>1.27925584181024</v>
      </c>
      <c r="M44" s="128">
        <v>11.209163477105299</v>
      </c>
      <c r="N44" s="128">
        <v>37.886124561696398</v>
      </c>
      <c r="O44" s="128">
        <v>98.329800000000006</v>
      </c>
      <c r="P44" s="263">
        <v>0.99270000000000003</v>
      </c>
      <c r="Q44" s="128">
        <v>13.8457601091964</v>
      </c>
    </row>
    <row r="45" spans="1:17" ht="13.2" x14ac:dyDescent="0.25">
      <c r="A45" s="110" t="s">
        <v>360</v>
      </c>
      <c r="B45" s="110">
        <v>16585</v>
      </c>
      <c r="C45" s="110">
        <v>11741</v>
      </c>
      <c r="D45" s="110"/>
      <c r="E45" s="110">
        <v>11484.0606474706</v>
      </c>
      <c r="F45" s="110">
        <v>166.38690720237</v>
      </c>
      <c r="G45" s="110">
        <v>242.56271223395899</v>
      </c>
      <c r="H45" s="110">
        <v>-129.36801584414599</v>
      </c>
      <c r="I45" s="110">
        <v>-0.66239160362010496</v>
      </c>
      <c r="J45" s="110">
        <v>-22.217144944217299</v>
      </c>
      <c r="K45" s="110"/>
      <c r="L45" s="128">
        <v>1.0913476032559499</v>
      </c>
      <c r="M45" s="128">
        <v>10.340669279469401</v>
      </c>
      <c r="N45" s="128">
        <v>40.116618075801703</v>
      </c>
      <c r="O45" s="128">
        <v>97.314099999999996</v>
      </c>
      <c r="P45" s="263">
        <v>1.0206</v>
      </c>
      <c r="Q45" s="128">
        <v>2.70855904658722</v>
      </c>
    </row>
    <row r="46" spans="1:17" ht="13.2" x14ac:dyDescent="0.25">
      <c r="A46" s="110" t="s">
        <v>361</v>
      </c>
      <c r="B46" s="110">
        <v>11365</v>
      </c>
      <c r="C46" s="110">
        <v>12802</v>
      </c>
      <c r="D46" s="110"/>
      <c r="E46" s="110">
        <v>12771.6585224299</v>
      </c>
      <c r="F46" s="110">
        <v>-128.340783089415</v>
      </c>
      <c r="G46" s="110">
        <v>311.23370158213999</v>
      </c>
      <c r="H46" s="110">
        <v>-129.36801584414599</v>
      </c>
      <c r="I46" s="110">
        <v>-0.66239160362010496</v>
      </c>
      <c r="J46" s="110">
        <v>-22.217144944217299</v>
      </c>
      <c r="K46" s="110"/>
      <c r="L46" s="128">
        <v>1.2758468983722</v>
      </c>
      <c r="M46" s="128">
        <v>11.4650241970963</v>
      </c>
      <c r="N46" s="128">
        <v>14.0445126630852</v>
      </c>
      <c r="O46" s="128">
        <v>99.527199999999993</v>
      </c>
      <c r="P46" s="263">
        <v>1.0239</v>
      </c>
      <c r="Q46" s="128">
        <v>13.8364779874214</v>
      </c>
    </row>
    <row r="47" spans="1:17" ht="13.2" x14ac:dyDescent="0.25">
      <c r="A47" s="110" t="s">
        <v>362</v>
      </c>
      <c r="B47" s="110">
        <v>34755</v>
      </c>
      <c r="C47" s="110">
        <v>12009</v>
      </c>
      <c r="D47" s="110"/>
      <c r="E47" s="110">
        <v>12022.450741484499</v>
      </c>
      <c r="F47" s="110">
        <v>116.019263341357</v>
      </c>
      <c r="G47" s="110">
        <v>22.822493934143299</v>
      </c>
      <c r="H47" s="110">
        <v>-129.36801584414599</v>
      </c>
      <c r="I47" s="110">
        <v>-0.66239160362010496</v>
      </c>
      <c r="J47" s="110">
        <v>-22.217144944217299</v>
      </c>
      <c r="K47" s="110"/>
      <c r="L47" s="128">
        <v>1.2516184721622801</v>
      </c>
      <c r="M47" s="128">
        <v>10.7639188605956</v>
      </c>
      <c r="N47" s="128">
        <v>34.509489441325798</v>
      </c>
      <c r="O47" s="128">
        <v>97.285600000000002</v>
      </c>
      <c r="P47" s="263">
        <v>1.0014000000000001</v>
      </c>
      <c r="Q47" s="128">
        <v>8.4393663983380893</v>
      </c>
    </row>
    <row r="48" spans="1:17" ht="13.2" x14ac:dyDescent="0.25">
      <c r="A48" s="110" t="s">
        <v>363</v>
      </c>
      <c r="B48" s="110">
        <v>56591</v>
      </c>
      <c r="C48" s="110">
        <v>11997</v>
      </c>
      <c r="D48" s="110"/>
      <c r="E48" s="110">
        <v>12101.4499832001</v>
      </c>
      <c r="F48" s="110">
        <v>-22.7142901808853</v>
      </c>
      <c r="G48" s="110">
        <v>70.128747807025903</v>
      </c>
      <c r="H48" s="110">
        <v>-129.36801584414599</v>
      </c>
      <c r="I48" s="110">
        <v>-0.66239160362010496</v>
      </c>
      <c r="J48" s="110">
        <v>-22.217144944217299</v>
      </c>
      <c r="K48" s="110"/>
      <c r="L48" s="128">
        <v>1.22987754236539</v>
      </c>
      <c r="M48" s="128">
        <v>10.8515488328533</v>
      </c>
      <c r="N48" s="128">
        <v>23.220973782771502</v>
      </c>
      <c r="O48" s="128">
        <v>98.868399999999994</v>
      </c>
      <c r="P48" s="263">
        <v>1.0053000000000001</v>
      </c>
      <c r="Q48" s="128">
        <v>14.121181772659</v>
      </c>
    </row>
    <row r="49" spans="1:17" ht="13.2" x14ac:dyDescent="0.25">
      <c r="A49" s="110" t="s">
        <v>364</v>
      </c>
      <c r="B49" s="110">
        <v>11983</v>
      </c>
      <c r="C49" s="110">
        <v>10840</v>
      </c>
      <c r="D49" s="110"/>
      <c r="E49" s="110">
        <v>10983.928039677099</v>
      </c>
      <c r="F49" s="110">
        <v>-3.2867775181490502</v>
      </c>
      <c r="G49" s="110">
        <v>-53.322148518191803</v>
      </c>
      <c r="H49" s="110">
        <v>-129.36801584414599</v>
      </c>
      <c r="I49" s="110">
        <v>-0.66239160362010496</v>
      </c>
      <c r="J49" s="110">
        <v>42.304005379843602</v>
      </c>
      <c r="K49" s="110"/>
      <c r="L49" s="128">
        <v>1.13494116665276</v>
      </c>
      <c r="M49" s="128">
        <v>9.8389384962029496</v>
      </c>
      <c r="N49" s="128">
        <v>27.311280746395301</v>
      </c>
      <c r="O49" s="128">
        <v>98.304900000000004</v>
      </c>
      <c r="P49" s="263">
        <v>0.99460000000000004</v>
      </c>
      <c r="Q49" s="128">
        <v>19.763205828779601</v>
      </c>
    </row>
    <row r="50" spans="1:17" ht="13.2" x14ac:dyDescent="0.25">
      <c r="A50" s="110" t="s">
        <v>365</v>
      </c>
      <c r="B50" s="110">
        <v>36544</v>
      </c>
      <c r="C50" s="110">
        <v>12915</v>
      </c>
      <c r="D50" s="110"/>
      <c r="E50" s="110">
        <v>13002.401931153199</v>
      </c>
      <c r="F50" s="110">
        <v>-77.002330699617204</v>
      </c>
      <c r="G50" s="110">
        <v>139.91580278694201</v>
      </c>
      <c r="H50" s="110">
        <v>-127.039881161813</v>
      </c>
      <c r="I50" s="110">
        <v>-0.66239160362010496</v>
      </c>
      <c r="J50" s="110">
        <v>-22.217144944217299</v>
      </c>
      <c r="K50" s="110"/>
      <c r="L50" s="128">
        <v>1.1410901926444801</v>
      </c>
      <c r="M50" s="128">
        <v>11.7611646234676</v>
      </c>
      <c r="N50" s="128">
        <v>17.449976733364402</v>
      </c>
      <c r="O50" s="128">
        <v>100.02589999999999</v>
      </c>
      <c r="P50" s="263">
        <v>1.0103</v>
      </c>
      <c r="Q50" s="128">
        <v>10.8108108108108</v>
      </c>
    </row>
    <row r="51" spans="1:17" ht="13.2" x14ac:dyDescent="0.25">
      <c r="A51" s="110" t="s">
        <v>366</v>
      </c>
      <c r="B51" s="110">
        <v>13747</v>
      </c>
      <c r="C51" s="110">
        <v>12363</v>
      </c>
      <c r="D51" s="110"/>
      <c r="E51" s="110">
        <v>12447.4429138942</v>
      </c>
      <c r="F51" s="110">
        <v>-97.386974531004597</v>
      </c>
      <c r="G51" s="110">
        <v>93.123163293322307</v>
      </c>
      <c r="H51" s="110">
        <v>-63.354860250463801</v>
      </c>
      <c r="I51" s="110">
        <v>-0.66239160362010496</v>
      </c>
      <c r="J51" s="110">
        <v>-16.238438361284899</v>
      </c>
      <c r="K51" s="110"/>
      <c r="L51" s="128">
        <v>1.1929875609223799</v>
      </c>
      <c r="M51" s="128">
        <v>11.202444169636999</v>
      </c>
      <c r="N51" s="128">
        <v>16.753246753246799</v>
      </c>
      <c r="O51" s="128">
        <v>100.7711</v>
      </c>
      <c r="P51" s="263">
        <v>1.0069999999999999</v>
      </c>
      <c r="Q51" s="128">
        <v>15.8395649218219</v>
      </c>
    </row>
    <row r="52" spans="1:17" ht="13.2" x14ac:dyDescent="0.25">
      <c r="A52" s="110" t="s">
        <v>367</v>
      </c>
      <c r="B52" s="110">
        <v>9111</v>
      </c>
      <c r="C52" s="110">
        <v>12049</v>
      </c>
      <c r="D52" s="110"/>
      <c r="E52" s="110">
        <v>11747.8092055426</v>
      </c>
      <c r="F52" s="110">
        <v>38.994614068612002</v>
      </c>
      <c r="G52" s="110">
        <v>414.81482324894603</v>
      </c>
      <c r="H52" s="110">
        <v>-129.36801584414599</v>
      </c>
      <c r="I52" s="110">
        <v>-0.66239160362010496</v>
      </c>
      <c r="J52" s="110">
        <v>-22.217144944217299</v>
      </c>
      <c r="K52" s="110"/>
      <c r="L52" s="128">
        <v>1.05367138623642</v>
      </c>
      <c r="M52" s="128">
        <v>10.613544067610601</v>
      </c>
      <c r="N52" s="128">
        <v>28.748707342295798</v>
      </c>
      <c r="O52" s="128">
        <v>96.367000000000004</v>
      </c>
      <c r="P52" s="263">
        <v>1.0347999999999999</v>
      </c>
      <c r="Q52" s="128">
        <v>3.6062378167641298</v>
      </c>
    </row>
    <row r="53" spans="1:17" ht="14.25" customHeight="1" x14ac:dyDescent="0.25">
      <c r="A53" s="18" t="s">
        <v>368</v>
      </c>
      <c r="B53" s="110"/>
      <c r="C53" s="110"/>
      <c r="D53" s="18"/>
      <c r="E53" s="110"/>
      <c r="F53" s="110"/>
      <c r="G53" s="110"/>
      <c r="H53" s="110"/>
      <c r="I53" s="110"/>
      <c r="J53" s="110"/>
      <c r="K53" s="18"/>
      <c r="L53" s="128"/>
      <c r="M53" s="128"/>
      <c r="N53" s="128"/>
      <c r="O53" s="128"/>
      <c r="P53" s="263"/>
      <c r="Q53" s="128"/>
    </row>
    <row r="54" spans="1:17" ht="13.2" x14ac:dyDescent="0.25">
      <c r="A54" s="110" t="s">
        <v>369</v>
      </c>
      <c r="B54" s="110">
        <v>5476</v>
      </c>
      <c r="C54" s="110">
        <v>10442</v>
      </c>
      <c r="D54" s="110"/>
      <c r="E54" s="110">
        <v>10431.422364800999</v>
      </c>
      <c r="F54" s="110">
        <v>-162.64026558876901</v>
      </c>
      <c r="G54" s="110">
        <v>325.19258725897498</v>
      </c>
      <c r="H54" s="110">
        <v>-129.36801584414599</v>
      </c>
      <c r="I54" s="110">
        <v>-0.66239160362010496</v>
      </c>
      <c r="J54" s="110">
        <v>-22.217144944217299</v>
      </c>
      <c r="K54" s="110"/>
      <c r="L54" s="128">
        <v>1.1322132943754599</v>
      </c>
      <c r="M54" s="128">
        <v>9.3133674214755295</v>
      </c>
      <c r="N54" s="128">
        <v>14.117647058823501</v>
      </c>
      <c r="O54" s="128">
        <v>97.616299999999995</v>
      </c>
      <c r="P54" s="263">
        <v>1.0306</v>
      </c>
      <c r="Q54" s="128">
        <v>7.9245283018867898</v>
      </c>
    </row>
    <row r="55" spans="1:17" ht="13.2" x14ac:dyDescent="0.25">
      <c r="A55" s="110" t="s">
        <v>370</v>
      </c>
      <c r="B55" s="110">
        <v>21912</v>
      </c>
      <c r="C55" s="110">
        <v>11389</v>
      </c>
      <c r="D55" s="110"/>
      <c r="E55" s="110">
        <v>11251.0034036774</v>
      </c>
      <c r="F55" s="110">
        <v>-64.657093505750794</v>
      </c>
      <c r="G55" s="110">
        <v>354.77216841006299</v>
      </c>
      <c r="H55" s="110">
        <v>-129.36801584414599</v>
      </c>
      <c r="I55" s="110">
        <v>-0.66239160362010496</v>
      </c>
      <c r="J55" s="110">
        <v>-22.217144944217299</v>
      </c>
      <c r="K55" s="110"/>
      <c r="L55" s="128">
        <v>1.14092734574662</v>
      </c>
      <c r="M55" s="128">
        <v>10.090361445783101</v>
      </c>
      <c r="N55" s="128">
        <v>21.3930348258706</v>
      </c>
      <c r="O55" s="128">
        <v>97.8626</v>
      </c>
      <c r="P55" s="263">
        <v>1.0309999999999999</v>
      </c>
      <c r="Q55" s="128">
        <v>11.7113027689514</v>
      </c>
    </row>
    <row r="56" spans="1:17" ht="13.2" x14ac:dyDescent="0.25">
      <c r="A56" s="110" t="s">
        <v>371</v>
      </c>
      <c r="B56" s="110">
        <v>9940</v>
      </c>
      <c r="C56" s="110">
        <v>11579</v>
      </c>
      <c r="D56" s="110"/>
      <c r="E56" s="110">
        <v>11306.6374346263</v>
      </c>
      <c r="F56" s="110">
        <v>-161.11450473939399</v>
      </c>
      <c r="G56" s="110">
        <v>586.02156329239097</v>
      </c>
      <c r="H56" s="110">
        <v>-129.36801584414599</v>
      </c>
      <c r="I56" s="110">
        <v>-0.66239160362010496</v>
      </c>
      <c r="J56" s="110">
        <v>-22.217144944217299</v>
      </c>
      <c r="K56" s="110"/>
      <c r="L56" s="128">
        <v>1.05633802816901</v>
      </c>
      <c r="M56" s="128">
        <v>10.1911468812877</v>
      </c>
      <c r="N56" s="128">
        <v>13.030602171767001</v>
      </c>
      <c r="O56" s="128">
        <v>97.8155</v>
      </c>
      <c r="P56" s="263">
        <v>1.0512999999999999</v>
      </c>
      <c r="Q56" s="128">
        <v>1.3599274705349</v>
      </c>
    </row>
    <row r="57" spans="1:17" ht="13.2" x14ac:dyDescent="0.25">
      <c r="A57" s="110" t="s">
        <v>372</v>
      </c>
      <c r="B57" s="110">
        <v>163051</v>
      </c>
      <c r="C57" s="110">
        <v>11382</v>
      </c>
      <c r="D57" s="110"/>
      <c r="E57" s="110">
        <v>11591.144803630699</v>
      </c>
      <c r="F57" s="110">
        <v>10.4290397841302</v>
      </c>
      <c r="G57" s="110">
        <v>-115.71595754205801</v>
      </c>
      <c r="H57" s="110">
        <v>-80.7137380658626</v>
      </c>
      <c r="I57" s="110">
        <v>-0.66239160362010496</v>
      </c>
      <c r="J57" s="110">
        <v>-22.217144944217299</v>
      </c>
      <c r="K57" s="110"/>
      <c r="L57" s="128">
        <v>1.1763190658137599</v>
      </c>
      <c r="M57" s="128">
        <v>10.394907114951801</v>
      </c>
      <c r="N57" s="128">
        <v>26.9868428815859</v>
      </c>
      <c r="O57" s="128">
        <v>100.6157</v>
      </c>
      <c r="P57" s="263">
        <v>0.98950000000000005</v>
      </c>
      <c r="Q57" s="128">
        <v>14.986591906387099</v>
      </c>
    </row>
    <row r="58" spans="1:17" ht="13.2" x14ac:dyDescent="0.25">
      <c r="A58" s="110" t="s">
        <v>373</v>
      </c>
      <c r="B58" s="110">
        <v>27758</v>
      </c>
      <c r="C58" s="110">
        <v>11856</v>
      </c>
      <c r="D58" s="110"/>
      <c r="E58" s="110">
        <v>12092.219102368001</v>
      </c>
      <c r="F58" s="110">
        <v>-98.623010804602302</v>
      </c>
      <c r="G58" s="110">
        <v>14.455616267720901</v>
      </c>
      <c r="H58" s="110">
        <v>-129.36801584414599</v>
      </c>
      <c r="I58" s="110">
        <v>-0.66239160362010496</v>
      </c>
      <c r="J58" s="110">
        <v>-22.217144944217299</v>
      </c>
      <c r="K58" s="110"/>
      <c r="L58" s="128">
        <v>1.2536926291519599</v>
      </c>
      <c r="M58" s="128">
        <v>10.829310469054001</v>
      </c>
      <c r="N58" s="128">
        <v>17.232202262142401</v>
      </c>
      <c r="O58" s="128">
        <v>98.682199999999995</v>
      </c>
      <c r="P58" s="263">
        <v>1.0006999999999999</v>
      </c>
      <c r="Q58" s="128">
        <v>12.5503355704698</v>
      </c>
    </row>
    <row r="59" spans="1:17" ht="13.2" x14ac:dyDescent="0.25">
      <c r="A59" s="110" t="s">
        <v>374</v>
      </c>
      <c r="B59" s="110">
        <v>43673</v>
      </c>
      <c r="C59" s="110">
        <v>11499</v>
      </c>
      <c r="D59" s="110"/>
      <c r="E59" s="110">
        <v>11650.230007878999</v>
      </c>
      <c r="F59" s="110">
        <v>-25.236931738154698</v>
      </c>
      <c r="G59" s="110">
        <v>25.796453909458801</v>
      </c>
      <c r="H59" s="110">
        <v>-129.36801584414599</v>
      </c>
      <c r="I59" s="110">
        <v>-0.66239160362010496</v>
      </c>
      <c r="J59" s="110">
        <v>-22.217144944217299</v>
      </c>
      <c r="K59" s="110"/>
      <c r="L59" s="128">
        <v>1.0601515810683899</v>
      </c>
      <c r="M59" s="128">
        <v>10.516795273967899</v>
      </c>
      <c r="N59" s="128">
        <v>23.753537992597401</v>
      </c>
      <c r="O59" s="128">
        <v>97.572800000000001</v>
      </c>
      <c r="P59" s="263">
        <v>1.0017</v>
      </c>
      <c r="Q59" s="128">
        <v>6.7116926973406503</v>
      </c>
    </row>
    <row r="60" spans="1:17" ht="13.2" x14ac:dyDescent="0.25">
      <c r="A60" s="110" t="s">
        <v>375</v>
      </c>
      <c r="B60" s="110">
        <v>143171</v>
      </c>
      <c r="C60" s="110">
        <v>12033</v>
      </c>
      <c r="D60" s="110"/>
      <c r="E60" s="110">
        <v>12216.862572795</v>
      </c>
      <c r="F60" s="110">
        <v>68.313285924309696</v>
      </c>
      <c r="G60" s="110">
        <v>-103.960700259091</v>
      </c>
      <c r="H60" s="110">
        <v>-129.36801584414599</v>
      </c>
      <c r="I60" s="110">
        <v>-0.66239160362010496</v>
      </c>
      <c r="J60" s="110">
        <v>-18.108929390273602</v>
      </c>
      <c r="K60" s="110"/>
      <c r="L60" s="128">
        <v>1.2607301758037599</v>
      </c>
      <c r="M60" s="128">
        <v>10.9442554707308</v>
      </c>
      <c r="N60" s="128">
        <v>30.186993426510899</v>
      </c>
      <c r="O60" s="128">
        <v>99.751599999999996</v>
      </c>
      <c r="P60" s="263">
        <v>0.99099999999999999</v>
      </c>
      <c r="Q60" s="128">
        <v>15.7371837329448</v>
      </c>
    </row>
    <row r="61" spans="1:17" ht="13.2" x14ac:dyDescent="0.25">
      <c r="A61" s="110" t="s">
        <v>376</v>
      </c>
      <c r="B61" s="110">
        <v>14626</v>
      </c>
      <c r="C61" s="110">
        <v>12122</v>
      </c>
      <c r="D61" s="110"/>
      <c r="E61" s="110">
        <v>12250.6226619304</v>
      </c>
      <c r="F61" s="110">
        <v>-220.840862389725</v>
      </c>
      <c r="G61" s="110">
        <v>244.878204803708</v>
      </c>
      <c r="H61" s="110">
        <v>-129.36801584414599</v>
      </c>
      <c r="I61" s="110">
        <v>-0.66239160362010496</v>
      </c>
      <c r="J61" s="110">
        <v>-22.217144944217299</v>
      </c>
      <c r="K61" s="110"/>
      <c r="L61" s="128">
        <v>1.32640503213455</v>
      </c>
      <c r="M61" s="128">
        <v>10.939422945439601</v>
      </c>
      <c r="N61" s="128">
        <v>7.4375</v>
      </c>
      <c r="O61" s="128">
        <v>99.138099999999994</v>
      </c>
      <c r="P61" s="263">
        <v>1.0195000000000001</v>
      </c>
      <c r="Q61" s="128">
        <v>9.5907147220525406</v>
      </c>
    </row>
    <row r="62" spans="1:17" ht="13.2" x14ac:dyDescent="0.25">
      <c r="A62" s="110" t="s">
        <v>377</v>
      </c>
      <c r="B62" s="110">
        <v>7428</v>
      </c>
      <c r="C62" s="110">
        <v>8884</v>
      </c>
      <c r="D62" s="110"/>
      <c r="E62" s="110">
        <v>9295.5580923731504</v>
      </c>
      <c r="F62" s="110">
        <v>-210.57896210162201</v>
      </c>
      <c r="G62" s="110">
        <v>-48.8527298489375</v>
      </c>
      <c r="H62" s="110">
        <v>-129.36801584414599</v>
      </c>
      <c r="I62" s="110">
        <v>-0.66239160362010496</v>
      </c>
      <c r="J62" s="110">
        <v>-22.217144944217299</v>
      </c>
      <c r="K62" s="110"/>
      <c r="L62" s="128">
        <v>0.99623047926763597</v>
      </c>
      <c r="M62" s="128">
        <v>8.3064081852450204</v>
      </c>
      <c r="N62" s="128">
        <v>10.858995137763401</v>
      </c>
      <c r="O62" s="128">
        <v>97.675399999999996</v>
      </c>
      <c r="P62" s="263">
        <v>0.99409999999999998</v>
      </c>
      <c r="Q62" s="128">
        <v>-0.144508670520231</v>
      </c>
    </row>
    <row r="63" spans="1:17" ht="13.2" x14ac:dyDescent="0.25">
      <c r="A63" s="110" t="s">
        <v>378</v>
      </c>
      <c r="B63" s="110">
        <v>7873</v>
      </c>
      <c r="C63" s="110">
        <v>10564</v>
      </c>
      <c r="D63" s="110"/>
      <c r="E63" s="110">
        <v>10219.63022112</v>
      </c>
      <c r="F63" s="110">
        <v>-52.782949036273699</v>
      </c>
      <c r="G63" s="110">
        <v>549.67539065964695</v>
      </c>
      <c r="H63" s="110">
        <v>-129.36801584414599</v>
      </c>
      <c r="I63" s="110">
        <v>-0.66239160362010496</v>
      </c>
      <c r="J63" s="110">
        <v>-22.217144944217299</v>
      </c>
      <c r="K63" s="110"/>
      <c r="L63" s="128">
        <v>0.91451797281849401</v>
      </c>
      <c r="M63" s="128">
        <v>9.2340911977645099</v>
      </c>
      <c r="N63" s="128">
        <v>24.484181568088001</v>
      </c>
      <c r="O63" s="128">
        <v>97.608800000000002</v>
      </c>
      <c r="P63" s="263">
        <v>1.0531999999999999</v>
      </c>
      <c r="Q63" s="128">
        <v>10.3591160220994</v>
      </c>
    </row>
    <row r="64" spans="1:17" ht="13.2" x14ac:dyDescent="0.25">
      <c r="A64" s="110" t="s">
        <v>379</v>
      </c>
      <c r="B64" s="110">
        <v>3747</v>
      </c>
      <c r="C64" s="110">
        <v>11622</v>
      </c>
      <c r="D64" s="110"/>
      <c r="E64" s="110">
        <v>10514.475352731901</v>
      </c>
      <c r="F64" s="110">
        <v>-154.16944610578301</v>
      </c>
      <c r="G64" s="110">
        <v>1413.8793126268599</v>
      </c>
      <c r="H64" s="110">
        <v>-129.36801584414599</v>
      </c>
      <c r="I64" s="110">
        <v>-0.66239160362010496</v>
      </c>
      <c r="J64" s="110">
        <v>-22.217144944217299</v>
      </c>
      <c r="K64" s="110"/>
      <c r="L64" s="128">
        <v>0.98745663197224398</v>
      </c>
      <c r="M64" s="128">
        <v>9.4742460635174801</v>
      </c>
      <c r="N64" s="128">
        <v>14.647887323943699</v>
      </c>
      <c r="O64" s="128">
        <v>97.063199999999995</v>
      </c>
      <c r="P64" s="263">
        <v>1.1338999999999999</v>
      </c>
      <c r="Q64" s="128">
        <v>4.2553191489361701</v>
      </c>
    </row>
    <row r="65" spans="1:17" ht="13.2" x14ac:dyDescent="0.25">
      <c r="A65" s="110" t="s">
        <v>380</v>
      </c>
      <c r="B65" s="110">
        <v>11503</v>
      </c>
      <c r="C65" s="110">
        <v>11339</v>
      </c>
      <c r="D65" s="110"/>
      <c r="E65" s="110">
        <v>11254.884142491999</v>
      </c>
      <c r="F65" s="110">
        <v>-185.09584675859799</v>
      </c>
      <c r="G65" s="110">
        <v>421.29628775402</v>
      </c>
      <c r="H65" s="110">
        <v>-129.36801584414599</v>
      </c>
      <c r="I65" s="110">
        <v>-0.66239160362010496</v>
      </c>
      <c r="J65" s="110">
        <v>-22.217144944217299</v>
      </c>
      <c r="K65" s="110"/>
      <c r="L65" s="128">
        <v>1.17360688516039</v>
      </c>
      <c r="M65" s="128">
        <v>10.075632443710299</v>
      </c>
      <c r="N65" s="128">
        <v>11.130284728214001</v>
      </c>
      <c r="O65" s="128">
        <v>98.2102</v>
      </c>
      <c r="P65" s="263">
        <v>1.0368999999999999</v>
      </c>
      <c r="Q65" s="128">
        <v>2.1310181531176</v>
      </c>
    </row>
    <row r="66" spans="1:17" ht="13.2" x14ac:dyDescent="0.25">
      <c r="A66" s="110" t="s">
        <v>381</v>
      </c>
      <c r="B66" s="110">
        <v>5337</v>
      </c>
      <c r="C66" s="110">
        <v>10950</v>
      </c>
      <c r="D66" s="110"/>
      <c r="E66" s="110">
        <v>10646.2266111516</v>
      </c>
      <c r="F66" s="110">
        <v>-104.269742007133</v>
      </c>
      <c r="G66" s="110">
        <v>560.65946933706095</v>
      </c>
      <c r="H66" s="110">
        <v>-129.36801584414599</v>
      </c>
      <c r="I66" s="110">
        <v>-0.66239160362010496</v>
      </c>
      <c r="J66" s="110">
        <v>-22.217144944217299</v>
      </c>
      <c r="K66" s="110"/>
      <c r="L66" s="128">
        <v>0.89938167509836997</v>
      </c>
      <c r="M66" s="128">
        <v>9.6496158890762604</v>
      </c>
      <c r="N66" s="128">
        <v>18.834951456310701</v>
      </c>
      <c r="O66" s="128">
        <v>98.050700000000006</v>
      </c>
      <c r="P66" s="263">
        <v>1.0521</v>
      </c>
      <c r="Q66" s="128">
        <v>3.11355311355311</v>
      </c>
    </row>
    <row r="67" spans="1:17" ht="14.25" customHeight="1" x14ac:dyDescent="0.25">
      <c r="A67" s="18" t="s">
        <v>382</v>
      </c>
      <c r="B67" s="110"/>
      <c r="C67" s="110"/>
      <c r="D67" s="18"/>
      <c r="E67" s="110"/>
      <c r="F67" s="110"/>
      <c r="G67" s="110"/>
      <c r="H67" s="110"/>
      <c r="I67" s="110"/>
      <c r="J67" s="110"/>
      <c r="K67" s="18"/>
      <c r="L67" s="128"/>
      <c r="M67" s="128"/>
      <c r="N67" s="128"/>
      <c r="O67" s="128"/>
      <c r="P67" s="263"/>
      <c r="Q67" s="128"/>
    </row>
    <row r="68" spans="1:17" ht="13.2" x14ac:dyDescent="0.25">
      <c r="A68" s="110" t="s">
        <v>383</v>
      </c>
      <c r="B68" s="110">
        <v>6848</v>
      </c>
      <c r="C68" s="110">
        <v>12047</v>
      </c>
      <c r="D68" s="110"/>
      <c r="E68" s="110">
        <v>11600.5146621453</v>
      </c>
      <c r="F68" s="110">
        <v>-60.966085623333399</v>
      </c>
      <c r="G68" s="110">
        <v>576.736384273613</v>
      </c>
      <c r="H68" s="110">
        <v>-129.36801584414599</v>
      </c>
      <c r="I68" s="110">
        <v>-0.66239160362010496</v>
      </c>
      <c r="J68" s="110">
        <v>61.1081223469169</v>
      </c>
      <c r="K68" s="110"/>
      <c r="L68" s="128">
        <v>1.3434579439252301</v>
      </c>
      <c r="M68" s="128">
        <v>10.3095794392523</v>
      </c>
      <c r="N68" s="128">
        <v>21.246458923512701</v>
      </c>
      <c r="O68" s="128">
        <v>96.837400000000002</v>
      </c>
      <c r="P68" s="263">
        <v>1.0491999999999999</v>
      </c>
      <c r="Q68" s="128">
        <v>20.726172465960701</v>
      </c>
    </row>
    <row r="69" spans="1:17" ht="13.2" x14ac:dyDescent="0.25">
      <c r="A69" s="110" t="s">
        <v>384</v>
      </c>
      <c r="B69" s="110">
        <v>17753</v>
      </c>
      <c r="C69" s="110">
        <v>11485</v>
      </c>
      <c r="D69" s="110"/>
      <c r="E69" s="110">
        <v>11219.2896707484</v>
      </c>
      <c r="F69" s="110">
        <v>-9.2049672849852904</v>
      </c>
      <c r="G69" s="110">
        <v>426.71442554913102</v>
      </c>
      <c r="H69" s="110">
        <v>-129.36801584414599</v>
      </c>
      <c r="I69" s="110">
        <v>-0.66239160362010496</v>
      </c>
      <c r="J69" s="110">
        <v>-22.217144944217299</v>
      </c>
      <c r="K69" s="110"/>
      <c r="L69" s="128">
        <v>1.25049287444376</v>
      </c>
      <c r="M69" s="128">
        <v>9.9983101447642593</v>
      </c>
      <c r="N69" s="128">
        <v>26.366197183098599</v>
      </c>
      <c r="O69" s="128">
        <v>95.940700000000007</v>
      </c>
      <c r="P69" s="263">
        <v>1.0375000000000001</v>
      </c>
      <c r="Q69" s="128">
        <v>15.1672433679354</v>
      </c>
    </row>
    <row r="70" spans="1:17" ht="13.2" x14ac:dyDescent="0.25">
      <c r="A70" s="110" t="s">
        <v>385</v>
      </c>
      <c r="B70" s="110">
        <v>29963</v>
      </c>
      <c r="C70" s="110">
        <v>12974</v>
      </c>
      <c r="D70" s="110"/>
      <c r="E70" s="110">
        <v>12825.2507457954</v>
      </c>
      <c r="F70" s="110">
        <v>145.86123563937201</v>
      </c>
      <c r="G70" s="110">
        <v>154.76397154729199</v>
      </c>
      <c r="H70" s="110">
        <v>-129.36801584414599</v>
      </c>
      <c r="I70" s="110">
        <v>-0.66239160362010496</v>
      </c>
      <c r="J70" s="110">
        <v>-22.217144944217299</v>
      </c>
      <c r="K70" s="110"/>
      <c r="L70" s="128">
        <v>1.26155591896673</v>
      </c>
      <c r="M70" s="128">
        <v>11.524213196275401</v>
      </c>
      <c r="N70" s="128">
        <v>34.462785983202998</v>
      </c>
      <c r="O70" s="128">
        <v>98.299499999999995</v>
      </c>
      <c r="P70" s="263">
        <v>1.0116000000000001</v>
      </c>
      <c r="Q70" s="128">
        <v>10.3398617511521</v>
      </c>
    </row>
    <row r="71" spans="1:17" ht="13.2" x14ac:dyDescent="0.25">
      <c r="A71" s="110" t="s">
        <v>386</v>
      </c>
      <c r="B71" s="110">
        <v>9712</v>
      </c>
      <c r="C71" s="110">
        <v>12677</v>
      </c>
      <c r="D71" s="110"/>
      <c r="E71" s="110">
        <v>12349.142417438799</v>
      </c>
      <c r="F71" s="110">
        <v>189.24095215593599</v>
      </c>
      <c r="G71" s="110">
        <v>291.2562527389</v>
      </c>
      <c r="H71" s="110">
        <v>-129.36801584414599</v>
      </c>
      <c r="I71" s="110">
        <v>-0.66239160362010496</v>
      </c>
      <c r="J71" s="110">
        <v>-22.217144944217299</v>
      </c>
      <c r="K71" s="110"/>
      <c r="L71" s="128">
        <v>1.08113673805601</v>
      </c>
      <c r="M71" s="128">
        <v>11.1717462932455</v>
      </c>
      <c r="N71" s="128">
        <v>38.8940092165899</v>
      </c>
      <c r="O71" s="128">
        <v>98.523499999999999</v>
      </c>
      <c r="P71" s="263">
        <v>1.0230999999999999</v>
      </c>
      <c r="Q71" s="128">
        <v>-0.50167224080267603</v>
      </c>
    </row>
    <row r="72" spans="1:17" ht="13.2" x14ac:dyDescent="0.25">
      <c r="A72" s="110" t="s">
        <v>387</v>
      </c>
      <c r="B72" s="110">
        <v>12433</v>
      </c>
      <c r="C72" s="110">
        <v>16014</v>
      </c>
      <c r="D72" s="110"/>
      <c r="E72" s="110">
        <v>15900.201983355601</v>
      </c>
      <c r="F72" s="110">
        <v>-176.157244699899</v>
      </c>
      <c r="G72" s="110">
        <v>338.30528434819502</v>
      </c>
      <c r="H72" s="110">
        <v>-129.36801584414599</v>
      </c>
      <c r="I72" s="110">
        <v>-0.66239160362010496</v>
      </c>
      <c r="J72" s="110">
        <v>81.440486135041297</v>
      </c>
      <c r="K72" s="110"/>
      <c r="L72" s="128">
        <v>1.69709643690179</v>
      </c>
      <c r="M72" s="128">
        <v>14.2121772701681</v>
      </c>
      <c r="N72" s="128">
        <v>8.4323712507074102</v>
      </c>
      <c r="O72" s="128">
        <v>98.226399999999998</v>
      </c>
      <c r="P72" s="263">
        <v>1.0208999999999999</v>
      </c>
      <c r="Q72" s="128">
        <v>20.243161094224899</v>
      </c>
    </row>
    <row r="73" spans="1:17" ht="13.2" x14ac:dyDescent="0.25">
      <c r="A73" s="110" t="s">
        <v>382</v>
      </c>
      <c r="B73" s="110">
        <v>141081</v>
      </c>
      <c r="C73" s="110">
        <v>11724</v>
      </c>
      <c r="D73" s="110"/>
      <c r="E73" s="110">
        <v>11988.0266018397</v>
      </c>
      <c r="F73" s="110">
        <v>1.07189492476721</v>
      </c>
      <c r="G73" s="110">
        <v>-119.88321642325199</v>
      </c>
      <c r="H73" s="110">
        <v>-129.36801584414599</v>
      </c>
      <c r="I73" s="110">
        <v>-0.66239160362010496</v>
      </c>
      <c r="J73" s="110">
        <v>-15.2335350530994</v>
      </c>
      <c r="K73" s="110"/>
      <c r="L73" s="128">
        <v>1.1730849653744999</v>
      </c>
      <c r="M73" s="128">
        <v>10.7753701774158</v>
      </c>
      <c r="N73" s="128">
        <v>25.286146559663202</v>
      </c>
      <c r="O73" s="128">
        <v>98.949399999999997</v>
      </c>
      <c r="P73" s="263">
        <v>0.98950000000000005</v>
      </c>
      <c r="Q73" s="128">
        <v>15.9114350546655</v>
      </c>
    </row>
    <row r="74" spans="1:17" ht="13.2" x14ac:dyDescent="0.25">
      <c r="A74" s="110" t="s">
        <v>388</v>
      </c>
      <c r="B74" s="110">
        <v>7290</v>
      </c>
      <c r="C74" s="110">
        <v>12758</v>
      </c>
      <c r="D74" s="110"/>
      <c r="E74" s="110">
        <v>13130.232557220201</v>
      </c>
      <c r="F74" s="110">
        <v>-167.18152551053001</v>
      </c>
      <c r="G74" s="110">
        <v>-53.094983611425903</v>
      </c>
      <c r="H74" s="110">
        <v>-129.36801584414599</v>
      </c>
      <c r="I74" s="110">
        <v>-0.66239160362010496</v>
      </c>
      <c r="J74" s="110">
        <v>-22.217144944217299</v>
      </c>
      <c r="K74" s="110"/>
      <c r="L74" s="128">
        <v>1.22085048010974</v>
      </c>
      <c r="M74" s="128">
        <v>11.838134430726999</v>
      </c>
      <c r="N74" s="128">
        <v>10.776361529548099</v>
      </c>
      <c r="O74" s="128">
        <v>97.609300000000005</v>
      </c>
      <c r="P74" s="263">
        <v>0.99550000000000005</v>
      </c>
      <c r="Q74" s="128">
        <v>7.9365079365079403</v>
      </c>
    </row>
    <row r="75" spans="1:17" ht="13.2" x14ac:dyDescent="0.25">
      <c r="A75" s="110" t="s">
        <v>389</v>
      </c>
      <c r="B75" s="110">
        <v>31538</v>
      </c>
      <c r="C75" s="110">
        <v>12242</v>
      </c>
      <c r="D75" s="110"/>
      <c r="E75" s="110">
        <v>12167.0266909411</v>
      </c>
      <c r="F75" s="110">
        <v>110.311483714064</v>
      </c>
      <c r="G75" s="110">
        <v>116.71100578362901</v>
      </c>
      <c r="H75" s="110">
        <v>-129.36801584414599</v>
      </c>
      <c r="I75" s="110">
        <v>-0.66239160362010496</v>
      </c>
      <c r="J75" s="110">
        <v>-22.217144944217299</v>
      </c>
      <c r="K75" s="110"/>
      <c r="L75" s="128">
        <v>1.2809943560149699</v>
      </c>
      <c r="M75" s="128">
        <v>10.8852812480183</v>
      </c>
      <c r="N75" s="128">
        <v>33.673172152636198</v>
      </c>
      <c r="O75" s="128">
        <v>96.982699999999994</v>
      </c>
      <c r="P75" s="263">
        <v>1.0091000000000001</v>
      </c>
      <c r="Q75" s="128">
        <v>9.4721825962910096</v>
      </c>
    </row>
    <row r="76" spans="1:17" ht="13.2" x14ac:dyDescent="0.25">
      <c r="A76" s="110" t="s">
        <v>390</v>
      </c>
      <c r="B76" s="110">
        <v>11677</v>
      </c>
      <c r="C76" s="110">
        <v>13384</v>
      </c>
      <c r="D76" s="110"/>
      <c r="E76" s="110">
        <v>13007.200905744699</v>
      </c>
      <c r="F76" s="110">
        <v>144.11138668731999</v>
      </c>
      <c r="G76" s="110">
        <v>384.50060925323299</v>
      </c>
      <c r="H76" s="110">
        <v>-129.36801584414599</v>
      </c>
      <c r="I76" s="110">
        <v>-0.66239160362010496</v>
      </c>
      <c r="J76" s="110">
        <v>-22.217144944217299</v>
      </c>
      <c r="K76" s="110"/>
      <c r="L76" s="128">
        <v>1.27601267448831</v>
      </c>
      <c r="M76" s="128">
        <v>11.689646313265399</v>
      </c>
      <c r="N76" s="128">
        <v>33.846153846153797</v>
      </c>
      <c r="O76" s="128">
        <v>96.352099999999993</v>
      </c>
      <c r="P76" s="263">
        <v>1.0290999999999999</v>
      </c>
      <c r="Q76" s="128">
        <v>14.436885865457301</v>
      </c>
    </row>
    <row r="77" spans="1:17" ht="13.2" x14ac:dyDescent="0.25">
      <c r="A77" s="110" t="s">
        <v>391</v>
      </c>
      <c r="B77" s="110">
        <v>19003</v>
      </c>
      <c r="C77" s="110">
        <v>12151</v>
      </c>
      <c r="D77" s="110"/>
      <c r="E77" s="110">
        <v>12258.131097498101</v>
      </c>
      <c r="F77" s="110">
        <v>4.8787249080822903</v>
      </c>
      <c r="G77" s="110">
        <v>40.313829969057799</v>
      </c>
      <c r="H77" s="110">
        <v>-129.36801584414599</v>
      </c>
      <c r="I77" s="110">
        <v>-0.66239160362010496</v>
      </c>
      <c r="J77" s="110">
        <v>-22.217144944217299</v>
      </c>
      <c r="K77" s="110"/>
      <c r="L77" s="128">
        <v>0.97353049518497103</v>
      </c>
      <c r="M77" s="128">
        <v>11.1456085881177</v>
      </c>
      <c r="N77" s="128">
        <v>24.740321057601498</v>
      </c>
      <c r="O77" s="128">
        <v>97.783199999999994</v>
      </c>
      <c r="P77" s="263">
        <v>1.0027999999999999</v>
      </c>
      <c r="Q77" s="128">
        <v>9.9808978032473696</v>
      </c>
    </row>
    <row r="78" spans="1:17" ht="13.2" x14ac:dyDescent="0.25">
      <c r="A78" s="110" t="s">
        <v>392</v>
      </c>
      <c r="B78" s="110">
        <v>14275</v>
      </c>
      <c r="C78" s="110">
        <v>13683</v>
      </c>
      <c r="D78" s="110"/>
      <c r="E78" s="110">
        <v>13403.0489975444</v>
      </c>
      <c r="F78" s="110">
        <v>-1.32574595362667</v>
      </c>
      <c r="G78" s="110">
        <v>433.54832591773101</v>
      </c>
      <c r="H78" s="110">
        <v>-129.36801584414599</v>
      </c>
      <c r="I78" s="110">
        <v>-0.66239160362010496</v>
      </c>
      <c r="J78" s="110">
        <v>-22.217144944217299</v>
      </c>
      <c r="K78" s="110"/>
      <c r="L78" s="128">
        <v>1.2959719789842401</v>
      </c>
      <c r="M78" s="128">
        <v>12.056042031523599</v>
      </c>
      <c r="N78" s="128">
        <v>22.428820453224901</v>
      </c>
      <c r="O78" s="128">
        <v>98.040099999999995</v>
      </c>
      <c r="P78" s="263">
        <v>1.0319</v>
      </c>
      <c r="Q78" s="128">
        <v>14.612146722790101</v>
      </c>
    </row>
    <row r="79" spans="1:17" ht="13.2" x14ac:dyDescent="0.25">
      <c r="A79" s="110" t="s">
        <v>393</v>
      </c>
      <c r="B79" s="110">
        <v>27466</v>
      </c>
      <c r="C79" s="110">
        <v>12356</v>
      </c>
      <c r="D79" s="110"/>
      <c r="E79" s="110">
        <v>12142.205621380001</v>
      </c>
      <c r="F79" s="110">
        <v>8.9527140343714695</v>
      </c>
      <c r="G79" s="110">
        <v>356.900805353946</v>
      </c>
      <c r="H79" s="110">
        <v>-129.36801584414599</v>
      </c>
      <c r="I79" s="110">
        <v>-0.66239160362010496</v>
      </c>
      <c r="J79" s="110">
        <v>-22.217144944217299</v>
      </c>
      <c r="K79" s="110"/>
      <c r="L79" s="128">
        <v>1.20512633801791</v>
      </c>
      <c r="M79" s="128">
        <v>10.9043908832739</v>
      </c>
      <c r="N79" s="128">
        <v>25.609348914858099</v>
      </c>
      <c r="O79" s="128">
        <v>97.720699999999994</v>
      </c>
      <c r="P79" s="263">
        <v>1.0288999999999999</v>
      </c>
      <c r="Q79" s="128">
        <v>12.3648648648649</v>
      </c>
    </row>
    <row r="80" spans="1:17" ht="13.2" x14ac:dyDescent="0.25">
      <c r="A80" s="110" t="s">
        <v>394</v>
      </c>
      <c r="B80" s="110">
        <v>34560</v>
      </c>
      <c r="C80" s="110">
        <v>12301</v>
      </c>
      <c r="D80" s="110"/>
      <c r="E80" s="110">
        <v>12194.812349866799</v>
      </c>
      <c r="F80" s="110">
        <v>59.653600382116402</v>
      </c>
      <c r="G80" s="110">
        <v>198.66909802396</v>
      </c>
      <c r="H80" s="110">
        <v>-129.36801584414599</v>
      </c>
      <c r="I80" s="110">
        <v>-0.66239160362010496</v>
      </c>
      <c r="J80" s="110">
        <v>-22.217144944217299</v>
      </c>
      <c r="K80" s="110"/>
      <c r="L80" s="128">
        <v>1.1892361111111101</v>
      </c>
      <c r="M80" s="128">
        <v>10.9635416666667</v>
      </c>
      <c r="N80" s="128">
        <v>29.4536817102138</v>
      </c>
      <c r="O80" s="128">
        <v>97.898200000000003</v>
      </c>
      <c r="P80" s="263">
        <v>1.0158</v>
      </c>
      <c r="Q80" s="128">
        <v>8.9211618257261396</v>
      </c>
    </row>
    <row r="81" spans="1:17" ht="14.25" customHeight="1" x14ac:dyDescent="0.25">
      <c r="A81" s="18" t="s">
        <v>395</v>
      </c>
      <c r="B81" s="110"/>
      <c r="C81" s="110"/>
      <c r="D81" s="18"/>
      <c r="E81" s="110"/>
      <c r="F81" s="110"/>
      <c r="G81" s="110"/>
      <c r="H81" s="110"/>
      <c r="I81" s="110"/>
      <c r="J81" s="110"/>
      <c r="K81" s="18"/>
      <c r="L81" s="128"/>
      <c r="M81" s="128"/>
      <c r="N81" s="128"/>
      <c r="O81" s="128"/>
      <c r="P81" s="263"/>
      <c r="Q81" s="128"/>
    </row>
    <row r="82" spans="1:17" ht="13.2" x14ac:dyDescent="0.25">
      <c r="A82" s="110" t="s">
        <v>396</v>
      </c>
      <c r="B82" s="110">
        <v>20134</v>
      </c>
      <c r="C82" s="110">
        <v>13545</v>
      </c>
      <c r="D82" s="110"/>
      <c r="E82" s="110">
        <v>13328.6001364478</v>
      </c>
      <c r="F82" s="110">
        <v>142.61138332576101</v>
      </c>
      <c r="G82" s="110">
        <v>225.91296514745301</v>
      </c>
      <c r="H82" s="110">
        <v>-129.36801584414599</v>
      </c>
      <c r="I82" s="110">
        <v>-0.66239160362010496</v>
      </c>
      <c r="J82" s="110">
        <v>-22.217144944217299</v>
      </c>
      <c r="K82" s="110"/>
      <c r="L82" s="128">
        <v>1.3757822588655999</v>
      </c>
      <c r="M82" s="128">
        <v>11.9400019866892</v>
      </c>
      <c r="N82" s="128">
        <v>33.028286189683897</v>
      </c>
      <c r="O82" s="128">
        <v>97.212599999999995</v>
      </c>
      <c r="P82" s="263">
        <v>1.0165</v>
      </c>
      <c r="Q82" s="128">
        <v>12.5052454888796</v>
      </c>
    </row>
    <row r="83" spans="1:17" ht="13.2" x14ac:dyDescent="0.25">
      <c r="A83" s="110" t="s">
        <v>397</v>
      </c>
      <c r="B83" s="110">
        <v>8733</v>
      </c>
      <c r="C83" s="110">
        <v>14385</v>
      </c>
      <c r="D83" s="110"/>
      <c r="E83" s="110">
        <v>13770.444774380499</v>
      </c>
      <c r="F83" s="110">
        <v>305.63921894574599</v>
      </c>
      <c r="G83" s="110">
        <v>427.366672992107</v>
      </c>
      <c r="H83" s="110">
        <v>-129.36801584414599</v>
      </c>
      <c r="I83" s="110">
        <v>-0.66239160362010496</v>
      </c>
      <c r="J83" s="110">
        <v>11.32837412596</v>
      </c>
      <c r="K83" s="110"/>
      <c r="L83" s="128">
        <v>1.3053933356234999</v>
      </c>
      <c r="M83" s="128">
        <v>12.4012366884232</v>
      </c>
      <c r="N83" s="128">
        <v>43.120960295475498</v>
      </c>
      <c r="O83" s="128">
        <v>96.600300000000004</v>
      </c>
      <c r="P83" s="263">
        <v>1.0306</v>
      </c>
      <c r="Q83" s="128">
        <v>17.238001958863901</v>
      </c>
    </row>
    <row r="84" spans="1:17" ht="13.2" x14ac:dyDescent="0.25">
      <c r="A84" s="110" t="s">
        <v>398</v>
      </c>
      <c r="B84" s="110">
        <v>28521</v>
      </c>
      <c r="C84" s="110">
        <v>11520</v>
      </c>
      <c r="D84" s="110"/>
      <c r="E84" s="110">
        <v>11377.575032230099</v>
      </c>
      <c r="F84" s="110">
        <v>-8.3350040028964294</v>
      </c>
      <c r="G84" s="110">
        <v>302.945771237271</v>
      </c>
      <c r="H84" s="110">
        <v>-129.36801584414599</v>
      </c>
      <c r="I84" s="110">
        <v>-0.66239160362010496</v>
      </c>
      <c r="J84" s="110">
        <v>-22.217144944217299</v>
      </c>
      <c r="K84" s="110"/>
      <c r="L84" s="128">
        <v>1.08691841099541</v>
      </c>
      <c r="M84" s="128">
        <v>10.2415763823148</v>
      </c>
      <c r="N84" s="128">
        <v>25.813077713111898</v>
      </c>
      <c r="O84" s="128">
        <v>97.453299999999999</v>
      </c>
      <c r="P84" s="263">
        <v>1.0261</v>
      </c>
      <c r="Q84" s="128">
        <v>7.9879679144385003</v>
      </c>
    </row>
    <row r="85" spans="1:17" ht="13.2" x14ac:dyDescent="0.25">
      <c r="A85" s="110" t="s">
        <v>399</v>
      </c>
      <c r="B85" s="110">
        <v>10320</v>
      </c>
      <c r="C85" s="110">
        <v>12028</v>
      </c>
      <c r="D85" s="110"/>
      <c r="E85" s="110">
        <v>11775.4921660283</v>
      </c>
      <c r="F85" s="110">
        <v>96.503846425977599</v>
      </c>
      <c r="G85" s="110">
        <v>215.594823451368</v>
      </c>
      <c r="H85" s="110">
        <v>-129.36801584414599</v>
      </c>
      <c r="I85" s="110">
        <v>-0.66239160362010496</v>
      </c>
      <c r="J85" s="110">
        <v>70.618565142801302</v>
      </c>
      <c r="K85" s="110"/>
      <c r="L85" s="128">
        <v>1.1918604651162801</v>
      </c>
      <c r="M85" s="128">
        <v>10.562015503875999</v>
      </c>
      <c r="N85" s="128">
        <v>33.577981651376099</v>
      </c>
      <c r="O85" s="128">
        <v>97.7517</v>
      </c>
      <c r="P85" s="263">
        <v>1.0178</v>
      </c>
      <c r="Q85" s="128">
        <v>21.3</v>
      </c>
    </row>
    <row r="86" spans="1:17" ht="13.2" x14ac:dyDescent="0.25">
      <c r="A86" s="110" t="s">
        <v>400</v>
      </c>
      <c r="B86" s="110">
        <v>12393</v>
      </c>
      <c r="C86" s="110">
        <v>11150</v>
      </c>
      <c r="D86" s="110"/>
      <c r="E86" s="110">
        <v>10595.610747688899</v>
      </c>
      <c r="F86" s="110">
        <v>-74.5137737098038</v>
      </c>
      <c r="G86" s="110">
        <v>781.58976962689405</v>
      </c>
      <c r="H86" s="110">
        <v>-129.36801584414599</v>
      </c>
      <c r="I86" s="110">
        <v>-0.66239160362010496</v>
      </c>
      <c r="J86" s="110">
        <v>-22.217144944217299</v>
      </c>
      <c r="K86" s="110"/>
      <c r="L86" s="128">
        <v>1.04091019123699</v>
      </c>
      <c r="M86" s="128">
        <v>9.5215040748809798</v>
      </c>
      <c r="N86" s="128">
        <v>21.779661016949198</v>
      </c>
      <c r="O86" s="128">
        <v>96.978999999999999</v>
      </c>
      <c r="P86" s="263">
        <v>1.0731999999999999</v>
      </c>
      <c r="Q86" s="128">
        <v>6.5960912052117298</v>
      </c>
    </row>
    <row r="87" spans="1:17" ht="13.2" x14ac:dyDescent="0.25">
      <c r="A87" s="110" t="s">
        <v>401</v>
      </c>
      <c r="B87" s="110">
        <v>9588</v>
      </c>
      <c r="C87" s="110">
        <v>12251</v>
      </c>
      <c r="D87" s="110"/>
      <c r="E87" s="110">
        <v>11595.3129509875</v>
      </c>
      <c r="F87" s="110">
        <v>132.789028841635</v>
      </c>
      <c r="G87" s="110">
        <v>675.04062016804198</v>
      </c>
      <c r="H87" s="110">
        <v>-129.36801584414599</v>
      </c>
      <c r="I87" s="110">
        <v>-0.66239160362010496</v>
      </c>
      <c r="J87" s="110">
        <v>-22.217144944217299</v>
      </c>
      <c r="K87" s="110"/>
      <c r="L87" s="128">
        <v>1.08468919482687</v>
      </c>
      <c r="M87" s="128">
        <v>10.450563204005</v>
      </c>
      <c r="N87" s="128">
        <v>36.926147704590797</v>
      </c>
      <c r="O87" s="128">
        <v>97.633600000000001</v>
      </c>
      <c r="P87" s="263">
        <v>1.0577000000000001</v>
      </c>
      <c r="Q87" s="128">
        <v>8.7512291052114097</v>
      </c>
    </row>
    <row r="88" spans="1:17" ht="13.2" x14ac:dyDescent="0.25">
      <c r="A88" s="110" t="s">
        <v>402</v>
      </c>
      <c r="B88" s="110">
        <v>94129</v>
      </c>
      <c r="C88" s="110">
        <v>12224</v>
      </c>
      <c r="D88" s="110"/>
      <c r="E88" s="110">
        <v>12275.716131734</v>
      </c>
      <c r="F88" s="110">
        <v>35.525958924764403</v>
      </c>
      <c r="G88" s="110">
        <v>40.363068064918401</v>
      </c>
      <c r="H88" s="110">
        <v>-129.36801584414599</v>
      </c>
      <c r="I88" s="110">
        <v>-0.66239160362010496</v>
      </c>
      <c r="J88" s="110">
        <v>2.0596713280398702</v>
      </c>
      <c r="K88" s="110"/>
      <c r="L88" s="128">
        <v>1.2844075683370699</v>
      </c>
      <c r="M88" s="128">
        <v>10.987049687131501</v>
      </c>
      <c r="N88" s="128">
        <v>27.499516534519401</v>
      </c>
      <c r="O88" s="128">
        <v>98.457700000000003</v>
      </c>
      <c r="P88" s="263">
        <v>1.0027999999999999</v>
      </c>
      <c r="Q88" s="128">
        <v>16.901123368080199</v>
      </c>
    </row>
    <row r="89" spans="1:17" ht="13.2" x14ac:dyDescent="0.25">
      <c r="A89" s="110" t="s">
        <v>403</v>
      </c>
      <c r="B89" s="110">
        <v>17651</v>
      </c>
      <c r="C89" s="110">
        <v>14379</v>
      </c>
      <c r="D89" s="110"/>
      <c r="E89" s="110">
        <v>13579.7985611118</v>
      </c>
      <c r="F89" s="110">
        <v>220.84454345530301</v>
      </c>
      <c r="G89" s="110">
        <v>425.60683843441802</v>
      </c>
      <c r="H89" s="110">
        <v>-129.36801584414599</v>
      </c>
      <c r="I89" s="110">
        <v>-0.66239160362010496</v>
      </c>
      <c r="J89" s="110">
        <v>282.47847332658699</v>
      </c>
      <c r="K89" s="110"/>
      <c r="L89" s="128">
        <v>1.57498158744547</v>
      </c>
      <c r="M89" s="128">
        <v>12.067304968557</v>
      </c>
      <c r="N89" s="128">
        <v>38.2629107981221</v>
      </c>
      <c r="O89" s="128">
        <v>99.231099999999998</v>
      </c>
      <c r="P89" s="263">
        <v>1.0308999999999999</v>
      </c>
      <c r="Q89" s="128">
        <v>33.555185801442001</v>
      </c>
    </row>
    <row r="90" spans="1:17" ht="14.25" customHeight="1" x14ac:dyDescent="0.25">
      <c r="A90" s="18" t="s">
        <v>404</v>
      </c>
      <c r="B90" s="110"/>
      <c r="C90" s="110"/>
      <c r="D90" s="18"/>
      <c r="E90" s="110"/>
      <c r="F90" s="110"/>
      <c r="G90" s="110"/>
      <c r="H90" s="110"/>
      <c r="I90" s="110"/>
      <c r="J90" s="110"/>
      <c r="K90" s="18"/>
      <c r="L90" s="128"/>
      <c r="M90" s="128"/>
      <c r="N90" s="128"/>
      <c r="O90" s="128"/>
      <c r="P90" s="263"/>
      <c r="Q90" s="128"/>
    </row>
    <row r="91" spans="1:17" ht="13.2" x14ac:dyDescent="0.25">
      <c r="A91" s="110" t="s">
        <v>405</v>
      </c>
      <c r="B91" s="110">
        <v>10839</v>
      </c>
      <c r="C91" s="110">
        <v>9495</v>
      </c>
      <c r="D91" s="110"/>
      <c r="E91" s="110">
        <v>9058.1564365254308</v>
      </c>
      <c r="F91" s="110">
        <v>-147.12137272285199</v>
      </c>
      <c r="G91" s="110">
        <v>736.07847168001399</v>
      </c>
      <c r="H91" s="110">
        <v>-129.36801584414599</v>
      </c>
      <c r="I91" s="110">
        <v>-0.66239160362010496</v>
      </c>
      <c r="J91" s="110">
        <v>-22.217144944217299</v>
      </c>
      <c r="K91" s="110"/>
      <c r="L91" s="128">
        <v>0.74730141156933305</v>
      </c>
      <c r="M91" s="128">
        <v>8.2203155272626596</v>
      </c>
      <c r="N91" s="128">
        <v>17.620650953984299</v>
      </c>
      <c r="O91" s="128">
        <v>97.807100000000005</v>
      </c>
      <c r="P91" s="263">
        <v>1.0806</v>
      </c>
      <c r="Q91" s="128">
        <v>0.30959752321981399</v>
      </c>
    </row>
    <row r="92" spans="1:17" ht="13.2" x14ac:dyDescent="0.25">
      <c r="A92" s="110" t="s">
        <v>406</v>
      </c>
      <c r="B92" s="110">
        <v>9445</v>
      </c>
      <c r="C92" s="110">
        <v>11779</v>
      </c>
      <c r="D92" s="110"/>
      <c r="E92" s="110">
        <v>11423.9557112359</v>
      </c>
      <c r="F92" s="110">
        <v>92.854844251642504</v>
      </c>
      <c r="G92" s="110">
        <v>304.15630695931998</v>
      </c>
      <c r="H92" s="110">
        <v>-129.36801584414599</v>
      </c>
      <c r="I92" s="110">
        <v>-0.66239160362010496</v>
      </c>
      <c r="J92" s="110">
        <v>88.326945085074598</v>
      </c>
      <c r="K92" s="110"/>
      <c r="L92" s="128">
        <v>1.4716781365802001</v>
      </c>
      <c r="M92" s="128">
        <v>10.068819481207001</v>
      </c>
      <c r="N92" s="128">
        <v>34.9106203995794</v>
      </c>
      <c r="O92" s="128">
        <v>96.613200000000006</v>
      </c>
      <c r="P92" s="263">
        <v>1.0261</v>
      </c>
      <c r="Q92" s="128">
        <v>22.609673790776199</v>
      </c>
    </row>
    <row r="93" spans="1:17" ht="13.2" x14ac:dyDescent="0.25">
      <c r="A93" s="110" t="s">
        <v>407</v>
      </c>
      <c r="B93" s="110">
        <v>14224</v>
      </c>
      <c r="C93" s="110">
        <v>11774</v>
      </c>
      <c r="D93" s="110"/>
      <c r="E93" s="110">
        <v>11272.8894678873</v>
      </c>
      <c r="F93" s="110">
        <v>138.58297401505899</v>
      </c>
      <c r="G93" s="110">
        <v>397.16032743175401</v>
      </c>
      <c r="H93" s="110">
        <v>-129.36801584414599</v>
      </c>
      <c r="I93" s="110">
        <v>-0.66239160362010496</v>
      </c>
      <c r="J93" s="110">
        <v>95.662275146463301</v>
      </c>
      <c r="K93" s="110"/>
      <c r="L93" s="128">
        <v>1.1811023622047201</v>
      </c>
      <c r="M93" s="128">
        <v>10.0885826771654</v>
      </c>
      <c r="N93" s="128">
        <v>38.745644599303098</v>
      </c>
      <c r="O93" s="128">
        <v>96.572199999999995</v>
      </c>
      <c r="P93" s="263">
        <v>1.0347</v>
      </c>
      <c r="Q93" s="128">
        <v>23.307692307692299</v>
      </c>
    </row>
    <row r="94" spans="1:17" ht="13.2" x14ac:dyDescent="0.25">
      <c r="A94" s="110" t="s">
        <v>408</v>
      </c>
      <c r="B94" s="110">
        <v>5921</v>
      </c>
      <c r="C94" s="110">
        <v>13129</v>
      </c>
      <c r="D94" s="110"/>
      <c r="E94" s="110">
        <v>12144.8698058795</v>
      </c>
      <c r="F94" s="110">
        <v>245.57390966405799</v>
      </c>
      <c r="G94" s="110">
        <v>733.46876426824804</v>
      </c>
      <c r="H94" s="110">
        <v>-129.36801584414599</v>
      </c>
      <c r="I94" s="110">
        <v>-0.66239160362010496</v>
      </c>
      <c r="J94" s="110">
        <v>134.975274360605</v>
      </c>
      <c r="K94" s="110"/>
      <c r="L94" s="128">
        <v>1.1991217699712899</v>
      </c>
      <c r="M94" s="128">
        <v>10.9103192028374</v>
      </c>
      <c r="N94" s="128">
        <v>44.272445820433397</v>
      </c>
      <c r="O94" s="128">
        <v>95.357299999999995</v>
      </c>
      <c r="P94" s="263">
        <v>1.0599000000000001</v>
      </c>
      <c r="Q94" s="128">
        <v>25.3496503496504</v>
      </c>
    </row>
    <row r="95" spans="1:17" ht="13.2" x14ac:dyDescent="0.25">
      <c r="A95" s="110" t="s">
        <v>404</v>
      </c>
      <c r="B95" s="110">
        <v>69467</v>
      </c>
      <c r="C95" s="110">
        <v>11253</v>
      </c>
      <c r="D95" s="110"/>
      <c r="E95" s="110">
        <v>11418.375881721</v>
      </c>
      <c r="F95" s="110">
        <v>-61.571110086142902</v>
      </c>
      <c r="G95" s="110">
        <v>2.5655501315482798</v>
      </c>
      <c r="H95" s="110">
        <v>-129.36801584414599</v>
      </c>
      <c r="I95" s="110">
        <v>-0.66239160362010496</v>
      </c>
      <c r="J95" s="110">
        <v>23.364886902281999</v>
      </c>
      <c r="K95" s="110"/>
      <c r="L95" s="128">
        <v>1.1674608087293199</v>
      </c>
      <c r="M95" s="128">
        <v>10.235075647429699</v>
      </c>
      <c r="N95" s="128">
        <v>21.350210970464101</v>
      </c>
      <c r="O95" s="128">
        <v>97.665999999999997</v>
      </c>
      <c r="P95" s="263">
        <v>0.99970000000000003</v>
      </c>
      <c r="Q95" s="128">
        <v>18.3652121936641</v>
      </c>
    </row>
    <row r="96" spans="1:17" ht="13.2" x14ac:dyDescent="0.25">
      <c r="A96" s="110" t="s">
        <v>409</v>
      </c>
      <c r="B96" s="110">
        <v>13430</v>
      </c>
      <c r="C96" s="110">
        <v>11456</v>
      </c>
      <c r="D96" s="110"/>
      <c r="E96" s="110">
        <v>11258.157809742799</v>
      </c>
      <c r="F96" s="110">
        <v>4.5961704238749803</v>
      </c>
      <c r="G96" s="110">
        <v>345.98742875029598</v>
      </c>
      <c r="H96" s="110">
        <v>-129.36801584414599</v>
      </c>
      <c r="I96" s="110">
        <v>-0.66239160362010496</v>
      </c>
      <c r="J96" s="110">
        <v>-22.217144944217299</v>
      </c>
      <c r="K96" s="110"/>
      <c r="L96" s="128">
        <v>1.1020104244229301</v>
      </c>
      <c r="M96" s="128">
        <v>10.119136262099801</v>
      </c>
      <c r="N96" s="128">
        <v>27.225901398086801</v>
      </c>
      <c r="O96" s="128">
        <v>96.764799999999994</v>
      </c>
      <c r="P96" s="263">
        <v>1.0302</v>
      </c>
      <c r="Q96" s="128">
        <v>10.890360559234701</v>
      </c>
    </row>
    <row r="97" spans="1:17" ht="13.2" x14ac:dyDescent="0.25">
      <c r="A97" s="110" t="s">
        <v>410</v>
      </c>
      <c r="B97" s="110">
        <v>15249</v>
      </c>
      <c r="C97" s="110">
        <v>12505</v>
      </c>
      <c r="D97" s="110"/>
      <c r="E97" s="110">
        <v>12469.749669872999</v>
      </c>
      <c r="F97" s="110">
        <v>-191.19496144202401</v>
      </c>
      <c r="G97" s="110">
        <v>350.15615378456101</v>
      </c>
      <c r="H97" s="110">
        <v>-129.36801584414599</v>
      </c>
      <c r="I97" s="110">
        <v>-0.66239160362010496</v>
      </c>
      <c r="J97" s="110">
        <v>6.5686284092604996</v>
      </c>
      <c r="K97" s="110"/>
      <c r="L97" s="128">
        <v>1.29188799265526</v>
      </c>
      <c r="M97" s="128">
        <v>11.1679454390452</v>
      </c>
      <c r="N97" s="128">
        <v>9.5713446858484996</v>
      </c>
      <c r="O97" s="128">
        <v>97.606999999999999</v>
      </c>
      <c r="P97" s="263">
        <v>1.0276000000000001</v>
      </c>
      <c r="Q97" s="128">
        <v>17.139334155363699</v>
      </c>
    </row>
    <row r="98" spans="1:17" ht="13.2" x14ac:dyDescent="0.25">
      <c r="A98" s="110" t="s">
        <v>411</v>
      </c>
      <c r="B98" s="110">
        <v>20318</v>
      </c>
      <c r="C98" s="110">
        <v>11476</v>
      </c>
      <c r="D98" s="110"/>
      <c r="E98" s="110">
        <v>11347.5640856057</v>
      </c>
      <c r="F98" s="110">
        <v>23.5897969902698</v>
      </c>
      <c r="G98" s="110">
        <v>234.07710101673899</v>
      </c>
      <c r="H98" s="110">
        <v>-129.36801584414599</v>
      </c>
      <c r="I98" s="110">
        <v>-0.66239160362010496</v>
      </c>
      <c r="J98" s="110">
        <v>1.0706158277437201</v>
      </c>
      <c r="K98" s="110"/>
      <c r="L98" s="128">
        <v>1.0089575745644299</v>
      </c>
      <c r="M98" s="128">
        <v>10.256915050693999</v>
      </c>
      <c r="N98" s="128">
        <v>28.454894433781199</v>
      </c>
      <c r="O98" s="128">
        <v>96.704899999999995</v>
      </c>
      <c r="P98" s="263">
        <v>1.0201</v>
      </c>
      <c r="Q98" s="128">
        <v>16.964741951967302</v>
      </c>
    </row>
    <row r="99" spans="1:17" ht="13.2" x14ac:dyDescent="0.25">
      <c r="A99" s="110" t="s">
        <v>412</v>
      </c>
      <c r="B99" s="110">
        <v>27102</v>
      </c>
      <c r="C99" s="110">
        <v>11362</v>
      </c>
      <c r="D99" s="110"/>
      <c r="E99" s="110">
        <v>11356.8557861064</v>
      </c>
      <c r="F99" s="110">
        <v>-38.535400259532402</v>
      </c>
      <c r="G99" s="110">
        <v>195.65055452404101</v>
      </c>
      <c r="H99" s="110">
        <v>-129.36801584414599</v>
      </c>
      <c r="I99" s="110">
        <v>-0.66239160362010496</v>
      </c>
      <c r="J99" s="110">
        <v>-22.217144944217299</v>
      </c>
      <c r="K99" s="110"/>
      <c r="L99" s="128">
        <v>1.1216884362777699</v>
      </c>
      <c r="M99" s="128">
        <v>10.202199099697401</v>
      </c>
      <c r="N99" s="128">
        <v>23.3634719710669</v>
      </c>
      <c r="O99" s="128">
        <v>97.843699999999998</v>
      </c>
      <c r="P99" s="263">
        <v>1.0166999999999999</v>
      </c>
      <c r="Q99" s="128">
        <v>7.3076923076923102</v>
      </c>
    </row>
    <row r="100" spans="1:17" ht="13.2" x14ac:dyDescent="0.25">
      <c r="A100" s="110" t="s">
        <v>413</v>
      </c>
      <c r="B100" s="110">
        <v>7125</v>
      </c>
      <c r="C100" s="110">
        <v>11303</v>
      </c>
      <c r="D100" s="110"/>
      <c r="E100" s="110">
        <v>10959.4478951481</v>
      </c>
      <c r="F100" s="110">
        <v>-88.781974067954295</v>
      </c>
      <c r="G100" s="110">
        <v>584.649911759882</v>
      </c>
      <c r="H100" s="110">
        <v>-129.36801584414599</v>
      </c>
      <c r="I100" s="110">
        <v>-0.66239160362010496</v>
      </c>
      <c r="J100" s="110">
        <v>-22.217144944217299</v>
      </c>
      <c r="K100" s="110"/>
      <c r="L100" s="128">
        <v>0.87017543859649105</v>
      </c>
      <c r="M100" s="128">
        <v>9.9649122807017498</v>
      </c>
      <c r="N100" s="128">
        <v>19.577464788732399</v>
      </c>
      <c r="O100" s="128">
        <v>96.153300000000002</v>
      </c>
      <c r="P100" s="263">
        <v>1.0528</v>
      </c>
      <c r="Q100" s="128">
        <v>8.2748948106591893</v>
      </c>
    </row>
    <row r="101" spans="1:17" ht="13.2" x14ac:dyDescent="0.25">
      <c r="A101" s="110" t="s">
        <v>414</v>
      </c>
      <c r="B101" s="110">
        <v>15647</v>
      </c>
      <c r="C101" s="110">
        <v>11435</v>
      </c>
      <c r="D101" s="110"/>
      <c r="E101" s="110">
        <v>11187.948436163801</v>
      </c>
      <c r="F101" s="110">
        <v>-46.6691044437651</v>
      </c>
      <c r="G101" s="110">
        <v>445.67743643729898</v>
      </c>
      <c r="H101" s="110">
        <v>-129.36801584414599</v>
      </c>
      <c r="I101" s="110">
        <v>-0.66239160362010496</v>
      </c>
      <c r="J101" s="110">
        <v>-22.217144944217299</v>
      </c>
      <c r="K101" s="110"/>
      <c r="L101" s="128">
        <v>1.0097782322489901</v>
      </c>
      <c r="M101" s="128">
        <v>10.1041733239599</v>
      </c>
      <c r="N101" s="128">
        <v>22.896900695762199</v>
      </c>
      <c r="O101" s="128">
        <v>97.469800000000006</v>
      </c>
      <c r="P101" s="263">
        <v>1.0392999999999999</v>
      </c>
      <c r="Q101" s="128">
        <v>9.0966122961104094</v>
      </c>
    </row>
    <row r="102" spans="1:17" ht="13.2" x14ac:dyDescent="0.25">
      <c r="A102" s="110" t="s">
        <v>415</v>
      </c>
      <c r="B102" s="110">
        <v>36679</v>
      </c>
      <c r="C102" s="110">
        <v>10530</v>
      </c>
      <c r="D102" s="110"/>
      <c r="E102" s="110">
        <v>10535.3212506196</v>
      </c>
      <c r="F102" s="110">
        <v>-111.437557898667</v>
      </c>
      <c r="G102" s="110">
        <v>258.83877291093501</v>
      </c>
      <c r="H102" s="110">
        <v>-129.36801584414599</v>
      </c>
      <c r="I102" s="110">
        <v>-0.66239160362010496</v>
      </c>
      <c r="J102" s="110">
        <v>-22.217144944217299</v>
      </c>
      <c r="K102" s="110"/>
      <c r="L102" s="128">
        <v>1.0278360914964999</v>
      </c>
      <c r="M102" s="128">
        <v>9.4713596335777996</v>
      </c>
      <c r="N102" s="128">
        <v>18.537708693149099</v>
      </c>
      <c r="O102" s="128">
        <v>96.155500000000004</v>
      </c>
      <c r="P102" s="263">
        <v>1.024</v>
      </c>
      <c r="Q102" s="128">
        <v>9.0008491367110093</v>
      </c>
    </row>
    <row r="103" spans="1:17" ht="14.25" customHeight="1" x14ac:dyDescent="0.25">
      <c r="A103" s="18" t="s">
        <v>416</v>
      </c>
      <c r="B103" s="110"/>
      <c r="C103" s="110"/>
      <c r="D103" s="18"/>
      <c r="E103" s="110"/>
      <c r="F103" s="110"/>
      <c r="G103" s="110"/>
      <c r="H103" s="110"/>
      <c r="I103" s="110"/>
      <c r="J103" s="110"/>
      <c r="K103" s="18"/>
      <c r="L103" s="128"/>
      <c r="M103" s="128"/>
      <c r="N103" s="128"/>
      <c r="O103" s="128"/>
      <c r="P103" s="263"/>
      <c r="Q103" s="128"/>
    </row>
    <row r="104" spans="1:17" ht="13.2" x14ac:dyDescent="0.25">
      <c r="A104" s="110" t="s">
        <v>416</v>
      </c>
      <c r="B104" s="110">
        <v>59686</v>
      </c>
      <c r="C104" s="110">
        <v>10869</v>
      </c>
      <c r="D104" s="110"/>
      <c r="E104" s="110">
        <v>10767.2056781063</v>
      </c>
      <c r="F104" s="110">
        <v>-213.762463803011</v>
      </c>
      <c r="G104" s="110">
        <v>467.90418648682203</v>
      </c>
      <c r="H104" s="110">
        <v>-129.36801584414599</v>
      </c>
      <c r="I104" s="110">
        <v>-0.66239160362010496</v>
      </c>
      <c r="J104" s="110">
        <v>-22.217144944217299</v>
      </c>
      <c r="K104" s="110"/>
      <c r="L104" s="128">
        <v>1.0370941259256801</v>
      </c>
      <c r="M104" s="128">
        <v>9.6873638709245107</v>
      </c>
      <c r="N104" s="128">
        <v>9.02801798685576</v>
      </c>
      <c r="O104" s="128">
        <v>99.504300000000001</v>
      </c>
      <c r="P104" s="263">
        <v>1.0428999999999999</v>
      </c>
      <c r="Q104" s="128">
        <v>12.416578854935</v>
      </c>
    </row>
    <row r="105" spans="1:17" ht="14.25" customHeight="1" x14ac:dyDescent="0.25">
      <c r="A105" s="18" t="s">
        <v>417</v>
      </c>
      <c r="B105" s="110"/>
      <c r="C105" s="110"/>
      <c r="D105" s="18"/>
      <c r="E105" s="110"/>
      <c r="F105" s="110"/>
      <c r="G105" s="110"/>
      <c r="H105" s="110"/>
      <c r="I105" s="110"/>
      <c r="J105" s="110"/>
      <c r="K105" s="18"/>
      <c r="L105" s="128"/>
      <c r="M105" s="128"/>
      <c r="N105" s="128"/>
      <c r="O105" s="128"/>
      <c r="P105" s="263"/>
      <c r="Q105" s="128"/>
    </row>
    <row r="106" spans="1:17" ht="13.2" x14ac:dyDescent="0.25">
      <c r="A106" s="110" t="s">
        <v>418</v>
      </c>
      <c r="B106" s="110">
        <v>32473</v>
      </c>
      <c r="C106" s="110">
        <v>11043</v>
      </c>
      <c r="D106" s="110"/>
      <c r="E106" s="110">
        <v>11319.623206186599</v>
      </c>
      <c r="F106" s="110">
        <v>-28.888496368759899</v>
      </c>
      <c r="G106" s="110">
        <v>-95.885545959614902</v>
      </c>
      <c r="H106" s="110">
        <v>-129.36801584414599</v>
      </c>
      <c r="I106" s="110">
        <v>-0.66239160362010496</v>
      </c>
      <c r="J106" s="110">
        <v>-22.217144944217299</v>
      </c>
      <c r="K106" s="110"/>
      <c r="L106" s="128">
        <v>1.1240107165953299</v>
      </c>
      <c r="M106" s="128">
        <v>10.1653681520032</v>
      </c>
      <c r="N106" s="128">
        <v>24.2653741290518</v>
      </c>
      <c r="O106" s="128">
        <v>96.484999999999999</v>
      </c>
      <c r="P106" s="263">
        <v>0.99099999999999999</v>
      </c>
      <c r="Q106" s="128">
        <v>13.886300093196599</v>
      </c>
    </row>
    <row r="107" spans="1:17" ht="13.2" x14ac:dyDescent="0.25">
      <c r="A107" s="110" t="s">
        <v>419</v>
      </c>
      <c r="B107" s="110">
        <v>66622</v>
      </c>
      <c r="C107" s="110">
        <v>11829</v>
      </c>
      <c r="D107" s="110"/>
      <c r="E107" s="110">
        <v>12023.911490172601</v>
      </c>
      <c r="F107" s="110">
        <v>-74.788222278207002</v>
      </c>
      <c r="G107" s="110">
        <v>32.443668174443602</v>
      </c>
      <c r="H107" s="110">
        <v>-129.36801584414599</v>
      </c>
      <c r="I107" s="110">
        <v>-0.66239160362010496</v>
      </c>
      <c r="J107" s="110">
        <v>-22.217144944217299</v>
      </c>
      <c r="K107" s="110"/>
      <c r="L107" s="128">
        <v>1.1107441986130699</v>
      </c>
      <c r="M107" s="128">
        <v>10.8447659932155</v>
      </c>
      <c r="N107" s="128">
        <v>19.100346020761201</v>
      </c>
      <c r="O107" s="128">
        <v>97.0809</v>
      </c>
      <c r="P107" s="263">
        <v>1.0022</v>
      </c>
      <c r="Q107" s="128">
        <v>7.3305484436059798</v>
      </c>
    </row>
    <row r="108" spans="1:17" ht="13.2" x14ac:dyDescent="0.25">
      <c r="A108" s="110" t="s">
        <v>420</v>
      </c>
      <c r="B108" s="110">
        <v>13426</v>
      </c>
      <c r="C108" s="110">
        <v>10792</v>
      </c>
      <c r="D108" s="110"/>
      <c r="E108" s="110">
        <v>10828.5303850157</v>
      </c>
      <c r="F108" s="110">
        <v>82.531809443050804</v>
      </c>
      <c r="G108" s="110">
        <v>18.985299358083999</v>
      </c>
      <c r="H108" s="110">
        <v>-129.36801584414599</v>
      </c>
      <c r="I108" s="110">
        <v>-0.66239160362010496</v>
      </c>
      <c r="J108" s="110">
        <v>-7.9078982402708702</v>
      </c>
      <c r="K108" s="110"/>
      <c r="L108" s="128">
        <v>0.99061522419186698</v>
      </c>
      <c r="M108" s="128">
        <v>9.7720840160881899</v>
      </c>
      <c r="N108" s="128">
        <v>35.060975609756099</v>
      </c>
      <c r="O108" s="128">
        <v>96.977900000000005</v>
      </c>
      <c r="P108" s="263">
        <v>1.0012000000000001</v>
      </c>
      <c r="Q108" s="128">
        <v>16.438356164383599</v>
      </c>
    </row>
    <row r="109" spans="1:17" ht="13.2" x14ac:dyDescent="0.25">
      <c r="A109" s="110" t="s">
        <v>421</v>
      </c>
      <c r="B109" s="110">
        <v>29633</v>
      </c>
      <c r="C109" s="110">
        <v>12757</v>
      </c>
      <c r="D109" s="110"/>
      <c r="E109" s="110">
        <v>12527.933856932401</v>
      </c>
      <c r="F109" s="110">
        <v>110.635256315535</v>
      </c>
      <c r="G109" s="110">
        <v>153.820682407867</v>
      </c>
      <c r="H109" s="110">
        <v>-129.36801584414599</v>
      </c>
      <c r="I109" s="110">
        <v>-0.66239160362010496</v>
      </c>
      <c r="J109" s="110">
        <v>94.195750597981601</v>
      </c>
      <c r="K109" s="110"/>
      <c r="L109" s="128">
        <v>1.1473694867208899</v>
      </c>
      <c r="M109" s="128">
        <v>11.304964060338101</v>
      </c>
      <c r="N109" s="128">
        <v>32.447761194029901</v>
      </c>
      <c r="O109" s="128">
        <v>97.069299999999998</v>
      </c>
      <c r="P109" s="263">
        <v>1.0118</v>
      </c>
      <c r="Q109" s="128">
        <v>22.428666224286701</v>
      </c>
    </row>
    <row r="110" spans="1:17" ht="13.2" x14ac:dyDescent="0.25">
      <c r="A110" s="110" t="s">
        <v>422</v>
      </c>
      <c r="B110" s="110">
        <v>17452</v>
      </c>
      <c r="C110" s="110">
        <v>10999</v>
      </c>
      <c r="D110" s="110"/>
      <c r="E110" s="110">
        <v>11230.471308554799</v>
      </c>
      <c r="F110" s="110">
        <v>-142.98777577304199</v>
      </c>
      <c r="G110" s="110">
        <v>63.2664665696946</v>
      </c>
      <c r="H110" s="110">
        <v>-129.36801584414599</v>
      </c>
      <c r="I110" s="110">
        <v>-0.66239160362010496</v>
      </c>
      <c r="J110" s="110">
        <v>-22.217144944217299</v>
      </c>
      <c r="K110" s="110"/>
      <c r="L110" s="128">
        <v>1.1058904423561799</v>
      </c>
      <c r="M110" s="128">
        <v>10.090534036213599</v>
      </c>
      <c r="N110" s="128">
        <v>14.7075525269733</v>
      </c>
      <c r="O110" s="128">
        <v>97.552400000000006</v>
      </c>
      <c r="P110" s="263">
        <v>1.0051000000000001</v>
      </c>
      <c r="Q110" s="128">
        <v>9.9606077658975796</v>
      </c>
    </row>
    <row r="111" spans="1:17" ht="14.25" customHeight="1" x14ac:dyDescent="0.25">
      <c r="A111" s="18" t="s">
        <v>423</v>
      </c>
      <c r="B111" s="110"/>
      <c r="C111" s="110"/>
      <c r="D111" s="18"/>
      <c r="E111" s="110"/>
      <c r="F111" s="110"/>
      <c r="G111" s="110"/>
      <c r="H111" s="110"/>
      <c r="I111" s="110"/>
      <c r="J111" s="110"/>
      <c r="K111" s="18"/>
      <c r="L111" s="128"/>
      <c r="M111" s="128"/>
      <c r="N111" s="128"/>
      <c r="O111" s="128"/>
      <c r="P111" s="263"/>
      <c r="Q111" s="128"/>
    </row>
    <row r="112" spans="1:17" ht="13.2" x14ac:dyDescent="0.25">
      <c r="A112" s="110" t="s">
        <v>424</v>
      </c>
      <c r="B112" s="110">
        <v>15715</v>
      </c>
      <c r="C112" s="110">
        <v>13647</v>
      </c>
      <c r="D112" s="110"/>
      <c r="E112" s="110">
        <v>13613.870081250499</v>
      </c>
      <c r="F112" s="110">
        <v>183.44877874574999</v>
      </c>
      <c r="G112" s="110">
        <v>1.9069018716894901</v>
      </c>
      <c r="H112" s="110">
        <v>-129.36801584414599</v>
      </c>
      <c r="I112" s="110">
        <v>-0.66239160362010496</v>
      </c>
      <c r="J112" s="110">
        <v>-22.217144944217299</v>
      </c>
      <c r="K112" s="110"/>
      <c r="L112" s="128">
        <v>1.3999363665287901</v>
      </c>
      <c r="M112" s="128">
        <v>12.198536430162299</v>
      </c>
      <c r="N112" s="128">
        <v>35.2112676056338</v>
      </c>
      <c r="O112" s="128">
        <v>98.713499999999996</v>
      </c>
      <c r="P112" s="263">
        <v>0.99970000000000003</v>
      </c>
      <c r="Q112" s="128">
        <v>15.2642934196332</v>
      </c>
    </row>
    <row r="113" spans="1:17" ht="13.2" x14ac:dyDescent="0.25">
      <c r="A113" s="110" t="s">
        <v>425</v>
      </c>
      <c r="B113" s="110">
        <v>12870</v>
      </c>
      <c r="C113" s="110">
        <v>12673</v>
      </c>
      <c r="D113" s="110"/>
      <c r="E113" s="110">
        <v>12864.843896313099</v>
      </c>
      <c r="F113" s="110">
        <v>8.5914958931825804</v>
      </c>
      <c r="G113" s="110">
        <v>-48.041281468450499</v>
      </c>
      <c r="H113" s="110">
        <v>-129.36801584414599</v>
      </c>
      <c r="I113" s="110">
        <v>-0.66239160362010496</v>
      </c>
      <c r="J113" s="110">
        <v>-22.217144944217299</v>
      </c>
      <c r="K113" s="110"/>
      <c r="L113" s="128">
        <v>1.16550116550117</v>
      </c>
      <c r="M113" s="128">
        <v>11.6161616161616</v>
      </c>
      <c r="N113" s="128">
        <v>24.013377926421398</v>
      </c>
      <c r="O113" s="128">
        <v>97.782700000000006</v>
      </c>
      <c r="P113" s="263">
        <v>0.99580000000000002</v>
      </c>
      <c r="Q113" s="128">
        <v>14.5543175487465</v>
      </c>
    </row>
    <row r="114" spans="1:17" ht="13.2" x14ac:dyDescent="0.25">
      <c r="A114" s="110" t="s">
        <v>426</v>
      </c>
      <c r="B114" s="110">
        <v>19112</v>
      </c>
      <c r="C114" s="110">
        <v>13235</v>
      </c>
      <c r="D114" s="110"/>
      <c r="E114" s="110">
        <v>13180.021427620401</v>
      </c>
      <c r="F114" s="110">
        <v>343.90430259992002</v>
      </c>
      <c r="G114" s="110">
        <v>-235.203329229388</v>
      </c>
      <c r="H114" s="110">
        <v>-102.095517705703</v>
      </c>
      <c r="I114" s="110">
        <v>-0.66239160362010496</v>
      </c>
      <c r="J114" s="110">
        <v>48.8107587249999</v>
      </c>
      <c r="K114" s="110"/>
      <c r="L114" s="128">
        <v>1.2819171201339501</v>
      </c>
      <c r="M114" s="128">
        <v>11.851192967768901</v>
      </c>
      <c r="N114" s="128">
        <v>47.9028697571744</v>
      </c>
      <c r="O114" s="128">
        <v>100.2983</v>
      </c>
      <c r="P114" s="263">
        <v>0.98170000000000002</v>
      </c>
      <c r="Q114" s="128">
        <v>19.410085632730699</v>
      </c>
    </row>
    <row r="115" spans="1:17" ht="13.2" x14ac:dyDescent="0.25">
      <c r="A115" s="110" t="s">
        <v>427</v>
      </c>
      <c r="B115" s="110">
        <v>15128</v>
      </c>
      <c r="C115" s="110">
        <v>10433</v>
      </c>
      <c r="D115" s="110"/>
      <c r="E115" s="110">
        <v>10424.9862458236</v>
      </c>
      <c r="F115" s="110">
        <v>-94.253868555267601</v>
      </c>
      <c r="G115" s="110">
        <v>198.85330844379999</v>
      </c>
      <c r="H115" s="110">
        <v>-73.506794811047897</v>
      </c>
      <c r="I115" s="110">
        <v>-0.66239160362010496</v>
      </c>
      <c r="J115" s="110">
        <v>-22.217144944217299</v>
      </c>
      <c r="K115" s="110"/>
      <c r="L115" s="128">
        <v>0.99153886832363802</v>
      </c>
      <c r="M115" s="128">
        <v>9.3865679534637696</v>
      </c>
      <c r="N115" s="128">
        <v>20.2816901408451</v>
      </c>
      <c r="O115" s="128">
        <v>100.7711</v>
      </c>
      <c r="P115" s="263">
        <v>1.0185</v>
      </c>
      <c r="Q115" s="128">
        <v>13.275613275613299</v>
      </c>
    </row>
    <row r="116" spans="1:17" ht="13.2" x14ac:dyDescent="0.25">
      <c r="A116" s="110" t="s">
        <v>428</v>
      </c>
      <c r="B116" s="110">
        <v>33793</v>
      </c>
      <c r="C116" s="110">
        <v>12946</v>
      </c>
      <c r="D116" s="110"/>
      <c r="E116" s="110">
        <v>13054.792726579401</v>
      </c>
      <c r="F116" s="110">
        <v>33.114820144534001</v>
      </c>
      <c r="G116" s="110">
        <v>9.9075007140375995</v>
      </c>
      <c r="H116" s="110">
        <v>-129.36801584414599</v>
      </c>
      <c r="I116" s="110">
        <v>-0.66239160362010496</v>
      </c>
      <c r="J116" s="110">
        <v>-22.217144944217299</v>
      </c>
      <c r="K116" s="110"/>
      <c r="L116" s="128">
        <v>1.3789838132157499</v>
      </c>
      <c r="M116" s="128">
        <v>11.6769745213506</v>
      </c>
      <c r="N116" s="128">
        <v>25.696908261530702</v>
      </c>
      <c r="O116" s="128">
        <v>98.531700000000001</v>
      </c>
      <c r="P116" s="263">
        <v>1.0003</v>
      </c>
      <c r="Q116" s="128">
        <v>13.7993293783853</v>
      </c>
    </row>
    <row r="117" spans="1:17" ht="13.2" x14ac:dyDescent="0.25">
      <c r="A117" s="110" t="s">
        <v>429</v>
      </c>
      <c r="B117" s="110">
        <v>147734</v>
      </c>
      <c r="C117" s="110">
        <v>11776</v>
      </c>
      <c r="D117" s="110"/>
      <c r="E117" s="110">
        <v>11891.321909886999</v>
      </c>
      <c r="F117" s="110">
        <v>140.80312202081799</v>
      </c>
      <c r="G117" s="110">
        <v>-248.483225975518</v>
      </c>
      <c r="H117" s="110">
        <v>-61.000457315740199</v>
      </c>
      <c r="I117" s="110">
        <v>-0.66239160362010496</v>
      </c>
      <c r="J117" s="110">
        <v>53.906349643403601</v>
      </c>
      <c r="K117" s="110"/>
      <c r="L117" s="128">
        <v>1.1953917175463999</v>
      </c>
      <c r="M117" s="128">
        <v>10.670529465119699</v>
      </c>
      <c r="N117" s="128">
        <v>36.811722912966303</v>
      </c>
      <c r="O117" s="128">
        <v>100.8433</v>
      </c>
      <c r="P117" s="263">
        <v>0.97860000000000003</v>
      </c>
      <c r="Q117" s="128">
        <v>20.167260762270399</v>
      </c>
    </row>
    <row r="118" spans="1:17" ht="13.2" x14ac:dyDescent="0.25">
      <c r="A118" s="110" t="s">
        <v>430</v>
      </c>
      <c r="B118" s="110">
        <v>52145</v>
      </c>
      <c r="C118" s="110">
        <v>11360</v>
      </c>
      <c r="D118" s="110"/>
      <c r="E118" s="110">
        <v>11457.9671858074</v>
      </c>
      <c r="F118" s="110">
        <v>-9.1232453238616191</v>
      </c>
      <c r="G118" s="110">
        <v>63.280898825100003</v>
      </c>
      <c r="H118" s="110">
        <v>-129.36801584414599</v>
      </c>
      <c r="I118" s="110">
        <v>-0.66239160362010496</v>
      </c>
      <c r="J118" s="110">
        <v>-22.217144944217299</v>
      </c>
      <c r="K118" s="110"/>
      <c r="L118" s="128">
        <v>1.03749160993384</v>
      </c>
      <c r="M118" s="128">
        <v>10.3461501582127</v>
      </c>
      <c r="N118" s="128">
        <v>25.486561631139899</v>
      </c>
      <c r="O118" s="128">
        <v>97.267899999999997</v>
      </c>
      <c r="P118" s="263">
        <v>1.0049999999999999</v>
      </c>
      <c r="Q118" s="128">
        <v>8.9574155653450802</v>
      </c>
    </row>
    <row r="119" spans="1:17" ht="13.2" x14ac:dyDescent="0.25">
      <c r="A119" s="110" t="s">
        <v>431</v>
      </c>
      <c r="B119" s="110">
        <v>26942</v>
      </c>
      <c r="C119" s="110">
        <v>12369</v>
      </c>
      <c r="D119" s="110"/>
      <c r="E119" s="110">
        <v>12738.9803806817</v>
      </c>
      <c r="F119" s="110">
        <v>-112.747965604811</v>
      </c>
      <c r="G119" s="110">
        <v>-104.838066415867</v>
      </c>
      <c r="H119" s="110">
        <v>-129.36801584414599</v>
      </c>
      <c r="I119" s="110">
        <v>-0.66239160362010496</v>
      </c>
      <c r="J119" s="110">
        <v>-22.217144944217299</v>
      </c>
      <c r="K119" s="110"/>
      <c r="L119" s="128">
        <v>1.2397000965036</v>
      </c>
      <c r="M119" s="128">
        <v>11.4542350233836</v>
      </c>
      <c r="N119" s="128">
        <v>15.230071289695401</v>
      </c>
      <c r="O119" s="128">
        <v>99.921800000000005</v>
      </c>
      <c r="P119" s="263">
        <v>0.99129999999999996</v>
      </c>
      <c r="Q119" s="128">
        <v>12.094395280236</v>
      </c>
    </row>
    <row r="120" spans="1:17" ht="13.2" x14ac:dyDescent="0.25">
      <c r="A120" s="110" t="s">
        <v>432</v>
      </c>
      <c r="B120" s="110">
        <v>15631</v>
      </c>
      <c r="C120" s="110">
        <v>11571</v>
      </c>
      <c r="D120" s="110"/>
      <c r="E120" s="110">
        <v>11535.870229436199</v>
      </c>
      <c r="F120" s="110">
        <v>-97.653228843918299</v>
      </c>
      <c r="G120" s="110">
        <v>285.15912244842002</v>
      </c>
      <c r="H120" s="110">
        <v>-129.36801584414599</v>
      </c>
      <c r="I120" s="110">
        <v>-0.66239160362010496</v>
      </c>
      <c r="J120" s="110">
        <v>-22.217144944217299</v>
      </c>
      <c r="K120" s="110"/>
      <c r="L120" s="128">
        <v>1.2283283219243799</v>
      </c>
      <c r="M120" s="128">
        <v>10.3128398694901</v>
      </c>
      <c r="N120" s="128">
        <v>18.176178660049601</v>
      </c>
      <c r="O120" s="128">
        <v>98.519499999999994</v>
      </c>
      <c r="P120" s="263">
        <v>1.0242</v>
      </c>
      <c r="Q120" s="128">
        <v>13.1034482758621</v>
      </c>
    </row>
    <row r="121" spans="1:17" ht="13.2" x14ac:dyDescent="0.25">
      <c r="A121" s="110" t="s">
        <v>433</v>
      </c>
      <c r="B121" s="110">
        <v>16713</v>
      </c>
      <c r="C121" s="110">
        <v>13005</v>
      </c>
      <c r="D121" s="110"/>
      <c r="E121" s="110">
        <v>13023.650289089601</v>
      </c>
      <c r="F121" s="110">
        <v>-122.166769171003</v>
      </c>
      <c r="G121" s="110">
        <v>256.04514844658701</v>
      </c>
      <c r="H121" s="110">
        <v>-129.36801584414599</v>
      </c>
      <c r="I121" s="110">
        <v>-0.66239160362010496</v>
      </c>
      <c r="J121" s="110">
        <v>-22.217144944217299</v>
      </c>
      <c r="K121" s="110"/>
      <c r="L121" s="128">
        <v>1.3642075031412699</v>
      </c>
      <c r="M121" s="128">
        <v>11.6555974391192</v>
      </c>
      <c r="N121" s="128">
        <v>14.2710472279261</v>
      </c>
      <c r="O121" s="128">
        <v>98.361400000000003</v>
      </c>
      <c r="P121" s="263">
        <v>1.0192000000000001</v>
      </c>
      <c r="Q121" s="128">
        <v>13.569937369519799</v>
      </c>
    </row>
    <row r="122" spans="1:17" ht="13.2" x14ac:dyDescent="0.25">
      <c r="A122" s="110" t="s">
        <v>434</v>
      </c>
      <c r="B122" s="110">
        <v>17756</v>
      </c>
      <c r="C122" s="110">
        <v>11500</v>
      </c>
      <c r="D122" s="110"/>
      <c r="E122" s="110">
        <v>11574.634193125299</v>
      </c>
      <c r="F122" s="110">
        <v>-9.2566873429879006</v>
      </c>
      <c r="G122" s="110">
        <v>87.013502247939897</v>
      </c>
      <c r="H122" s="110">
        <v>-129.36801584414599</v>
      </c>
      <c r="I122" s="110">
        <v>-0.66239160362010496</v>
      </c>
      <c r="J122" s="110">
        <v>-22.217144944217299</v>
      </c>
      <c r="K122" s="110"/>
      <c r="L122" s="128">
        <v>1.07569272358639</v>
      </c>
      <c r="M122" s="128">
        <v>10.435908988510899</v>
      </c>
      <c r="N122" s="128">
        <v>25.256341068537498</v>
      </c>
      <c r="O122" s="128">
        <v>97.977400000000003</v>
      </c>
      <c r="P122" s="263">
        <v>1.0069999999999999</v>
      </c>
      <c r="Q122" s="128">
        <v>13.935340022296501</v>
      </c>
    </row>
    <row r="123" spans="1:17" ht="13.2" x14ac:dyDescent="0.25">
      <c r="A123" s="110" t="s">
        <v>435</v>
      </c>
      <c r="B123" s="110">
        <v>85747</v>
      </c>
      <c r="C123" s="110">
        <v>11938</v>
      </c>
      <c r="D123" s="110"/>
      <c r="E123" s="110">
        <v>12017.5502607697</v>
      </c>
      <c r="F123" s="110">
        <v>77.134771979085599</v>
      </c>
      <c r="G123" s="110">
        <v>-4.8247323386286798</v>
      </c>
      <c r="H123" s="110">
        <v>-129.36801584414599</v>
      </c>
      <c r="I123" s="110">
        <v>-0.66239160362010496</v>
      </c>
      <c r="J123" s="110">
        <v>-22.217144944217299</v>
      </c>
      <c r="K123" s="110"/>
      <c r="L123" s="128">
        <v>1.13939846291999</v>
      </c>
      <c r="M123" s="128">
        <v>10.8225360654017</v>
      </c>
      <c r="N123" s="128">
        <v>31.2284482758621</v>
      </c>
      <c r="O123" s="128">
        <v>97.703699999999998</v>
      </c>
      <c r="P123" s="263">
        <v>0.99909999999999999</v>
      </c>
      <c r="Q123" s="128">
        <v>11.4648989350141</v>
      </c>
    </row>
    <row r="124" spans="1:17" ht="13.2" x14ac:dyDescent="0.25">
      <c r="A124" s="110" t="s">
        <v>436</v>
      </c>
      <c r="B124" s="110">
        <v>31705</v>
      </c>
      <c r="C124" s="110">
        <v>14701</v>
      </c>
      <c r="D124" s="110"/>
      <c r="E124" s="110">
        <v>15117.690861098199</v>
      </c>
      <c r="F124" s="110">
        <v>-143.179905325752</v>
      </c>
      <c r="G124" s="110">
        <v>-158.79176748990599</v>
      </c>
      <c r="H124" s="110">
        <v>-92.336066470157803</v>
      </c>
      <c r="I124" s="110">
        <v>-0.66239160362010496</v>
      </c>
      <c r="J124" s="110">
        <v>-22.217144944217299</v>
      </c>
      <c r="K124" s="110"/>
      <c r="L124" s="128">
        <v>1.4414130263365399</v>
      </c>
      <c r="M124" s="128">
        <v>13.609840719129499</v>
      </c>
      <c r="N124" s="128">
        <v>10.8922363847045</v>
      </c>
      <c r="O124" s="128">
        <v>100.3633</v>
      </c>
      <c r="P124" s="263">
        <v>0.98909999999999998</v>
      </c>
      <c r="Q124" s="128">
        <v>10.7706592386258</v>
      </c>
    </row>
    <row r="125" spans="1:17" ht="13.2" x14ac:dyDescent="0.25">
      <c r="A125" s="110" t="s">
        <v>437</v>
      </c>
      <c r="B125" s="110">
        <v>46090</v>
      </c>
      <c r="C125" s="110">
        <v>11831</v>
      </c>
      <c r="D125" s="110"/>
      <c r="E125" s="110">
        <v>11950.501162963001</v>
      </c>
      <c r="F125" s="110">
        <v>200.15636673430501</v>
      </c>
      <c r="G125" s="110">
        <v>-172.07140443208499</v>
      </c>
      <c r="H125" s="110">
        <v>-129.36801584414599</v>
      </c>
      <c r="I125" s="110">
        <v>-0.66239160362010496</v>
      </c>
      <c r="J125" s="110">
        <v>-17.9285585951482</v>
      </c>
      <c r="K125" s="110"/>
      <c r="L125" s="128">
        <v>1.3495335213712301</v>
      </c>
      <c r="M125" s="128">
        <v>10.640052072033001</v>
      </c>
      <c r="N125" s="128">
        <v>41.721044045676997</v>
      </c>
      <c r="O125" s="128">
        <v>99.034000000000006</v>
      </c>
      <c r="P125" s="263">
        <v>0.98509999999999998</v>
      </c>
      <c r="Q125" s="128">
        <v>15.7519899455383</v>
      </c>
    </row>
    <row r="126" spans="1:17" ht="13.2" x14ac:dyDescent="0.25">
      <c r="A126" s="110" t="s">
        <v>438</v>
      </c>
      <c r="B126" s="110">
        <v>24834</v>
      </c>
      <c r="C126" s="110">
        <v>16679</v>
      </c>
      <c r="D126" s="110"/>
      <c r="E126" s="110">
        <v>16763.758766009702</v>
      </c>
      <c r="F126" s="110">
        <v>-146.51996802117301</v>
      </c>
      <c r="G126" s="110">
        <v>-139.853638368221</v>
      </c>
      <c r="H126" s="110">
        <v>101.305885416686</v>
      </c>
      <c r="I126" s="110">
        <v>-0.66239160362010496</v>
      </c>
      <c r="J126" s="110">
        <v>101.112884644167</v>
      </c>
      <c r="K126" s="110"/>
      <c r="L126" s="128">
        <v>1.6831762905693799</v>
      </c>
      <c r="M126" s="128">
        <v>15.043891439156001</v>
      </c>
      <c r="N126" s="128">
        <v>9.6627408993575994</v>
      </c>
      <c r="O126" s="128">
        <v>102.0348</v>
      </c>
      <c r="P126" s="263">
        <v>0.99129999999999996</v>
      </c>
      <c r="Q126" s="128">
        <v>20.8963911525029</v>
      </c>
    </row>
    <row r="127" spans="1:17" ht="13.2" x14ac:dyDescent="0.25">
      <c r="A127" s="110" t="s">
        <v>439</v>
      </c>
      <c r="B127" s="110">
        <v>124935</v>
      </c>
      <c r="C127" s="110">
        <v>11317</v>
      </c>
      <c r="D127" s="110"/>
      <c r="E127" s="110">
        <v>11645.9578722358</v>
      </c>
      <c r="F127" s="110">
        <v>-11.2036685304379</v>
      </c>
      <c r="G127" s="110">
        <v>-221.10511561253401</v>
      </c>
      <c r="H127" s="110">
        <v>-126.313358111402</v>
      </c>
      <c r="I127" s="110">
        <v>-0.66239160362010496</v>
      </c>
      <c r="J127" s="110">
        <v>30.066784665266699</v>
      </c>
      <c r="K127" s="110"/>
      <c r="L127" s="128">
        <v>1.1453956057149699</v>
      </c>
      <c r="M127" s="128">
        <v>10.464641613639101</v>
      </c>
      <c r="N127" s="128">
        <v>25.026770689918902</v>
      </c>
      <c r="O127" s="128">
        <v>100.0389</v>
      </c>
      <c r="P127" s="263">
        <v>0.98050000000000004</v>
      </c>
      <c r="Q127" s="128">
        <v>18.737721021611002</v>
      </c>
    </row>
    <row r="128" spans="1:17" ht="13.2" x14ac:dyDescent="0.25">
      <c r="A128" s="110" t="s">
        <v>440</v>
      </c>
      <c r="B128" s="110">
        <v>344166</v>
      </c>
      <c r="C128" s="110">
        <v>11322</v>
      </c>
      <c r="D128" s="110"/>
      <c r="E128" s="110">
        <v>11327.697499870101</v>
      </c>
      <c r="F128" s="110">
        <v>244.489841156784</v>
      </c>
      <c r="G128" s="110">
        <v>-314.582776350259</v>
      </c>
      <c r="H128" s="110">
        <v>-76.483572154429297</v>
      </c>
      <c r="I128" s="110">
        <v>-0.66239160362010496</v>
      </c>
      <c r="J128" s="110">
        <v>141.69649831159799</v>
      </c>
      <c r="K128" s="110"/>
      <c r="L128" s="128">
        <v>1.2714794604929001</v>
      </c>
      <c r="M128" s="128">
        <v>10.0898984792222</v>
      </c>
      <c r="N128" s="128">
        <v>47.779761561942102</v>
      </c>
      <c r="O128" s="128">
        <v>100.6828</v>
      </c>
      <c r="P128" s="263">
        <v>0.97170000000000001</v>
      </c>
      <c r="Q128" s="128">
        <v>26.551880380607201</v>
      </c>
    </row>
    <row r="129" spans="1:17" ht="13.2" x14ac:dyDescent="0.25">
      <c r="A129" s="110" t="s">
        <v>441</v>
      </c>
      <c r="B129" s="110">
        <v>13208</v>
      </c>
      <c r="C129" s="110">
        <v>12108</v>
      </c>
      <c r="D129" s="110"/>
      <c r="E129" s="110">
        <v>12075.943882506701</v>
      </c>
      <c r="F129" s="110">
        <v>31.073323695142602</v>
      </c>
      <c r="G129" s="110">
        <v>135.203662438885</v>
      </c>
      <c r="H129" s="110">
        <v>-129.36801584414599</v>
      </c>
      <c r="I129" s="110">
        <v>-0.66239160362010496</v>
      </c>
      <c r="J129" s="110">
        <v>-4.1962940415270804</v>
      </c>
      <c r="K129" s="110"/>
      <c r="L129" s="128">
        <v>1.2038158691701999</v>
      </c>
      <c r="M129" s="128">
        <v>10.8419139915203</v>
      </c>
      <c r="N129" s="128">
        <v>27.5139664804469</v>
      </c>
      <c r="O129" s="128">
        <v>97.771299999999997</v>
      </c>
      <c r="P129" s="263">
        <v>1.0106999999999999</v>
      </c>
      <c r="Q129" s="128">
        <v>16.556776556776601</v>
      </c>
    </row>
    <row r="130" spans="1:17" ht="13.2" x14ac:dyDescent="0.25">
      <c r="A130" s="110" t="s">
        <v>442</v>
      </c>
      <c r="B130" s="110">
        <v>7492</v>
      </c>
      <c r="C130" s="110">
        <v>12871</v>
      </c>
      <c r="D130" s="110"/>
      <c r="E130" s="110">
        <v>12866.9850290871</v>
      </c>
      <c r="F130" s="110">
        <v>202.35659608131101</v>
      </c>
      <c r="G130" s="110">
        <v>-48.050274226101301</v>
      </c>
      <c r="H130" s="110">
        <v>-129.36801584414599</v>
      </c>
      <c r="I130" s="110">
        <v>-0.66239160362010496</v>
      </c>
      <c r="J130" s="110">
        <v>-20.103441576734401</v>
      </c>
      <c r="K130" s="110"/>
      <c r="L130" s="128">
        <v>1.0811532301121201</v>
      </c>
      <c r="M130" s="128">
        <v>11.665776828617201</v>
      </c>
      <c r="N130" s="128">
        <v>38.215102974828397</v>
      </c>
      <c r="O130" s="128">
        <v>97.582499999999996</v>
      </c>
      <c r="P130" s="263">
        <v>0.99580000000000002</v>
      </c>
      <c r="Q130" s="128">
        <v>15.6174334140436</v>
      </c>
    </row>
    <row r="131" spans="1:17" ht="13.2" x14ac:dyDescent="0.25">
      <c r="A131" s="110" t="s">
        <v>443</v>
      </c>
      <c r="B131" s="110">
        <v>19174</v>
      </c>
      <c r="C131" s="110">
        <v>9211</v>
      </c>
      <c r="D131" s="110"/>
      <c r="E131" s="110">
        <v>9178.8746638935409</v>
      </c>
      <c r="F131" s="110">
        <v>-117.28290160927</v>
      </c>
      <c r="G131" s="110">
        <v>301.55082707343598</v>
      </c>
      <c r="H131" s="110">
        <v>-129.36801584414599</v>
      </c>
      <c r="I131" s="110">
        <v>-0.66239160362010496</v>
      </c>
      <c r="J131" s="110">
        <v>-22.217144944217299</v>
      </c>
      <c r="K131" s="110"/>
      <c r="L131" s="128">
        <v>0.86054031500990902</v>
      </c>
      <c r="M131" s="128">
        <v>8.2716178157922204</v>
      </c>
      <c r="N131" s="128">
        <v>20.617906683480498</v>
      </c>
      <c r="O131" s="128">
        <v>99.525700000000001</v>
      </c>
      <c r="P131" s="263">
        <v>1.0322</v>
      </c>
      <c r="Q131" s="128">
        <v>3.6094674556212998</v>
      </c>
    </row>
    <row r="132" spans="1:17" ht="13.2" x14ac:dyDescent="0.25">
      <c r="A132" s="110" t="s">
        <v>444</v>
      </c>
      <c r="B132" s="110">
        <v>19226</v>
      </c>
      <c r="C132" s="110">
        <v>11097</v>
      </c>
      <c r="D132" s="110"/>
      <c r="E132" s="110">
        <v>11145.776825721599</v>
      </c>
      <c r="F132" s="110">
        <v>-181.84000375721001</v>
      </c>
      <c r="G132" s="110">
        <v>285.75006122167503</v>
      </c>
      <c r="H132" s="110">
        <v>-129.36801584414599</v>
      </c>
      <c r="I132" s="110">
        <v>-0.66239160362010496</v>
      </c>
      <c r="J132" s="110">
        <v>-22.217144944217299</v>
      </c>
      <c r="K132" s="110"/>
      <c r="L132" s="128">
        <v>1.12867991261833</v>
      </c>
      <c r="M132" s="128">
        <v>9.9968792260480601</v>
      </c>
      <c r="N132" s="128">
        <v>11.498439125910499</v>
      </c>
      <c r="O132" s="128">
        <v>98.516999999999996</v>
      </c>
      <c r="P132" s="263">
        <v>1.0250999999999999</v>
      </c>
      <c r="Q132" s="128">
        <v>9.5238095238095202</v>
      </c>
    </row>
    <row r="133" spans="1:17" ht="13.2" x14ac:dyDescent="0.25">
      <c r="A133" s="110" t="s">
        <v>445</v>
      </c>
      <c r="B133" s="110">
        <v>15889</v>
      </c>
      <c r="C133" s="110">
        <v>12104</v>
      </c>
      <c r="D133" s="110"/>
      <c r="E133" s="110">
        <v>12319.300763076801</v>
      </c>
      <c r="F133" s="110">
        <v>-122.381472757334</v>
      </c>
      <c r="G133" s="110">
        <v>58.964056177294196</v>
      </c>
      <c r="H133" s="110">
        <v>-129.36801584414599</v>
      </c>
      <c r="I133" s="110">
        <v>-0.66239160362010496</v>
      </c>
      <c r="J133" s="110">
        <v>-22.217144944217299</v>
      </c>
      <c r="K133" s="110"/>
      <c r="L133" s="128">
        <v>1.3216690792372101</v>
      </c>
      <c r="M133" s="128">
        <v>11.007615331361301</v>
      </c>
      <c r="N133" s="128">
        <v>15.094339622641501</v>
      </c>
      <c r="O133" s="128">
        <v>98.681899999999999</v>
      </c>
      <c r="P133" s="263">
        <v>1.0043</v>
      </c>
      <c r="Q133" s="128">
        <v>2.67295597484277</v>
      </c>
    </row>
    <row r="134" spans="1:17" ht="13.2" x14ac:dyDescent="0.25">
      <c r="A134" s="110" t="s">
        <v>446</v>
      </c>
      <c r="B134" s="110">
        <v>25396</v>
      </c>
      <c r="C134" s="110">
        <v>14920</v>
      </c>
      <c r="D134" s="110"/>
      <c r="E134" s="110">
        <v>15160.3112989162</v>
      </c>
      <c r="F134" s="110">
        <v>-62.465467007367799</v>
      </c>
      <c r="G134" s="110">
        <v>-118.323489755048</v>
      </c>
      <c r="H134" s="110">
        <v>-59.885561378155401</v>
      </c>
      <c r="I134" s="110">
        <v>-0.66239160362010496</v>
      </c>
      <c r="J134" s="110">
        <v>1.45382010002855</v>
      </c>
      <c r="K134" s="110"/>
      <c r="L134" s="128">
        <v>1.51598676957001</v>
      </c>
      <c r="M134" s="128">
        <v>13.6084422743739</v>
      </c>
      <c r="N134" s="128">
        <v>16.001157407407401</v>
      </c>
      <c r="O134" s="128">
        <v>100.6742</v>
      </c>
      <c r="P134" s="263">
        <v>0.99180000000000001</v>
      </c>
      <c r="Q134" s="128">
        <v>16.605950212507601</v>
      </c>
    </row>
    <row r="135" spans="1:17" ht="13.2" x14ac:dyDescent="0.25">
      <c r="A135" s="110" t="s">
        <v>447</v>
      </c>
      <c r="B135" s="110">
        <v>14268</v>
      </c>
      <c r="C135" s="110">
        <v>13234</v>
      </c>
      <c r="D135" s="110"/>
      <c r="E135" s="110">
        <v>13102.399397254199</v>
      </c>
      <c r="F135" s="110">
        <v>2.8975639721231801</v>
      </c>
      <c r="G135" s="110">
        <v>281.14145023840001</v>
      </c>
      <c r="H135" s="110">
        <v>-129.36801584414599</v>
      </c>
      <c r="I135" s="110">
        <v>-0.66239160362010496</v>
      </c>
      <c r="J135" s="110">
        <v>-22.217144944217299</v>
      </c>
      <c r="K135" s="110"/>
      <c r="L135" s="128">
        <v>1.2615643397813301</v>
      </c>
      <c r="M135" s="128">
        <v>11.788617886178899</v>
      </c>
      <c r="N135" s="128">
        <v>23.246135552913199</v>
      </c>
      <c r="O135" s="128">
        <v>97.900599999999997</v>
      </c>
      <c r="P135" s="263">
        <v>1.0209999999999999</v>
      </c>
      <c r="Q135" s="128">
        <v>12.780133252574201</v>
      </c>
    </row>
    <row r="136" spans="1:17" ht="13.2" x14ac:dyDescent="0.25">
      <c r="A136" s="110" t="s">
        <v>448</v>
      </c>
      <c r="B136" s="110">
        <v>22229</v>
      </c>
      <c r="C136" s="110">
        <v>14964</v>
      </c>
      <c r="D136" s="110"/>
      <c r="E136" s="110">
        <v>15209.567063247299</v>
      </c>
      <c r="F136" s="110">
        <v>-119.94758781767401</v>
      </c>
      <c r="G136" s="110">
        <v>-45.7214651189759</v>
      </c>
      <c r="H136" s="110">
        <v>-129.36801584414599</v>
      </c>
      <c r="I136" s="110">
        <v>-0.66239160362010496</v>
      </c>
      <c r="J136" s="110">
        <v>50.330756555302997</v>
      </c>
      <c r="K136" s="110"/>
      <c r="L136" s="128">
        <v>1.5835170273066701</v>
      </c>
      <c r="M136" s="128">
        <v>13.617346709253701</v>
      </c>
      <c r="N136" s="128">
        <v>12.3554674595309</v>
      </c>
      <c r="O136" s="128">
        <v>99.936599999999999</v>
      </c>
      <c r="P136" s="263">
        <v>0.99660000000000004</v>
      </c>
      <c r="Q136" s="128">
        <v>18.936994016191498</v>
      </c>
    </row>
    <row r="137" spans="1:17" ht="13.2" x14ac:dyDescent="0.25">
      <c r="A137" s="110" t="s">
        <v>449</v>
      </c>
      <c r="B137" s="110">
        <v>13617</v>
      </c>
      <c r="C137" s="110">
        <v>11705</v>
      </c>
      <c r="D137" s="110"/>
      <c r="E137" s="110">
        <v>11671.3869830863</v>
      </c>
      <c r="F137" s="110">
        <v>-63.754245603971903</v>
      </c>
      <c r="G137" s="110">
        <v>249.92305084256799</v>
      </c>
      <c r="H137" s="110">
        <v>-129.36801584414599</v>
      </c>
      <c r="I137" s="110">
        <v>-0.66239160362010496</v>
      </c>
      <c r="J137" s="110">
        <v>-22.217144944217299</v>
      </c>
      <c r="K137" s="110"/>
      <c r="L137" s="128">
        <v>1.17500183594037</v>
      </c>
      <c r="M137" s="128">
        <v>10.4722038628185</v>
      </c>
      <c r="N137" s="128">
        <v>20.687237026647999</v>
      </c>
      <c r="O137" s="128">
        <v>99.110399999999998</v>
      </c>
      <c r="P137" s="263">
        <v>1.0208999999999999</v>
      </c>
      <c r="Q137" s="128">
        <v>14.430014430014401</v>
      </c>
    </row>
    <row r="138" spans="1:17" ht="13.2" x14ac:dyDescent="0.25">
      <c r="A138" s="110" t="s">
        <v>450</v>
      </c>
      <c r="B138" s="110">
        <v>45440</v>
      </c>
      <c r="C138" s="110">
        <v>11643</v>
      </c>
      <c r="D138" s="110"/>
      <c r="E138" s="110">
        <v>11915.391737325301</v>
      </c>
      <c r="F138" s="110">
        <v>-61.560769318873596</v>
      </c>
      <c r="G138" s="110">
        <v>-58.352052485492003</v>
      </c>
      <c r="H138" s="110">
        <v>-129.36801584414599</v>
      </c>
      <c r="I138" s="110">
        <v>-0.66239160362010496</v>
      </c>
      <c r="J138" s="110">
        <v>-22.217144944217299</v>
      </c>
      <c r="K138" s="110"/>
      <c r="L138" s="128">
        <v>1.2544014084507</v>
      </c>
      <c r="M138" s="128">
        <v>10.6602112676056</v>
      </c>
      <c r="N138" s="128">
        <v>20.4995871180842</v>
      </c>
      <c r="O138" s="128">
        <v>99.341099999999997</v>
      </c>
      <c r="P138" s="263">
        <v>0.99460000000000004</v>
      </c>
      <c r="Q138" s="128">
        <v>11.284686536485101</v>
      </c>
    </row>
    <row r="139" spans="1:17" ht="13.2" x14ac:dyDescent="0.25">
      <c r="A139" s="110" t="s">
        <v>451</v>
      </c>
      <c r="B139" s="110">
        <v>36628</v>
      </c>
      <c r="C139" s="110">
        <v>13873</v>
      </c>
      <c r="D139" s="110"/>
      <c r="E139" s="110">
        <v>14027.128197239401</v>
      </c>
      <c r="F139" s="110">
        <v>-192.62949132571899</v>
      </c>
      <c r="G139" s="110">
        <v>-68.352716549304105</v>
      </c>
      <c r="H139" s="110">
        <v>130.064586563033</v>
      </c>
      <c r="I139" s="110">
        <v>-0.66239160362010496</v>
      </c>
      <c r="J139" s="110">
        <v>-22.217144944217299</v>
      </c>
      <c r="K139" s="110"/>
      <c r="L139" s="128">
        <v>1.37326635360926</v>
      </c>
      <c r="M139" s="128">
        <v>12.6078409959594</v>
      </c>
      <c r="N139" s="128">
        <v>8.3802511909917694</v>
      </c>
      <c r="O139" s="128">
        <v>102.7392</v>
      </c>
      <c r="P139" s="263">
        <v>0.99470000000000003</v>
      </c>
      <c r="Q139" s="128">
        <v>9.4230769230769198</v>
      </c>
    </row>
    <row r="140" spans="1:17" ht="13.2" x14ac:dyDescent="0.25">
      <c r="A140" s="110" t="s">
        <v>452</v>
      </c>
      <c r="B140" s="110">
        <v>30541</v>
      </c>
      <c r="C140" s="110">
        <v>10479</v>
      </c>
      <c r="D140" s="110"/>
      <c r="E140" s="110">
        <v>10779.1405124475</v>
      </c>
      <c r="F140" s="110">
        <v>-162.853839609413</v>
      </c>
      <c r="G140" s="110">
        <v>10.302719101042699</v>
      </c>
      <c r="H140" s="110">
        <v>-129.36801584414599</v>
      </c>
      <c r="I140" s="110">
        <v>-0.66239160362010496</v>
      </c>
      <c r="J140" s="110">
        <v>-17.515748067137501</v>
      </c>
      <c r="K140" s="110"/>
      <c r="L140" s="128">
        <v>1.0608689957761701</v>
      </c>
      <c r="M140" s="128">
        <v>9.6853410169935508</v>
      </c>
      <c r="N140" s="128">
        <v>13.556457065584899</v>
      </c>
      <c r="O140" s="128">
        <v>99.130899999999997</v>
      </c>
      <c r="P140" s="263">
        <v>1.0004</v>
      </c>
      <c r="Q140" s="128">
        <v>15.8080451658433</v>
      </c>
    </row>
    <row r="141" spans="1:17" ht="13.2" x14ac:dyDescent="0.25">
      <c r="A141" s="110" t="s">
        <v>453</v>
      </c>
      <c r="B141" s="110">
        <v>15940</v>
      </c>
      <c r="C141" s="110">
        <v>14566</v>
      </c>
      <c r="D141" s="110"/>
      <c r="E141" s="110">
        <v>14496.424122402999</v>
      </c>
      <c r="F141" s="110">
        <v>223.03148349793301</v>
      </c>
      <c r="G141" s="110">
        <v>-49.095348769067598</v>
      </c>
      <c r="H141" s="110">
        <v>-129.36801584414599</v>
      </c>
      <c r="I141" s="110">
        <v>-0.66239160362010496</v>
      </c>
      <c r="J141" s="110">
        <v>26.051839013026601</v>
      </c>
      <c r="K141" s="110"/>
      <c r="L141" s="128">
        <v>1.37390213299875</v>
      </c>
      <c r="M141" s="128">
        <v>13.0552070263488</v>
      </c>
      <c r="N141" s="128">
        <v>35.511773185968302</v>
      </c>
      <c r="O141" s="128">
        <v>98.947299999999998</v>
      </c>
      <c r="P141" s="263">
        <v>0.99619999999999997</v>
      </c>
      <c r="Q141" s="128">
        <v>17.888262429523301</v>
      </c>
    </row>
    <row r="142" spans="1:17" ht="13.2" x14ac:dyDescent="0.25">
      <c r="A142" s="110" t="s">
        <v>454</v>
      </c>
      <c r="B142" s="110">
        <v>42476</v>
      </c>
      <c r="C142" s="110">
        <v>11419</v>
      </c>
      <c r="D142" s="110"/>
      <c r="E142" s="110">
        <v>11653.179655632201</v>
      </c>
      <c r="F142" s="110">
        <v>-112.744901227177</v>
      </c>
      <c r="G142" s="110">
        <v>30.462740172891699</v>
      </c>
      <c r="H142" s="110">
        <v>-129.36801584414599</v>
      </c>
      <c r="I142" s="110">
        <v>-0.66239160362010496</v>
      </c>
      <c r="J142" s="110">
        <v>-22.217144944217299</v>
      </c>
      <c r="K142" s="110"/>
      <c r="L142" s="128">
        <v>1.1324041811846699</v>
      </c>
      <c r="M142" s="128">
        <v>10.4788586495904</v>
      </c>
      <c r="N142" s="128">
        <v>16.647944282183801</v>
      </c>
      <c r="O142" s="128">
        <v>99.9452</v>
      </c>
      <c r="P142" s="263">
        <v>1.0021</v>
      </c>
      <c r="Q142" s="128">
        <v>14.9382428338383</v>
      </c>
    </row>
    <row r="143" spans="1:17" ht="13.2" x14ac:dyDescent="0.25">
      <c r="A143" s="110" t="s">
        <v>455</v>
      </c>
      <c r="B143" s="110">
        <v>10280</v>
      </c>
      <c r="C143" s="110">
        <v>11971</v>
      </c>
      <c r="D143" s="110"/>
      <c r="E143" s="110">
        <v>11805.894139481101</v>
      </c>
      <c r="F143" s="110">
        <v>-43.090800541375302</v>
      </c>
      <c r="G143" s="110">
        <v>349.542582354964</v>
      </c>
      <c r="H143" s="110">
        <v>-129.36801584414599</v>
      </c>
      <c r="I143" s="110">
        <v>-0.66239160362010496</v>
      </c>
      <c r="J143" s="110">
        <v>-11.311341904696601</v>
      </c>
      <c r="K143" s="110"/>
      <c r="L143" s="128">
        <v>1.11867704280156</v>
      </c>
      <c r="M143" s="128">
        <v>10.6322957198444</v>
      </c>
      <c r="N143" s="128">
        <v>22.049405306495899</v>
      </c>
      <c r="O143" s="128">
        <v>98.037300000000002</v>
      </c>
      <c r="P143" s="263">
        <v>1.0290999999999999</v>
      </c>
      <c r="Q143" s="128">
        <v>16.153846153846199</v>
      </c>
    </row>
    <row r="144" spans="1:17" ht="13.2" x14ac:dyDescent="0.25">
      <c r="A144" s="110" t="s">
        <v>456</v>
      </c>
      <c r="B144" s="110">
        <v>15007</v>
      </c>
      <c r="C144" s="110">
        <v>13906</v>
      </c>
      <c r="D144" s="110"/>
      <c r="E144" s="110">
        <v>13476.9414733002</v>
      </c>
      <c r="F144" s="110">
        <v>166.74330575899501</v>
      </c>
      <c r="G144" s="110">
        <v>200.05902011158699</v>
      </c>
      <c r="H144" s="110">
        <v>-129.36801584414599</v>
      </c>
      <c r="I144" s="110">
        <v>-0.66239160362010496</v>
      </c>
      <c r="J144" s="110">
        <v>192.06353446209101</v>
      </c>
      <c r="K144" s="110"/>
      <c r="L144" s="128">
        <v>1.1994402612114301</v>
      </c>
      <c r="M144" s="128">
        <v>12.180982208302799</v>
      </c>
      <c r="N144" s="128">
        <v>34.080962800875298</v>
      </c>
      <c r="O144" s="128">
        <v>97.261300000000006</v>
      </c>
      <c r="P144" s="263">
        <v>1.0144</v>
      </c>
      <c r="Q144" s="128">
        <v>27.898089171974501</v>
      </c>
    </row>
    <row r="145" spans="1:17" ht="14.25" customHeight="1" x14ac:dyDescent="0.25">
      <c r="A145" s="18" t="s">
        <v>457</v>
      </c>
      <c r="B145" s="110"/>
      <c r="C145" s="110"/>
      <c r="D145" s="18"/>
      <c r="E145" s="110"/>
      <c r="F145" s="110"/>
      <c r="G145" s="110"/>
      <c r="H145" s="110"/>
      <c r="I145" s="110"/>
      <c r="J145" s="110"/>
      <c r="K145" s="18"/>
      <c r="L145" s="128"/>
      <c r="M145" s="128"/>
      <c r="N145" s="128"/>
      <c r="O145" s="128"/>
      <c r="P145" s="263"/>
      <c r="Q145" s="128"/>
    </row>
    <row r="146" spans="1:17" ht="13.2" x14ac:dyDescent="0.25">
      <c r="A146" s="110" t="s">
        <v>458</v>
      </c>
      <c r="B146" s="110">
        <v>45367</v>
      </c>
      <c r="C146" s="110">
        <v>11557</v>
      </c>
      <c r="D146" s="110"/>
      <c r="E146" s="110">
        <v>11489.665086225599</v>
      </c>
      <c r="F146" s="110">
        <v>-42.979428929061498</v>
      </c>
      <c r="G146" s="110">
        <v>219.69883349986</v>
      </c>
      <c r="H146" s="110">
        <v>-86.490599590660196</v>
      </c>
      <c r="I146" s="110">
        <v>-0.66239160362010496</v>
      </c>
      <c r="J146" s="110">
        <v>-22.217144944217299</v>
      </c>
      <c r="K146" s="110"/>
      <c r="L146" s="128">
        <v>1.1682500495955199</v>
      </c>
      <c r="M146" s="128">
        <v>10.302642890206499</v>
      </c>
      <c r="N146" s="128">
        <v>22.764227642276399</v>
      </c>
      <c r="O146" s="128">
        <v>100.5342</v>
      </c>
      <c r="P146" s="263">
        <v>1.0185999999999999</v>
      </c>
      <c r="Q146" s="128">
        <v>13.475795900566901</v>
      </c>
    </row>
    <row r="147" spans="1:17" ht="13.2" x14ac:dyDescent="0.25">
      <c r="A147" s="110" t="s">
        <v>459</v>
      </c>
      <c r="B147" s="110">
        <v>102767</v>
      </c>
      <c r="C147" s="110">
        <v>11561</v>
      </c>
      <c r="D147" s="110"/>
      <c r="E147" s="110">
        <v>11787.4747976785</v>
      </c>
      <c r="F147" s="110">
        <v>4.6800534813620498</v>
      </c>
      <c r="G147" s="110">
        <v>-134.27988719631</v>
      </c>
      <c r="H147" s="110">
        <v>-129.36801584414599</v>
      </c>
      <c r="I147" s="110">
        <v>-0.66239160362010496</v>
      </c>
      <c r="J147" s="110">
        <v>32.899301095415296</v>
      </c>
      <c r="K147" s="110"/>
      <c r="L147" s="128">
        <v>1.1832592174530701</v>
      </c>
      <c r="M147" s="128">
        <v>10.578298481029901</v>
      </c>
      <c r="N147" s="128">
        <v>26.050961273112001</v>
      </c>
      <c r="O147" s="128">
        <v>99.576400000000007</v>
      </c>
      <c r="P147" s="263">
        <v>0.98809999999999998</v>
      </c>
      <c r="Q147" s="128">
        <v>18.872934697088901</v>
      </c>
    </row>
    <row r="148" spans="1:17" ht="13.2" x14ac:dyDescent="0.25">
      <c r="A148" s="110" t="s">
        <v>460</v>
      </c>
      <c r="B148" s="110">
        <v>10815</v>
      </c>
      <c r="C148" s="110">
        <v>13854</v>
      </c>
      <c r="D148" s="110"/>
      <c r="E148" s="110">
        <v>13201.003008203301</v>
      </c>
      <c r="F148" s="110">
        <v>210.79341112200501</v>
      </c>
      <c r="G148" s="110">
        <v>594.75579706193002</v>
      </c>
      <c r="H148" s="110">
        <v>-129.36801584414599</v>
      </c>
      <c r="I148" s="110">
        <v>-0.66239160362010496</v>
      </c>
      <c r="J148" s="110">
        <v>-22.217144944217299</v>
      </c>
      <c r="K148" s="110"/>
      <c r="L148" s="128">
        <v>1.1650485436893201</v>
      </c>
      <c r="M148" s="128">
        <v>11.937124364308801</v>
      </c>
      <c r="N148" s="128">
        <v>37.955073586367199</v>
      </c>
      <c r="O148" s="128">
        <v>98.155900000000003</v>
      </c>
      <c r="P148" s="263">
        <v>1.0446</v>
      </c>
      <c r="Q148" s="128">
        <v>15.0162337662338</v>
      </c>
    </row>
    <row r="149" spans="1:17" ht="13.2" x14ac:dyDescent="0.25">
      <c r="A149" s="110" t="s">
        <v>461</v>
      </c>
      <c r="B149" s="110">
        <v>84395</v>
      </c>
      <c r="C149" s="110">
        <v>14366</v>
      </c>
      <c r="D149" s="110"/>
      <c r="E149" s="110">
        <v>14494.1153839253</v>
      </c>
      <c r="F149" s="110">
        <v>-176.90155430833499</v>
      </c>
      <c r="G149" s="110">
        <v>27.7322359719529</v>
      </c>
      <c r="H149" s="110">
        <v>44.124811294101697</v>
      </c>
      <c r="I149" s="110">
        <v>-0.66239160362010496</v>
      </c>
      <c r="J149" s="110">
        <v>-22.217144944217299</v>
      </c>
      <c r="K149" s="110"/>
      <c r="L149" s="128">
        <v>1.2690325256235599</v>
      </c>
      <c r="M149" s="128">
        <v>13.1121511937911</v>
      </c>
      <c r="N149" s="128">
        <v>9.0909090909090899</v>
      </c>
      <c r="O149" s="128">
        <v>101.75790000000001</v>
      </c>
      <c r="P149" s="263">
        <v>1.0015000000000001</v>
      </c>
      <c r="Q149" s="128">
        <v>9.9664763975717996</v>
      </c>
    </row>
    <row r="150" spans="1:17" ht="13.2" x14ac:dyDescent="0.25">
      <c r="A150" s="110" t="s">
        <v>462</v>
      </c>
      <c r="B150" s="110">
        <v>25903</v>
      </c>
      <c r="C150" s="110">
        <v>11760</v>
      </c>
      <c r="D150" s="110"/>
      <c r="E150" s="110">
        <v>11560.0644529771</v>
      </c>
      <c r="F150" s="110">
        <v>-6.4471765813249204</v>
      </c>
      <c r="G150" s="110">
        <v>358.57302871186602</v>
      </c>
      <c r="H150" s="110">
        <v>-129.36801584414599</v>
      </c>
      <c r="I150" s="110">
        <v>-0.66239160362010496</v>
      </c>
      <c r="J150" s="110">
        <v>-22.217144944217299</v>
      </c>
      <c r="K150" s="110"/>
      <c r="L150" s="128">
        <v>1.1620275643747799</v>
      </c>
      <c r="M150" s="128">
        <v>10.373315832143</v>
      </c>
      <c r="N150" s="128">
        <v>25.6419799032378</v>
      </c>
      <c r="O150" s="128">
        <v>99.055899999999994</v>
      </c>
      <c r="P150" s="263">
        <v>1.0305</v>
      </c>
      <c r="Q150" s="128">
        <v>15.366795366795399</v>
      </c>
    </row>
    <row r="151" spans="1:17" ht="13.2" x14ac:dyDescent="0.25">
      <c r="A151" s="110" t="s">
        <v>463</v>
      </c>
      <c r="B151" s="110">
        <v>64601</v>
      </c>
      <c r="C151" s="110">
        <v>11761</v>
      </c>
      <c r="D151" s="110"/>
      <c r="E151" s="110">
        <v>11946.3307537247</v>
      </c>
      <c r="F151" s="110">
        <v>-145.99399908136701</v>
      </c>
      <c r="G151" s="110">
        <v>76.474414343040294</v>
      </c>
      <c r="H151" s="110">
        <v>-93.218423167367803</v>
      </c>
      <c r="I151" s="110">
        <v>-0.66239160362010496</v>
      </c>
      <c r="J151" s="110">
        <v>-22.217144944217299</v>
      </c>
      <c r="K151" s="110"/>
      <c r="L151" s="128">
        <v>1.25075463228123</v>
      </c>
      <c r="M151" s="128">
        <v>10.691784956889199</v>
      </c>
      <c r="N151" s="128">
        <v>13.6383379180541</v>
      </c>
      <c r="O151" s="128">
        <v>100.44240000000001</v>
      </c>
      <c r="P151" s="263">
        <v>1.0059</v>
      </c>
      <c r="Q151" s="128">
        <v>14.909145070002999</v>
      </c>
    </row>
    <row r="152" spans="1:17" ht="14.25" customHeight="1" x14ac:dyDescent="0.25">
      <c r="A152" s="18" t="s">
        <v>464</v>
      </c>
      <c r="B152" s="110"/>
      <c r="C152" s="110"/>
      <c r="D152" s="18"/>
      <c r="E152" s="110"/>
      <c r="F152" s="110"/>
      <c r="G152" s="110"/>
      <c r="H152" s="110"/>
      <c r="I152" s="110"/>
      <c r="J152" s="110"/>
      <c r="K152" s="18"/>
      <c r="L152" s="128"/>
      <c r="M152" s="128"/>
      <c r="N152" s="128"/>
      <c r="O152" s="128"/>
      <c r="P152" s="263"/>
      <c r="Q152" s="128"/>
    </row>
    <row r="153" spans="1:17" ht="13.2" x14ac:dyDescent="0.25">
      <c r="A153" s="110" t="s">
        <v>465</v>
      </c>
      <c r="B153" s="110">
        <v>31402</v>
      </c>
      <c r="C153" s="110">
        <v>13639</v>
      </c>
      <c r="D153" s="110"/>
      <c r="E153" s="110">
        <v>13700.9793491206</v>
      </c>
      <c r="F153" s="110">
        <v>-13.9424591663307</v>
      </c>
      <c r="G153" s="110">
        <v>33.393021594305502</v>
      </c>
      <c r="H153" s="110">
        <v>-99.444307024255806</v>
      </c>
      <c r="I153" s="110">
        <v>-0.66239160362010496</v>
      </c>
      <c r="J153" s="110">
        <v>18.8013411933747</v>
      </c>
      <c r="K153" s="110"/>
      <c r="L153" s="128">
        <v>1.4489522960321</v>
      </c>
      <c r="M153" s="128">
        <v>12.2539965607286</v>
      </c>
      <c r="N153" s="128">
        <v>21.179833679833699</v>
      </c>
      <c r="O153" s="128">
        <v>100.31699999999999</v>
      </c>
      <c r="P153" s="263">
        <v>1.002</v>
      </c>
      <c r="Q153" s="128">
        <v>17.632586112629902</v>
      </c>
    </row>
    <row r="154" spans="1:17" ht="13.2" x14ac:dyDescent="0.25">
      <c r="A154" s="110" t="s">
        <v>466</v>
      </c>
      <c r="B154" s="110">
        <v>41420</v>
      </c>
      <c r="C154" s="110">
        <v>12454</v>
      </c>
      <c r="D154" s="110"/>
      <c r="E154" s="110">
        <v>12706.9907768947</v>
      </c>
      <c r="F154" s="110">
        <v>-108.98203908492999</v>
      </c>
      <c r="G154" s="110">
        <v>8.5324610514428603</v>
      </c>
      <c r="H154" s="110">
        <v>-129.36801584414599</v>
      </c>
      <c r="I154" s="110">
        <v>-0.66239160362010496</v>
      </c>
      <c r="J154" s="110">
        <v>-22.217144944217299</v>
      </c>
      <c r="K154" s="110"/>
      <c r="L154" s="128">
        <v>1.1999034282955101</v>
      </c>
      <c r="M154" s="128">
        <v>11.446161274746499</v>
      </c>
      <c r="N154" s="128">
        <v>15.5241510229909</v>
      </c>
      <c r="O154" s="128">
        <v>99.613299999999995</v>
      </c>
      <c r="P154" s="263">
        <v>1.0002</v>
      </c>
      <c r="Q154" s="128">
        <v>14.391788600130999</v>
      </c>
    </row>
    <row r="155" spans="1:17" ht="13.2" x14ac:dyDescent="0.25">
      <c r="A155" s="110" t="s">
        <v>467</v>
      </c>
      <c r="B155" s="110">
        <v>9750</v>
      </c>
      <c r="C155" s="110">
        <v>11478</v>
      </c>
      <c r="D155" s="110"/>
      <c r="E155" s="110">
        <v>10936.8085471382</v>
      </c>
      <c r="F155" s="110">
        <v>38.402065652464799</v>
      </c>
      <c r="G155" s="110">
        <v>568.14302221896901</v>
      </c>
      <c r="H155" s="110">
        <v>-129.36801584414599</v>
      </c>
      <c r="I155" s="110">
        <v>-0.66239160362010496</v>
      </c>
      <c r="J155" s="110">
        <v>64.178276442854795</v>
      </c>
      <c r="K155" s="110"/>
      <c r="L155" s="128">
        <v>0.93333333333333302</v>
      </c>
      <c r="M155" s="128">
        <v>9.9076923076923098</v>
      </c>
      <c r="N155" s="128">
        <v>30.745341614906799</v>
      </c>
      <c r="O155" s="128">
        <v>97.142099999999999</v>
      </c>
      <c r="P155" s="263">
        <v>1.0513999999999999</v>
      </c>
      <c r="Q155" s="128">
        <v>21.354764638346701</v>
      </c>
    </row>
    <row r="156" spans="1:17" ht="13.2" x14ac:dyDescent="0.25">
      <c r="A156" s="110" t="s">
        <v>468</v>
      </c>
      <c r="B156" s="110">
        <v>9495</v>
      </c>
      <c r="C156" s="110">
        <v>13743</v>
      </c>
      <c r="D156" s="110"/>
      <c r="E156" s="110">
        <v>13740.069887937099</v>
      </c>
      <c r="F156" s="110">
        <v>-156.33337831440599</v>
      </c>
      <c r="G156" s="110">
        <v>238.19824400220099</v>
      </c>
      <c r="H156" s="110">
        <v>-129.36801584414599</v>
      </c>
      <c r="I156" s="110">
        <v>-0.66239160362010496</v>
      </c>
      <c r="J156" s="110">
        <v>51.319331191233402</v>
      </c>
      <c r="K156" s="110"/>
      <c r="L156" s="128">
        <v>1.5060558188520301</v>
      </c>
      <c r="M156" s="128">
        <v>12.259083728278</v>
      </c>
      <c r="N156" s="128">
        <v>11.1683848797251</v>
      </c>
      <c r="O156" s="128">
        <v>99.722200000000001</v>
      </c>
      <c r="P156" s="263">
        <v>1.0168999999999999</v>
      </c>
      <c r="Q156" s="128">
        <v>19.3607305936073</v>
      </c>
    </row>
    <row r="157" spans="1:17" ht="13.2" x14ac:dyDescent="0.25">
      <c r="A157" s="110" t="s">
        <v>469</v>
      </c>
      <c r="B157" s="110">
        <v>113179</v>
      </c>
      <c r="C157" s="110">
        <v>11939</v>
      </c>
      <c r="D157" s="110"/>
      <c r="E157" s="110">
        <v>12099.107332722901</v>
      </c>
      <c r="F157" s="110">
        <v>91.588700380526305</v>
      </c>
      <c r="G157" s="110">
        <v>-99.2711708986254</v>
      </c>
      <c r="H157" s="110">
        <v>-129.36801584414599</v>
      </c>
      <c r="I157" s="110">
        <v>-0.66239160362010496</v>
      </c>
      <c r="J157" s="110">
        <v>-22.217144944217299</v>
      </c>
      <c r="K157" s="110"/>
      <c r="L157" s="128">
        <v>1.2661359439472</v>
      </c>
      <c r="M157" s="128">
        <v>10.828864011875</v>
      </c>
      <c r="N157" s="128">
        <v>32.359660574412501</v>
      </c>
      <c r="O157" s="128">
        <v>99.177000000000007</v>
      </c>
      <c r="P157" s="263">
        <v>0.99129999999999996</v>
      </c>
      <c r="Q157" s="128">
        <v>15.421585160202399</v>
      </c>
    </row>
    <row r="158" spans="1:17" ht="13.2" x14ac:dyDescent="0.25">
      <c r="A158" s="110" t="s">
        <v>470</v>
      </c>
      <c r="B158" s="110">
        <v>4813</v>
      </c>
      <c r="C158" s="110">
        <v>11280</v>
      </c>
      <c r="D158" s="110"/>
      <c r="E158" s="110">
        <v>11017.893023582699</v>
      </c>
      <c r="F158" s="110">
        <v>-182.62342856580699</v>
      </c>
      <c r="G158" s="110">
        <v>596.55012896009805</v>
      </c>
      <c r="H158" s="110">
        <v>-129.36801584414599</v>
      </c>
      <c r="I158" s="110">
        <v>-0.66239160362010496</v>
      </c>
      <c r="J158" s="110">
        <v>-22.217144944217299</v>
      </c>
      <c r="K158" s="110"/>
      <c r="L158" s="128">
        <v>1.43361728651569</v>
      </c>
      <c r="M158" s="128">
        <v>9.7028880116351495</v>
      </c>
      <c r="N158" s="128">
        <v>11.7773019271949</v>
      </c>
      <c r="O158" s="128">
        <v>97.255499999999998</v>
      </c>
      <c r="P158" s="263">
        <v>1.0536000000000001</v>
      </c>
      <c r="Q158" s="128">
        <v>10.0616016427105</v>
      </c>
    </row>
    <row r="159" spans="1:17" ht="13.2" x14ac:dyDescent="0.25">
      <c r="A159" s="110" t="s">
        <v>471</v>
      </c>
      <c r="B159" s="110">
        <v>5654</v>
      </c>
      <c r="C159" s="110">
        <v>11471</v>
      </c>
      <c r="D159" s="110"/>
      <c r="E159" s="110">
        <v>11450.636531804999</v>
      </c>
      <c r="F159" s="110">
        <v>-187.984666067262</v>
      </c>
      <c r="G159" s="110">
        <v>360.96079538201798</v>
      </c>
      <c r="H159" s="110">
        <v>-129.36801584414599</v>
      </c>
      <c r="I159" s="110">
        <v>-0.66239160362010496</v>
      </c>
      <c r="J159" s="110">
        <v>-22.217144944217299</v>
      </c>
      <c r="K159" s="110"/>
      <c r="L159" s="128">
        <v>1.1496285815352001</v>
      </c>
      <c r="M159" s="128">
        <v>10.2759108595684</v>
      </c>
      <c r="N159" s="128">
        <v>10.671256454389001</v>
      </c>
      <c r="O159" s="128">
        <v>97.566000000000003</v>
      </c>
      <c r="P159" s="263">
        <v>1.0309999999999999</v>
      </c>
      <c r="Q159" s="128">
        <v>7.3089700996677696</v>
      </c>
    </row>
    <row r="160" spans="1:17" ht="13.2" x14ac:dyDescent="0.25">
      <c r="A160" s="110" t="s">
        <v>472</v>
      </c>
      <c r="B160" s="110">
        <v>33246</v>
      </c>
      <c r="C160" s="110">
        <v>12598</v>
      </c>
      <c r="D160" s="110"/>
      <c r="E160" s="110">
        <v>12500.3136732966</v>
      </c>
      <c r="F160" s="110">
        <v>40.5940175871227</v>
      </c>
      <c r="G160" s="110">
        <v>209.746175770799</v>
      </c>
      <c r="H160" s="110">
        <v>-129.36801584414599</v>
      </c>
      <c r="I160" s="110">
        <v>-0.66239160362010496</v>
      </c>
      <c r="J160" s="110">
        <v>-22.217144944217299</v>
      </c>
      <c r="K160" s="110"/>
      <c r="L160" s="128">
        <v>1.28436503639536</v>
      </c>
      <c r="M160" s="128">
        <v>11.201347530530001</v>
      </c>
      <c r="N160" s="128">
        <v>27.363050483351198</v>
      </c>
      <c r="O160" s="128">
        <v>97.994</v>
      </c>
      <c r="P160" s="263">
        <v>1.0163</v>
      </c>
      <c r="Q160" s="128">
        <v>11.0189890345012</v>
      </c>
    </row>
    <row r="161" spans="1:17" ht="13.2" x14ac:dyDescent="0.25">
      <c r="A161" s="110" t="s">
        <v>473</v>
      </c>
      <c r="B161" s="110">
        <v>6637</v>
      </c>
      <c r="C161" s="110">
        <v>11409</v>
      </c>
      <c r="D161" s="110"/>
      <c r="E161" s="110">
        <v>11282.9485933018</v>
      </c>
      <c r="F161" s="110">
        <v>-124.613142214657</v>
      </c>
      <c r="G161" s="110">
        <v>403.15085338028598</v>
      </c>
      <c r="H161" s="110">
        <v>-129.36801584414599</v>
      </c>
      <c r="I161" s="110">
        <v>-0.66239160362010496</v>
      </c>
      <c r="J161" s="110">
        <v>-22.217144944217299</v>
      </c>
      <c r="K161" s="110"/>
      <c r="L161" s="128">
        <v>1.16016272412234</v>
      </c>
      <c r="M161" s="128">
        <v>10.109989453066101</v>
      </c>
      <c r="N161" s="128">
        <v>16.244411326378501</v>
      </c>
      <c r="O161" s="128">
        <v>97.3459</v>
      </c>
      <c r="P161" s="263">
        <v>1.0351999999999999</v>
      </c>
      <c r="Q161" s="128">
        <v>7.4712643678160902</v>
      </c>
    </row>
    <row r="162" spans="1:17" ht="13.2" x14ac:dyDescent="0.25">
      <c r="A162" s="110" t="s">
        <v>474</v>
      </c>
      <c r="B162" s="110">
        <v>5693</v>
      </c>
      <c r="C162" s="110">
        <v>11049</v>
      </c>
      <c r="D162" s="110"/>
      <c r="E162" s="110">
        <v>11096.9747768289</v>
      </c>
      <c r="F162" s="110">
        <v>-211.29373795732801</v>
      </c>
      <c r="G162" s="110">
        <v>315.59665916959</v>
      </c>
      <c r="H162" s="110">
        <v>-129.36801584414599</v>
      </c>
      <c r="I162" s="110">
        <v>-0.66239160362010496</v>
      </c>
      <c r="J162" s="110">
        <v>-22.217144944217299</v>
      </c>
      <c r="K162" s="110"/>
      <c r="L162" s="128">
        <v>1.0187950114175299</v>
      </c>
      <c r="M162" s="128">
        <v>10.012295801861899</v>
      </c>
      <c r="N162" s="128">
        <v>8.9473684210526301</v>
      </c>
      <c r="O162" s="128">
        <v>97.593900000000005</v>
      </c>
      <c r="P162" s="263">
        <v>1.0279</v>
      </c>
      <c r="Q162" s="128">
        <v>2.2801302931596101</v>
      </c>
    </row>
    <row r="163" spans="1:17" ht="13.2" x14ac:dyDescent="0.25">
      <c r="A163" s="110" t="s">
        <v>475</v>
      </c>
      <c r="B163" s="110">
        <v>5280</v>
      </c>
      <c r="C163" s="110">
        <v>9806</v>
      </c>
      <c r="D163" s="110"/>
      <c r="E163" s="110">
        <v>9499.2917761261306</v>
      </c>
      <c r="F163" s="110">
        <v>1.3734402613951</v>
      </c>
      <c r="G163" s="110">
        <v>457.20742226205601</v>
      </c>
      <c r="H163" s="110">
        <v>-129.36801584414599</v>
      </c>
      <c r="I163" s="110">
        <v>-0.66239160362010496</v>
      </c>
      <c r="J163" s="110">
        <v>-22.217144944217299</v>
      </c>
      <c r="K163" s="110"/>
      <c r="L163" s="128">
        <v>0.89015151515151503</v>
      </c>
      <c r="M163" s="128">
        <v>8.5606060606060606</v>
      </c>
      <c r="N163" s="128">
        <v>31.858407079646</v>
      </c>
      <c r="O163" s="128">
        <v>96.878900000000002</v>
      </c>
      <c r="P163" s="263">
        <v>1.0475000000000001</v>
      </c>
      <c r="Q163" s="128">
        <v>0.20080321285140601</v>
      </c>
    </row>
    <row r="164" spans="1:17" ht="13.2" x14ac:dyDescent="0.25">
      <c r="A164" s="110" t="s">
        <v>476</v>
      </c>
      <c r="B164" s="110">
        <v>579281</v>
      </c>
      <c r="C164" s="110">
        <v>10546</v>
      </c>
      <c r="D164" s="110"/>
      <c r="E164" s="110">
        <v>10713.654356754199</v>
      </c>
      <c r="F164" s="110">
        <v>98.763628832253701</v>
      </c>
      <c r="G164" s="110">
        <v>-270.42121950819399</v>
      </c>
      <c r="H164" s="110">
        <v>12.3027582641361</v>
      </c>
      <c r="I164" s="110">
        <v>-0.66239160362010496</v>
      </c>
      <c r="J164" s="110">
        <v>-7.8368408840016901</v>
      </c>
      <c r="K164" s="110"/>
      <c r="L164" s="128">
        <v>1.11517553657033</v>
      </c>
      <c r="M164" s="128">
        <v>9.5922358924252595</v>
      </c>
      <c r="N164" s="128">
        <v>37.175610985134803</v>
      </c>
      <c r="O164" s="128">
        <v>101.9533</v>
      </c>
      <c r="P164" s="263">
        <v>0.97419999999999995</v>
      </c>
      <c r="Q164" s="128">
        <v>16.447948934572398</v>
      </c>
    </row>
    <row r="165" spans="1:17" ht="13.2" x14ac:dyDescent="0.25">
      <c r="A165" s="110" t="s">
        <v>477</v>
      </c>
      <c r="B165" s="110">
        <v>13207</v>
      </c>
      <c r="C165" s="110">
        <v>11634</v>
      </c>
      <c r="D165" s="110"/>
      <c r="E165" s="110">
        <v>11707.300805024401</v>
      </c>
      <c r="F165" s="110">
        <v>-109.57793151404999</v>
      </c>
      <c r="G165" s="110">
        <v>188.624955454445</v>
      </c>
      <c r="H165" s="110">
        <v>-129.36801584414599</v>
      </c>
      <c r="I165" s="110">
        <v>-0.66239160362010496</v>
      </c>
      <c r="J165" s="110">
        <v>-22.217144944217299</v>
      </c>
      <c r="K165" s="110"/>
      <c r="L165" s="128">
        <v>1.19633527674718</v>
      </c>
      <c r="M165" s="128">
        <v>10.494434769440399</v>
      </c>
      <c r="N165" s="128">
        <v>16.883116883116902</v>
      </c>
      <c r="O165" s="128">
        <v>98.274600000000007</v>
      </c>
      <c r="P165" s="263">
        <v>1.0156000000000001</v>
      </c>
      <c r="Q165" s="128">
        <v>4.1132838840188803</v>
      </c>
    </row>
    <row r="166" spans="1:17" ht="13.2" x14ac:dyDescent="0.25">
      <c r="A166" s="110" t="s">
        <v>478</v>
      </c>
      <c r="B166" s="110">
        <v>9464</v>
      </c>
      <c r="C166" s="110">
        <v>11627</v>
      </c>
      <c r="D166" s="110"/>
      <c r="E166" s="110">
        <v>11392.248175754001</v>
      </c>
      <c r="F166" s="110">
        <v>-121.457441873768</v>
      </c>
      <c r="G166" s="110">
        <v>508.38920744681502</v>
      </c>
      <c r="H166" s="110">
        <v>-129.36801584414599</v>
      </c>
      <c r="I166" s="110">
        <v>-0.66239160362010496</v>
      </c>
      <c r="J166" s="110">
        <v>-22.217144944217299</v>
      </c>
      <c r="K166" s="110"/>
      <c r="L166" s="128">
        <v>1.17286559594252</v>
      </c>
      <c r="M166" s="128">
        <v>10.207100591715999</v>
      </c>
      <c r="N166" s="128">
        <v>16.3561076604555</v>
      </c>
      <c r="O166" s="128">
        <v>98.263199999999998</v>
      </c>
      <c r="P166" s="263">
        <v>1.0441</v>
      </c>
      <c r="Q166" s="128">
        <v>5.2785923753665704</v>
      </c>
    </row>
    <row r="167" spans="1:17" ht="13.2" x14ac:dyDescent="0.25">
      <c r="A167" s="110" t="s">
        <v>479</v>
      </c>
      <c r="B167" s="110">
        <v>9210</v>
      </c>
      <c r="C167" s="110">
        <v>11119</v>
      </c>
      <c r="D167" s="110"/>
      <c r="E167" s="110">
        <v>11248.282578975601</v>
      </c>
      <c r="F167" s="110">
        <v>-199.32436146463601</v>
      </c>
      <c r="G167" s="110">
        <v>221.95808841239599</v>
      </c>
      <c r="H167" s="110">
        <v>-129.36801584414599</v>
      </c>
      <c r="I167" s="110">
        <v>-0.66239160362010496</v>
      </c>
      <c r="J167" s="110">
        <v>-22.217144944217299</v>
      </c>
      <c r="K167" s="110"/>
      <c r="L167" s="128">
        <v>1.1617806731813201</v>
      </c>
      <c r="M167" s="128">
        <v>10.0760043431053</v>
      </c>
      <c r="N167" s="128">
        <v>9.9137931034482794</v>
      </c>
      <c r="O167" s="128">
        <v>97.6447</v>
      </c>
      <c r="P167" s="263">
        <v>1.0192000000000001</v>
      </c>
      <c r="Q167" s="128">
        <v>11.170784103114901</v>
      </c>
    </row>
    <row r="168" spans="1:17" ht="13.2" x14ac:dyDescent="0.25">
      <c r="A168" s="110" t="s">
        <v>480</v>
      </c>
      <c r="B168" s="110">
        <v>37977</v>
      </c>
      <c r="C168" s="110">
        <v>15902</v>
      </c>
      <c r="D168" s="110"/>
      <c r="E168" s="110">
        <v>16080.5974302542</v>
      </c>
      <c r="F168" s="110">
        <v>-150.81704468946799</v>
      </c>
      <c r="G168" s="110">
        <v>-45.466848880748998</v>
      </c>
      <c r="H168" s="110">
        <v>40.962146774390199</v>
      </c>
      <c r="I168" s="110">
        <v>-0.66239160362010496</v>
      </c>
      <c r="J168" s="110">
        <v>-22.217144944217299</v>
      </c>
      <c r="K168" s="110"/>
      <c r="L168" s="128">
        <v>1.5930694894278099</v>
      </c>
      <c r="M168" s="128">
        <v>14.4429523132422</v>
      </c>
      <c r="N168" s="128">
        <v>9.8085688240656292</v>
      </c>
      <c r="O168" s="128">
        <v>101.5586</v>
      </c>
      <c r="P168" s="263">
        <v>0.99680000000000002</v>
      </c>
      <c r="Q168" s="128">
        <v>15.494026171060099</v>
      </c>
    </row>
    <row r="169" spans="1:17" ht="13.2" x14ac:dyDescent="0.25">
      <c r="A169" s="110" t="s">
        <v>481</v>
      </c>
      <c r="B169" s="110">
        <v>6940</v>
      </c>
      <c r="C169" s="110">
        <v>10394</v>
      </c>
      <c r="D169" s="110"/>
      <c r="E169" s="110">
        <v>10242.744607844201</v>
      </c>
      <c r="F169" s="110">
        <v>-178.11588980427001</v>
      </c>
      <c r="G169" s="110">
        <v>481.254412700035</v>
      </c>
      <c r="H169" s="110">
        <v>-129.36801584414599</v>
      </c>
      <c r="I169" s="110">
        <v>-0.66239160362010496</v>
      </c>
      <c r="J169" s="110">
        <v>-22.217144944217299</v>
      </c>
      <c r="K169" s="110"/>
      <c r="L169" s="128">
        <v>1.05187319884726</v>
      </c>
      <c r="M169" s="128">
        <v>9.1786743515850109</v>
      </c>
      <c r="N169" s="128">
        <v>12.87284144427</v>
      </c>
      <c r="O169" s="128">
        <v>97.944199999999995</v>
      </c>
      <c r="P169" s="263">
        <v>1.0464</v>
      </c>
      <c r="Q169" s="128">
        <v>9.90712074303406</v>
      </c>
    </row>
    <row r="170" spans="1:17" ht="13.2" x14ac:dyDescent="0.25">
      <c r="A170" s="110" t="s">
        <v>482</v>
      </c>
      <c r="B170" s="110">
        <v>46336</v>
      </c>
      <c r="C170" s="110">
        <v>12794</v>
      </c>
      <c r="D170" s="110"/>
      <c r="E170" s="110">
        <v>12828.281613317</v>
      </c>
      <c r="F170" s="110">
        <v>-149.16743930405701</v>
      </c>
      <c r="G170" s="110">
        <v>167.62741122385799</v>
      </c>
      <c r="H170" s="110">
        <v>-35.546720438171903</v>
      </c>
      <c r="I170" s="110">
        <v>-0.66239160362010496</v>
      </c>
      <c r="J170" s="110">
        <v>-16.3395373600673</v>
      </c>
      <c r="K170" s="110"/>
      <c r="L170" s="128">
        <v>1.2776243093922699</v>
      </c>
      <c r="M170" s="128">
        <v>11.5180421270718</v>
      </c>
      <c r="N170" s="128">
        <v>12.4227093872962</v>
      </c>
      <c r="O170" s="128">
        <v>101.0615</v>
      </c>
      <c r="P170" s="263">
        <v>1.0125999999999999</v>
      </c>
      <c r="Q170" s="128">
        <v>15.823403008400099</v>
      </c>
    </row>
    <row r="171" spans="1:17" ht="13.2" x14ac:dyDescent="0.25">
      <c r="A171" s="110" t="s">
        <v>483</v>
      </c>
      <c r="B171" s="110">
        <v>42568</v>
      </c>
      <c r="C171" s="110">
        <v>15178</v>
      </c>
      <c r="D171" s="110"/>
      <c r="E171" s="110">
        <v>15433.7591858664</v>
      </c>
      <c r="F171" s="110">
        <v>-157.10160957054501</v>
      </c>
      <c r="G171" s="110">
        <v>-43.396966498707997</v>
      </c>
      <c r="H171" s="110">
        <v>-31.951923574917501</v>
      </c>
      <c r="I171" s="110">
        <v>-0.66239160362010496</v>
      </c>
      <c r="J171" s="110">
        <v>-22.217144944217299</v>
      </c>
      <c r="K171" s="110"/>
      <c r="L171" s="128">
        <v>1.5363653448599901</v>
      </c>
      <c r="M171" s="128">
        <v>13.857827476038301</v>
      </c>
      <c r="N171" s="128">
        <v>9.8321749449059208</v>
      </c>
      <c r="O171" s="128">
        <v>100.9295</v>
      </c>
      <c r="P171" s="263">
        <v>0.99680000000000002</v>
      </c>
      <c r="Q171" s="128">
        <v>14.422909027414001</v>
      </c>
    </row>
    <row r="172" spans="1:17" ht="13.2" x14ac:dyDescent="0.25">
      <c r="A172" s="110" t="s">
        <v>484</v>
      </c>
      <c r="B172" s="110">
        <v>40089</v>
      </c>
      <c r="C172" s="110">
        <v>11514</v>
      </c>
      <c r="D172" s="110"/>
      <c r="E172" s="110">
        <v>11620.715201663899</v>
      </c>
      <c r="F172" s="110">
        <v>-127.910872924275</v>
      </c>
      <c r="G172" s="110">
        <v>173.329361800024</v>
      </c>
      <c r="H172" s="110">
        <v>-129.36801584414599</v>
      </c>
      <c r="I172" s="110">
        <v>-0.66239160362010496</v>
      </c>
      <c r="J172" s="110">
        <v>-22.217144944217299</v>
      </c>
      <c r="K172" s="110"/>
      <c r="L172" s="128">
        <v>1.1299857816358601</v>
      </c>
      <c r="M172" s="128">
        <v>10.4492504178204</v>
      </c>
      <c r="N172" s="128">
        <v>15.4452136548102</v>
      </c>
      <c r="O172" s="128">
        <v>98.693299999999994</v>
      </c>
      <c r="P172" s="263">
        <v>1.0144</v>
      </c>
      <c r="Q172" s="128">
        <v>11.0526315789474</v>
      </c>
    </row>
    <row r="173" spans="1:17" ht="13.2" x14ac:dyDescent="0.25">
      <c r="A173" s="110" t="s">
        <v>485</v>
      </c>
      <c r="B173" s="110">
        <v>14109</v>
      </c>
      <c r="C173" s="110">
        <v>11886</v>
      </c>
      <c r="D173" s="110"/>
      <c r="E173" s="110">
        <v>11741.371759886801</v>
      </c>
      <c r="F173" s="110">
        <v>-51.951039246956398</v>
      </c>
      <c r="G173" s="110">
        <v>284.26157360538298</v>
      </c>
      <c r="H173" s="110">
        <v>-129.36801584414599</v>
      </c>
      <c r="I173" s="110">
        <v>-0.66239160362010496</v>
      </c>
      <c r="J173" s="110">
        <v>42.548490120837201</v>
      </c>
      <c r="K173" s="110"/>
      <c r="L173" s="128">
        <v>1.2119923453115</v>
      </c>
      <c r="M173" s="128">
        <v>10.518109008434299</v>
      </c>
      <c r="N173" s="128">
        <v>21.563342318059298</v>
      </c>
      <c r="O173" s="128">
        <v>98.885999999999996</v>
      </c>
      <c r="P173" s="263">
        <v>1.0237000000000001</v>
      </c>
      <c r="Q173" s="128">
        <v>19.494584837545101</v>
      </c>
    </row>
    <row r="174" spans="1:17" ht="13.2" x14ac:dyDescent="0.25">
      <c r="A174" s="110" t="s">
        <v>486</v>
      </c>
      <c r="B174" s="110">
        <v>14555</v>
      </c>
      <c r="C174" s="110">
        <v>10453</v>
      </c>
      <c r="D174" s="110"/>
      <c r="E174" s="110">
        <v>10512.9987209587</v>
      </c>
      <c r="F174" s="110">
        <v>-67.999302334031697</v>
      </c>
      <c r="G174" s="110">
        <v>160.532144094156</v>
      </c>
      <c r="H174" s="110">
        <v>-129.36801584414599</v>
      </c>
      <c r="I174" s="110">
        <v>-0.66239160362010496</v>
      </c>
      <c r="J174" s="110">
        <v>-22.217144944217299</v>
      </c>
      <c r="K174" s="110"/>
      <c r="L174" s="128">
        <v>0.94812779113706602</v>
      </c>
      <c r="M174" s="128">
        <v>9.4950188938509097</v>
      </c>
      <c r="N174" s="128">
        <v>22.4312590448625</v>
      </c>
      <c r="O174" s="128">
        <v>99.053299999999993</v>
      </c>
      <c r="P174" s="263">
        <v>1.0146999999999999</v>
      </c>
      <c r="Q174" s="128">
        <v>8.5714285714285694</v>
      </c>
    </row>
    <row r="175" spans="1:17" ht="13.2" x14ac:dyDescent="0.25">
      <c r="A175" s="110" t="s">
        <v>487</v>
      </c>
      <c r="B175" s="110">
        <v>24537</v>
      </c>
      <c r="C175" s="110">
        <v>10534</v>
      </c>
      <c r="D175" s="110"/>
      <c r="E175" s="110">
        <v>10746.177485313299</v>
      </c>
      <c r="F175" s="110">
        <v>-130.75265329841</v>
      </c>
      <c r="G175" s="110">
        <v>70.468127807943901</v>
      </c>
      <c r="H175" s="110">
        <v>-129.36801584414599</v>
      </c>
      <c r="I175" s="110">
        <v>-0.66239160362010496</v>
      </c>
      <c r="J175" s="110">
        <v>-22.217144944217299</v>
      </c>
      <c r="K175" s="110"/>
      <c r="L175" s="128">
        <v>1.0881525858907</v>
      </c>
      <c r="M175" s="128">
        <v>9.6385051147246994</v>
      </c>
      <c r="N175" s="128">
        <v>16.490486257928101</v>
      </c>
      <c r="O175" s="128">
        <v>97.357399999999998</v>
      </c>
      <c r="P175" s="263">
        <v>1.006</v>
      </c>
      <c r="Q175" s="128">
        <v>8.4466419447877996</v>
      </c>
    </row>
    <row r="176" spans="1:17" ht="13.2" x14ac:dyDescent="0.25">
      <c r="A176" s="110" t="s">
        <v>488</v>
      </c>
      <c r="B176" s="110">
        <v>34754</v>
      </c>
      <c r="C176" s="110">
        <v>12513</v>
      </c>
      <c r="D176" s="110"/>
      <c r="E176" s="110">
        <v>12472.192039810099</v>
      </c>
      <c r="F176" s="110">
        <v>-108.16362776186</v>
      </c>
      <c r="G176" s="110">
        <v>301.58201423956399</v>
      </c>
      <c r="H176" s="110">
        <v>-129.36801584414599</v>
      </c>
      <c r="I176" s="110">
        <v>-0.66239160362010496</v>
      </c>
      <c r="J176" s="110">
        <v>-22.217144944217299</v>
      </c>
      <c r="K176" s="110"/>
      <c r="L176" s="128">
        <v>1.13943718708638</v>
      </c>
      <c r="M176" s="128">
        <v>11.2562582724291</v>
      </c>
      <c r="N176" s="128">
        <v>15.8486707566462</v>
      </c>
      <c r="O176" s="128">
        <v>98.239199999999997</v>
      </c>
      <c r="P176" s="263">
        <v>1.0237000000000001</v>
      </c>
      <c r="Q176" s="128">
        <v>6.1083743842364502</v>
      </c>
    </row>
    <row r="177" spans="1:17" ht="13.2" x14ac:dyDescent="0.25">
      <c r="A177" s="110" t="s">
        <v>489</v>
      </c>
      <c r="B177" s="110">
        <v>9310</v>
      </c>
      <c r="C177" s="110">
        <v>10769</v>
      </c>
      <c r="D177" s="110"/>
      <c r="E177" s="110">
        <v>10548.0928103552</v>
      </c>
      <c r="F177" s="110">
        <v>51.3774703947647</v>
      </c>
      <c r="G177" s="110">
        <v>316.10499152050699</v>
      </c>
      <c r="H177" s="110">
        <v>-129.36801584414599</v>
      </c>
      <c r="I177" s="110">
        <v>-0.66239160362010496</v>
      </c>
      <c r="J177" s="110">
        <v>-16.319479556872</v>
      </c>
      <c r="K177" s="110"/>
      <c r="L177" s="128">
        <v>0.98818474758324404</v>
      </c>
      <c r="M177" s="128">
        <v>9.5059076262083799</v>
      </c>
      <c r="N177" s="128">
        <v>33.220338983050802</v>
      </c>
      <c r="O177" s="128">
        <v>96.543800000000005</v>
      </c>
      <c r="P177" s="263">
        <v>1.0294000000000001</v>
      </c>
      <c r="Q177" s="128">
        <v>15.8956109134045</v>
      </c>
    </row>
    <row r="178" spans="1:17" ht="13.2" x14ac:dyDescent="0.25">
      <c r="A178" s="110" t="s">
        <v>490</v>
      </c>
      <c r="B178" s="110">
        <v>10513</v>
      </c>
      <c r="C178" s="110">
        <v>12029</v>
      </c>
      <c r="D178" s="110"/>
      <c r="E178" s="110">
        <v>11695.0707610358</v>
      </c>
      <c r="F178" s="110">
        <v>-114.292159356215</v>
      </c>
      <c r="G178" s="110">
        <v>600.10065755668199</v>
      </c>
      <c r="H178" s="110">
        <v>-129.36801584414599</v>
      </c>
      <c r="I178" s="110">
        <v>-0.66239160362010496</v>
      </c>
      <c r="J178" s="110">
        <v>-22.217144944217299</v>
      </c>
      <c r="K178" s="110"/>
      <c r="L178" s="128">
        <v>1.1129078284029299</v>
      </c>
      <c r="M178" s="128">
        <v>10.5298202225816</v>
      </c>
      <c r="N178" s="128">
        <v>16.4408310749774</v>
      </c>
      <c r="O178" s="128">
        <v>97.577600000000004</v>
      </c>
      <c r="P178" s="263">
        <v>1.0508</v>
      </c>
      <c r="Q178" s="128">
        <v>12.293577981651399</v>
      </c>
    </row>
    <row r="179" spans="1:17" ht="13.2" x14ac:dyDescent="0.25">
      <c r="A179" s="110" t="s">
        <v>491</v>
      </c>
      <c r="B179" s="110">
        <v>69364</v>
      </c>
      <c r="C179" s="110">
        <v>12523</v>
      </c>
      <c r="D179" s="110"/>
      <c r="E179" s="110">
        <v>12767.6762051112</v>
      </c>
      <c r="F179" s="110">
        <v>-51.317278417959798</v>
      </c>
      <c r="G179" s="110">
        <v>-197.01498876520401</v>
      </c>
      <c r="H179" s="110">
        <v>26.265857778575199</v>
      </c>
      <c r="I179" s="110">
        <v>-0.66239160362010496</v>
      </c>
      <c r="J179" s="110">
        <v>-22.217144944217299</v>
      </c>
      <c r="K179" s="110"/>
      <c r="L179" s="128">
        <v>1.2297445360705801</v>
      </c>
      <c r="M179" s="128">
        <v>11.4872268035292</v>
      </c>
      <c r="N179" s="128">
        <v>19.7916666666667</v>
      </c>
      <c r="O179" s="128">
        <v>101.8069</v>
      </c>
      <c r="P179" s="263">
        <v>0.98409999999999997</v>
      </c>
      <c r="Q179" s="128">
        <v>12.355113998216799</v>
      </c>
    </row>
    <row r="180" spans="1:17" ht="13.2" x14ac:dyDescent="0.25">
      <c r="A180" s="110" t="s">
        <v>492</v>
      </c>
      <c r="B180" s="110">
        <v>15218</v>
      </c>
      <c r="C180" s="110">
        <v>10513</v>
      </c>
      <c r="D180" s="110"/>
      <c r="E180" s="110">
        <v>10205.7954777829</v>
      </c>
      <c r="F180" s="110">
        <v>-191.70516051774101</v>
      </c>
      <c r="G180" s="110">
        <v>650.99733709194004</v>
      </c>
      <c r="H180" s="110">
        <v>-129.36801584414599</v>
      </c>
      <c r="I180" s="110">
        <v>-0.66239160362010496</v>
      </c>
      <c r="J180" s="110">
        <v>-22.217144944217299</v>
      </c>
      <c r="K180" s="110"/>
      <c r="L180" s="128">
        <v>0.99881719016953596</v>
      </c>
      <c r="M180" s="128">
        <v>9.17334735182021</v>
      </c>
      <c r="N180" s="128">
        <v>11.604584527220601</v>
      </c>
      <c r="O180" s="128">
        <v>99.723299999999995</v>
      </c>
      <c r="P180" s="263">
        <v>1.0631999999999999</v>
      </c>
      <c r="Q180" s="128">
        <v>1.1764705882352899</v>
      </c>
    </row>
    <row r="181" spans="1:17" ht="13.2" x14ac:dyDescent="0.25">
      <c r="A181" s="110" t="s">
        <v>493</v>
      </c>
      <c r="B181" s="110">
        <v>39289</v>
      </c>
      <c r="C181" s="110">
        <v>13878</v>
      </c>
      <c r="D181" s="110"/>
      <c r="E181" s="110">
        <v>14054.1896297884</v>
      </c>
      <c r="F181" s="110">
        <v>-36.610707141789497</v>
      </c>
      <c r="G181" s="110">
        <v>-204.82178155076201</v>
      </c>
      <c r="H181" s="110">
        <v>55.3832465229248</v>
      </c>
      <c r="I181" s="110">
        <v>-0.66239160362010496</v>
      </c>
      <c r="J181" s="110">
        <v>10.2097987353352</v>
      </c>
      <c r="K181" s="110"/>
      <c r="L181" s="128">
        <v>1.4889663773575299</v>
      </c>
      <c r="M181" s="128">
        <v>12.5684033699</v>
      </c>
      <c r="N181" s="128">
        <v>19.096800324017799</v>
      </c>
      <c r="O181" s="128">
        <v>101.94410000000001</v>
      </c>
      <c r="P181" s="263">
        <v>0.98499999999999999</v>
      </c>
      <c r="Q181" s="128">
        <v>17.136797454931099</v>
      </c>
    </row>
    <row r="182" spans="1:17" ht="13.2" x14ac:dyDescent="0.25">
      <c r="A182" s="110" t="s">
        <v>494</v>
      </c>
      <c r="B182" s="110">
        <v>18837</v>
      </c>
      <c r="C182" s="110">
        <v>11532</v>
      </c>
      <c r="D182" s="110"/>
      <c r="E182" s="110">
        <v>11607.5175793566</v>
      </c>
      <c r="F182" s="110">
        <v>20.645872961485999</v>
      </c>
      <c r="G182" s="110">
        <v>55.9033884872971</v>
      </c>
      <c r="H182" s="110">
        <v>-129.36801584414599</v>
      </c>
      <c r="I182" s="110">
        <v>-0.66239160362010496</v>
      </c>
      <c r="J182" s="110">
        <v>-22.217144944217299</v>
      </c>
      <c r="K182" s="110"/>
      <c r="L182" s="128">
        <v>1.1201359027446001</v>
      </c>
      <c r="M182" s="128">
        <v>10.4422147900409</v>
      </c>
      <c r="N182" s="128">
        <v>27.707168276563301</v>
      </c>
      <c r="O182" s="128">
        <v>98.284899999999993</v>
      </c>
      <c r="P182" s="263">
        <v>1.0043</v>
      </c>
      <c r="Q182" s="128">
        <v>4.1606886657101896</v>
      </c>
    </row>
    <row r="183" spans="1:17" ht="13.2" x14ac:dyDescent="0.25">
      <c r="A183" s="110" t="s">
        <v>495</v>
      </c>
      <c r="B183" s="110">
        <v>56366</v>
      </c>
      <c r="C183" s="110">
        <v>10763</v>
      </c>
      <c r="D183" s="110"/>
      <c r="E183" s="110">
        <v>10973.829323132901</v>
      </c>
      <c r="F183" s="110">
        <v>-74.903272347399195</v>
      </c>
      <c r="G183" s="110">
        <v>15.867509286882701</v>
      </c>
      <c r="H183" s="110">
        <v>-129.36801584414599</v>
      </c>
      <c r="I183" s="110">
        <v>-0.66239160362010496</v>
      </c>
      <c r="J183" s="110">
        <v>-22.217144944217299</v>
      </c>
      <c r="K183" s="110"/>
      <c r="L183" s="128">
        <v>1.1833374729446799</v>
      </c>
      <c r="M183" s="128">
        <v>9.8020083028776206</v>
      </c>
      <c r="N183" s="128">
        <v>21.1221719457014</v>
      </c>
      <c r="O183" s="128">
        <v>98.686300000000003</v>
      </c>
      <c r="P183" s="263">
        <v>1.0008999999999999</v>
      </c>
      <c r="Q183" s="128">
        <v>11.7891316122044</v>
      </c>
    </row>
    <row r="184" spans="1:17" ht="13.2" x14ac:dyDescent="0.25">
      <c r="A184" s="110" t="s">
        <v>496</v>
      </c>
      <c r="B184" s="110">
        <v>9061</v>
      </c>
      <c r="C184" s="110">
        <v>8236</v>
      </c>
      <c r="D184" s="110"/>
      <c r="E184" s="110">
        <v>8390.0220150451605</v>
      </c>
      <c r="F184" s="110">
        <v>-182.038440710819</v>
      </c>
      <c r="G184" s="110">
        <v>138.55341073377801</v>
      </c>
      <c r="H184" s="110">
        <v>-88.901200104108895</v>
      </c>
      <c r="I184" s="110">
        <v>0.54108948516038402</v>
      </c>
      <c r="J184" s="110">
        <v>-22.217144944217299</v>
      </c>
      <c r="K184" s="110"/>
      <c r="L184" s="128">
        <v>0.65114225802891501</v>
      </c>
      <c r="M184" s="128">
        <v>7.6371261450171097</v>
      </c>
      <c r="N184" s="128">
        <v>15.028901734104</v>
      </c>
      <c r="O184" s="128">
        <v>100.7047</v>
      </c>
      <c r="P184" s="263">
        <v>1.0158</v>
      </c>
      <c r="Q184" s="128">
        <v>-2.0860495436766602</v>
      </c>
    </row>
    <row r="185" spans="1:17" ht="13.2" x14ac:dyDescent="0.25">
      <c r="A185" s="110" t="s">
        <v>497</v>
      </c>
      <c r="B185" s="110">
        <v>26777</v>
      </c>
      <c r="C185" s="110">
        <v>13393</v>
      </c>
      <c r="D185" s="110"/>
      <c r="E185" s="110">
        <v>13557.110979053599</v>
      </c>
      <c r="F185" s="110">
        <v>-134.483571212361</v>
      </c>
      <c r="G185" s="110">
        <v>52.085240224847503</v>
      </c>
      <c r="H185" s="110">
        <v>-58.939250156844203</v>
      </c>
      <c r="I185" s="110">
        <v>-0.66239160362010496</v>
      </c>
      <c r="J185" s="110">
        <v>-22.217144944217299</v>
      </c>
      <c r="K185" s="110"/>
      <c r="L185" s="128">
        <v>1.27348097247638</v>
      </c>
      <c r="M185" s="128">
        <v>12.2157075101766</v>
      </c>
      <c r="N185" s="128">
        <v>12.748394986242699</v>
      </c>
      <c r="O185" s="128">
        <v>100.7597</v>
      </c>
      <c r="P185" s="263">
        <v>1.0034000000000001</v>
      </c>
      <c r="Q185" s="128">
        <v>9.0909090909090899</v>
      </c>
    </row>
    <row r="186" spans="1:17" ht="13.2" x14ac:dyDescent="0.25">
      <c r="A186" s="110" t="s">
        <v>498</v>
      </c>
      <c r="B186" s="110">
        <v>13218</v>
      </c>
      <c r="C186" s="110">
        <v>11702</v>
      </c>
      <c r="D186" s="110"/>
      <c r="E186" s="110">
        <v>11454.7750186882</v>
      </c>
      <c r="F186" s="110">
        <v>-14.870870934904501</v>
      </c>
      <c r="G186" s="110">
        <v>325.579285917466</v>
      </c>
      <c r="H186" s="110">
        <v>-40.9096522054964</v>
      </c>
      <c r="I186" s="110">
        <v>-0.66239160362010496</v>
      </c>
      <c r="J186" s="110">
        <v>-22.217144944217299</v>
      </c>
      <c r="K186" s="110"/>
      <c r="L186" s="128">
        <v>1.24073233469511</v>
      </c>
      <c r="M186" s="128">
        <v>10.2284763201695</v>
      </c>
      <c r="N186" s="128">
        <v>25.2958579881657</v>
      </c>
      <c r="O186" s="128">
        <v>101.0928</v>
      </c>
      <c r="P186" s="263">
        <v>1.0279</v>
      </c>
      <c r="Q186" s="128">
        <v>15.2851711026616</v>
      </c>
    </row>
    <row r="187" spans="1:17" ht="13.2" x14ac:dyDescent="0.25">
      <c r="A187" s="110" t="s">
        <v>499</v>
      </c>
      <c r="B187" s="110">
        <v>10780</v>
      </c>
      <c r="C187" s="110">
        <v>11737</v>
      </c>
      <c r="D187" s="110"/>
      <c r="E187" s="110">
        <v>11256.5608667255</v>
      </c>
      <c r="F187" s="110">
        <v>-43.868301287844098</v>
      </c>
      <c r="G187" s="110">
        <v>676.88209055290599</v>
      </c>
      <c r="H187" s="110">
        <v>-129.36801584414599</v>
      </c>
      <c r="I187" s="110">
        <v>-0.66239160362010496</v>
      </c>
      <c r="J187" s="110">
        <v>-22.217144944217299</v>
      </c>
      <c r="K187" s="110"/>
      <c r="L187" s="128">
        <v>1.11317254174397</v>
      </c>
      <c r="M187" s="128">
        <v>10.1113172541744</v>
      </c>
      <c r="N187" s="128">
        <v>23.119266055045902</v>
      </c>
      <c r="O187" s="128">
        <v>97.956500000000005</v>
      </c>
      <c r="P187" s="263">
        <v>1.0596000000000001</v>
      </c>
      <c r="Q187" s="128">
        <v>7.3646850044365602</v>
      </c>
    </row>
    <row r="188" spans="1:17" ht="13.2" x14ac:dyDescent="0.25">
      <c r="A188" s="110" t="s">
        <v>500</v>
      </c>
      <c r="B188" s="110">
        <v>12841</v>
      </c>
      <c r="C188" s="110">
        <v>10955</v>
      </c>
      <c r="D188" s="110"/>
      <c r="E188" s="110">
        <v>10434.6212397053</v>
      </c>
      <c r="F188" s="110">
        <v>-148.024249020859</v>
      </c>
      <c r="G188" s="110">
        <v>816.76113322116805</v>
      </c>
      <c r="H188" s="110">
        <v>-129.36801584414599</v>
      </c>
      <c r="I188" s="110">
        <v>-0.66239160362010496</v>
      </c>
      <c r="J188" s="110">
        <v>-18.011122059936099</v>
      </c>
      <c r="K188" s="110"/>
      <c r="L188" s="128">
        <v>1.01238221322327</v>
      </c>
      <c r="M188" s="128">
        <v>9.3840043610310708</v>
      </c>
      <c r="N188" s="128">
        <v>15.352697095435699</v>
      </c>
      <c r="O188" s="128">
        <v>99.429500000000004</v>
      </c>
      <c r="P188" s="263">
        <v>1.0777000000000001</v>
      </c>
      <c r="Q188" s="128">
        <v>15.7849089332177</v>
      </c>
    </row>
    <row r="189" spans="1:17" ht="13.2" x14ac:dyDescent="0.25">
      <c r="A189" s="110" t="s">
        <v>501</v>
      </c>
      <c r="B189" s="110">
        <v>11240</v>
      </c>
      <c r="C189" s="110">
        <v>11629</v>
      </c>
      <c r="D189" s="110"/>
      <c r="E189" s="110">
        <v>11705.9349984494</v>
      </c>
      <c r="F189" s="110">
        <v>-9.5210716419210808</v>
      </c>
      <c r="G189" s="110">
        <v>84.4208273856744</v>
      </c>
      <c r="H189" s="110">
        <v>-129.36801584414599</v>
      </c>
      <c r="I189" s="110">
        <v>-0.66239160362010496</v>
      </c>
      <c r="J189" s="110">
        <v>-22.217144944217299</v>
      </c>
      <c r="K189" s="110"/>
      <c r="L189" s="128">
        <v>1.2188612099644101</v>
      </c>
      <c r="M189" s="128">
        <v>10.4804270462633</v>
      </c>
      <c r="N189" s="128">
        <v>25.127334465195201</v>
      </c>
      <c r="O189" s="128">
        <v>97.715400000000002</v>
      </c>
      <c r="P189" s="263">
        <v>1.0066999999999999</v>
      </c>
      <c r="Q189" s="128">
        <v>8.9478044739022398</v>
      </c>
    </row>
    <row r="190" spans="1:17" ht="13.2" x14ac:dyDescent="0.25">
      <c r="A190" s="110" t="s">
        <v>502</v>
      </c>
      <c r="B190" s="110">
        <v>12846</v>
      </c>
      <c r="C190" s="110">
        <v>10870</v>
      </c>
      <c r="D190" s="110"/>
      <c r="E190" s="110">
        <v>11070.760974136499</v>
      </c>
      <c r="F190" s="110">
        <v>-111.02771668430699</v>
      </c>
      <c r="G190" s="110">
        <v>62.4519438641614</v>
      </c>
      <c r="H190" s="110">
        <v>-129.36801584414599</v>
      </c>
      <c r="I190" s="110">
        <v>-0.66239160362010496</v>
      </c>
      <c r="J190" s="110">
        <v>-22.217144944217299</v>
      </c>
      <c r="K190" s="110"/>
      <c r="L190" s="128">
        <v>1.1287560330063799</v>
      </c>
      <c r="M190" s="128">
        <v>9.9252685660906099</v>
      </c>
      <c r="N190" s="128">
        <v>17.7254901960784</v>
      </c>
      <c r="O190" s="128">
        <v>97.856800000000007</v>
      </c>
      <c r="P190" s="263">
        <v>1.0051000000000001</v>
      </c>
      <c r="Q190" s="128">
        <v>5.8122205663189304</v>
      </c>
    </row>
    <row r="191" spans="1:17" ht="13.2" x14ac:dyDescent="0.25">
      <c r="A191" s="110" t="s">
        <v>503</v>
      </c>
      <c r="B191" s="110">
        <v>16016</v>
      </c>
      <c r="C191" s="110">
        <v>10894</v>
      </c>
      <c r="D191" s="110"/>
      <c r="E191" s="110">
        <v>10932.357204215699</v>
      </c>
      <c r="F191" s="110">
        <v>-180.463559426893</v>
      </c>
      <c r="G191" s="110">
        <v>268.36763579724197</v>
      </c>
      <c r="H191" s="110">
        <v>-103.26339724687401</v>
      </c>
      <c r="I191" s="110">
        <v>-0.66239160362010496</v>
      </c>
      <c r="J191" s="110">
        <v>-22.217144944217299</v>
      </c>
      <c r="K191" s="110"/>
      <c r="L191" s="128">
        <v>1.06768231768232</v>
      </c>
      <c r="M191" s="128">
        <v>9.8276723276723299</v>
      </c>
      <c r="N191" s="128">
        <v>11.817026683608599</v>
      </c>
      <c r="O191" s="128">
        <v>100.3443</v>
      </c>
      <c r="P191" s="263">
        <v>1.024</v>
      </c>
      <c r="Q191" s="128">
        <v>10.2337334175616</v>
      </c>
    </row>
    <row r="192" spans="1:17" ht="13.2" x14ac:dyDescent="0.25">
      <c r="A192" s="110" t="s">
        <v>504</v>
      </c>
      <c r="B192" s="110">
        <v>11936</v>
      </c>
      <c r="C192" s="110">
        <v>12396</v>
      </c>
      <c r="D192" s="110"/>
      <c r="E192" s="110">
        <v>11949.921868416801</v>
      </c>
      <c r="F192" s="110">
        <v>-4.9766768360824498</v>
      </c>
      <c r="G192" s="110">
        <v>603.48715631690402</v>
      </c>
      <c r="H192" s="110">
        <v>-129.36801584414599</v>
      </c>
      <c r="I192" s="110">
        <v>-0.66239160362010496</v>
      </c>
      <c r="J192" s="110">
        <v>-22.217144944217299</v>
      </c>
      <c r="K192" s="110"/>
      <c r="L192" s="128">
        <v>1.21481233243968</v>
      </c>
      <c r="M192" s="128">
        <v>10.715482573726501</v>
      </c>
      <c r="N192" s="128">
        <v>24.9413604378421</v>
      </c>
      <c r="O192" s="128">
        <v>98.001800000000003</v>
      </c>
      <c r="P192" s="263">
        <v>1.05</v>
      </c>
      <c r="Q192" s="128">
        <v>8.7853323147440801</v>
      </c>
    </row>
    <row r="193" spans="1:17" ht="13.2" x14ac:dyDescent="0.25">
      <c r="A193" s="110" t="s">
        <v>505</v>
      </c>
      <c r="B193" s="110">
        <v>59058</v>
      </c>
      <c r="C193" s="110">
        <v>12131</v>
      </c>
      <c r="D193" s="110"/>
      <c r="E193" s="110">
        <v>12317.1061652728</v>
      </c>
      <c r="F193" s="110">
        <v>117.050976596884</v>
      </c>
      <c r="G193" s="110">
        <v>-150.43618540290001</v>
      </c>
      <c r="H193" s="110">
        <v>-129.36801584414599</v>
      </c>
      <c r="I193" s="110">
        <v>-0.66239160362010496</v>
      </c>
      <c r="J193" s="110">
        <v>-22.217144944217299</v>
      </c>
      <c r="K193" s="110"/>
      <c r="L193" s="128">
        <v>1.26655152561888</v>
      </c>
      <c r="M193" s="128">
        <v>11.0366080801924</v>
      </c>
      <c r="N193" s="128">
        <v>33.737342743172803</v>
      </c>
      <c r="O193" s="128">
        <v>98.679299999999998</v>
      </c>
      <c r="P193" s="263">
        <v>0.98729999999999996</v>
      </c>
      <c r="Q193" s="128">
        <v>9.0990990990990994</v>
      </c>
    </row>
    <row r="194" spans="1:17" ht="13.2" x14ac:dyDescent="0.25">
      <c r="A194" s="110" t="s">
        <v>506</v>
      </c>
      <c r="B194" s="110">
        <v>9293</v>
      </c>
      <c r="C194" s="110">
        <v>11099</v>
      </c>
      <c r="D194" s="110"/>
      <c r="E194" s="110">
        <v>11059.6152230279</v>
      </c>
      <c r="F194" s="110">
        <v>-42.917346786324899</v>
      </c>
      <c r="G194" s="110">
        <v>234.92509801274201</v>
      </c>
      <c r="H194" s="110">
        <v>-129.36801584414599</v>
      </c>
      <c r="I194" s="110">
        <v>-0.66239160362010496</v>
      </c>
      <c r="J194" s="110">
        <v>-22.217144944217299</v>
      </c>
      <c r="K194" s="110"/>
      <c r="L194" s="128">
        <v>1.09760034434521</v>
      </c>
      <c r="M194" s="128">
        <v>9.9322070375551501</v>
      </c>
      <c r="N194" s="128">
        <v>23.6186348862405</v>
      </c>
      <c r="O194" s="128">
        <v>97.033100000000005</v>
      </c>
      <c r="P194" s="263">
        <v>1.0206999999999999</v>
      </c>
      <c r="Q194" s="128">
        <v>10.930735930735899</v>
      </c>
    </row>
    <row r="195" spans="1:17" ht="13.2" x14ac:dyDescent="0.25">
      <c r="A195" s="110" t="s">
        <v>507</v>
      </c>
      <c r="B195" s="110">
        <v>56703</v>
      </c>
      <c r="C195" s="110">
        <v>12083</v>
      </c>
      <c r="D195" s="110"/>
      <c r="E195" s="110">
        <v>12172.200056098</v>
      </c>
      <c r="F195" s="110">
        <v>15.617318904809601</v>
      </c>
      <c r="G195" s="110">
        <v>21.814922968992501</v>
      </c>
      <c r="H195" s="110">
        <v>-129.36801584414599</v>
      </c>
      <c r="I195" s="110">
        <v>-0.66239160362010496</v>
      </c>
      <c r="J195" s="110">
        <v>3.6614210278164898</v>
      </c>
      <c r="K195" s="110"/>
      <c r="L195" s="128">
        <v>1.24684760947393</v>
      </c>
      <c r="M195" s="128">
        <v>10.909475689117</v>
      </c>
      <c r="N195" s="128">
        <v>26.123504688005202</v>
      </c>
      <c r="O195" s="128">
        <v>98.524100000000004</v>
      </c>
      <c r="P195" s="263">
        <v>1.0013000000000001</v>
      </c>
      <c r="Q195" s="128">
        <v>17.0089967747411</v>
      </c>
    </row>
    <row r="196" spans="1:17" ht="13.2" x14ac:dyDescent="0.25">
      <c r="A196" s="110" t="s">
        <v>508</v>
      </c>
      <c r="B196" s="110">
        <v>24668</v>
      </c>
      <c r="C196" s="110">
        <v>11847</v>
      </c>
      <c r="D196" s="110"/>
      <c r="E196" s="110">
        <v>11736.898826291001</v>
      </c>
      <c r="F196" s="110">
        <v>-107.25466865705801</v>
      </c>
      <c r="G196" s="110">
        <v>369.83492651108298</v>
      </c>
      <c r="H196" s="110">
        <v>-129.36801584414599</v>
      </c>
      <c r="I196" s="110">
        <v>-0.66239160362010496</v>
      </c>
      <c r="J196" s="110">
        <v>-22.217144944217299</v>
      </c>
      <c r="K196" s="110"/>
      <c r="L196" s="128">
        <v>1.15128911950705</v>
      </c>
      <c r="M196" s="128">
        <v>10.5480784822442</v>
      </c>
      <c r="N196" s="128">
        <v>16.9869331283628</v>
      </c>
      <c r="O196" s="128">
        <v>98.668499999999995</v>
      </c>
      <c r="P196" s="263">
        <v>1.0309999999999999</v>
      </c>
      <c r="Q196" s="128">
        <v>6.6913123844731999</v>
      </c>
    </row>
    <row r="197" spans="1:17" ht="13.2" x14ac:dyDescent="0.25">
      <c r="A197" s="110" t="s">
        <v>509</v>
      </c>
      <c r="B197" s="110">
        <v>16024</v>
      </c>
      <c r="C197" s="110">
        <v>11730</v>
      </c>
      <c r="D197" s="110"/>
      <c r="E197" s="110">
        <v>11606.175664615699</v>
      </c>
      <c r="F197" s="110">
        <v>-142.12359129499299</v>
      </c>
      <c r="G197" s="110">
        <v>418.01029898992402</v>
      </c>
      <c r="H197" s="110">
        <v>-129.36801584414599</v>
      </c>
      <c r="I197" s="110">
        <v>-0.66239160362010496</v>
      </c>
      <c r="J197" s="110">
        <v>-22.217144944217299</v>
      </c>
      <c r="K197" s="110"/>
      <c r="L197" s="128">
        <v>1.1982026959560701</v>
      </c>
      <c r="M197" s="128">
        <v>10.3969046430354</v>
      </c>
      <c r="N197" s="128">
        <v>14.3457382953181</v>
      </c>
      <c r="O197" s="128">
        <v>98.454499999999996</v>
      </c>
      <c r="P197" s="263">
        <v>1.0355000000000001</v>
      </c>
      <c r="Q197" s="128">
        <v>12.401693889897199</v>
      </c>
    </row>
    <row r="198" spans="1:17" ht="13.2" x14ac:dyDescent="0.25">
      <c r="A198" s="110" t="s">
        <v>510</v>
      </c>
      <c r="B198" s="110">
        <v>11810</v>
      </c>
      <c r="C198" s="110">
        <v>12573</v>
      </c>
      <c r="D198" s="110"/>
      <c r="E198" s="110">
        <v>12429.0207314654</v>
      </c>
      <c r="F198" s="110">
        <v>-99.989513285841895</v>
      </c>
      <c r="G198" s="110">
        <v>396.26231386407898</v>
      </c>
      <c r="H198" s="110">
        <v>-129.36801584414599</v>
      </c>
      <c r="I198" s="110">
        <v>-0.66239160362010496</v>
      </c>
      <c r="J198" s="110">
        <v>-22.217144944217299</v>
      </c>
      <c r="K198" s="110"/>
      <c r="L198" s="128">
        <v>1.1769686706181199</v>
      </c>
      <c r="M198" s="128">
        <v>11.193903471634201</v>
      </c>
      <c r="N198" s="128">
        <v>16.5658093797277</v>
      </c>
      <c r="O198" s="128">
        <v>98.532799999999995</v>
      </c>
      <c r="P198" s="263">
        <v>1.0314000000000001</v>
      </c>
      <c r="Q198" s="128">
        <v>9.4382022471910094</v>
      </c>
    </row>
    <row r="199" spans="1:17" ht="13.2" x14ac:dyDescent="0.25">
      <c r="A199" s="110" t="s">
        <v>511</v>
      </c>
      <c r="B199" s="110">
        <v>39591</v>
      </c>
      <c r="C199" s="110">
        <v>12286</v>
      </c>
      <c r="D199" s="110"/>
      <c r="E199" s="110">
        <v>12307.8610000383</v>
      </c>
      <c r="F199" s="110">
        <v>22.563044301392601</v>
      </c>
      <c r="G199" s="110">
        <v>108.146309196381</v>
      </c>
      <c r="H199" s="110">
        <v>-129.36801584414599</v>
      </c>
      <c r="I199" s="110">
        <v>-0.66239160362010496</v>
      </c>
      <c r="J199" s="110">
        <v>-22.217144944217299</v>
      </c>
      <c r="K199" s="110"/>
      <c r="L199" s="128">
        <v>1.17703518476421</v>
      </c>
      <c r="M199" s="128">
        <v>11.078275365613401</v>
      </c>
      <c r="N199" s="128">
        <v>26.265389876880999</v>
      </c>
      <c r="O199" s="128">
        <v>97.328800000000001</v>
      </c>
      <c r="P199" s="263">
        <v>1.0083</v>
      </c>
      <c r="Q199" s="128">
        <v>11.952007383479501</v>
      </c>
    </row>
    <row r="200" spans="1:17" ht="13.2" x14ac:dyDescent="0.25">
      <c r="A200" s="110" t="s">
        <v>512</v>
      </c>
      <c r="B200" s="110">
        <v>12610</v>
      </c>
      <c r="C200" s="110">
        <v>11552</v>
      </c>
      <c r="D200" s="110"/>
      <c r="E200" s="110">
        <v>11613.237536336201</v>
      </c>
      <c r="F200" s="110">
        <v>33.687261478959002</v>
      </c>
      <c r="G200" s="110">
        <v>57.0893080559431</v>
      </c>
      <c r="H200" s="110">
        <v>-129.36801584414599</v>
      </c>
      <c r="I200" s="110">
        <v>-0.66239160362010496</v>
      </c>
      <c r="J200" s="110">
        <v>-22.217144944217299</v>
      </c>
      <c r="K200" s="110"/>
      <c r="L200" s="128">
        <v>0.94369547977795398</v>
      </c>
      <c r="M200" s="128">
        <v>10.547184773988899</v>
      </c>
      <c r="N200" s="128">
        <v>28.4962406015038</v>
      </c>
      <c r="O200" s="128">
        <v>96.894300000000001</v>
      </c>
      <c r="P200" s="263">
        <v>1.0044</v>
      </c>
      <c r="Q200" s="128">
        <v>10.022779043280201</v>
      </c>
    </row>
    <row r="201" spans="1:17" ht="13.2" x14ac:dyDescent="0.25">
      <c r="A201" s="110" t="s">
        <v>513</v>
      </c>
      <c r="B201" s="110">
        <v>12916</v>
      </c>
      <c r="C201" s="110">
        <v>12550</v>
      </c>
      <c r="D201" s="110"/>
      <c r="E201" s="110">
        <v>12599.2943793014</v>
      </c>
      <c r="F201" s="110">
        <v>-203.837345526983</v>
      </c>
      <c r="G201" s="110">
        <v>148.36308938217101</v>
      </c>
      <c r="H201" s="110">
        <v>28.8571220747647</v>
      </c>
      <c r="I201" s="110">
        <v>-0.66239160362010496</v>
      </c>
      <c r="J201" s="110">
        <v>-22.217144944217299</v>
      </c>
      <c r="K201" s="110"/>
      <c r="L201" s="128">
        <v>1.09166924744503</v>
      </c>
      <c r="M201" s="128">
        <v>11.4044595850108</v>
      </c>
      <c r="N201" s="128">
        <v>8.4181941615750198</v>
      </c>
      <c r="O201" s="128">
        <v>101.8334</v>
      </c>
      <c r="P201" s="263">
        <v>1.0113000000000001</v>
      </c>
      <c r="Q201" s="128">
        <v>0.18621973929236499</v>
      </c>
    </row>
    <row r="202" spans="1:17" ht="14.25" customHeight="1" x14ac:dyDescent="0.25">
      <c r="A202" s="18" t="s">
        <v>514</v>
      </c>
      <c r="B202" s="110"/>
      <c r="C202" s="110"/>
      <c r="D202" s="18"/>
      <c r="E202" s="110"/>
      <c r="F202" s="110"/>
      <c r="G202" s="110"/>
      <c r="H202" s="110"/>
      <c r="I202" s="110"/>
      <c r="J202" s="110"/>
      <c r="K202" s="18"/>
      <c r="L202" s="128"/>
      <c r="M202" s="128"/>
      <c r="N202" s="128"/>
      <c r="O202" s="128"/>
      <c r="P202" s="263"/>
      <c r="Q202" s="128"/>
    </row>
    <row r="203" spans="1:17" ht="13.2" x14ac:dyDescent="0.25">
      <c r="A203" s="110" t="s">
        <v>515</v>
      </c>
      <c r="B203" s="110">
        <v>26045</v>
      </c>
      <c r="C203" s="110">
        <v>10804</v>
      </c>
      <c r="D203" s="110"/>
      <c r="E203" s="110">
        <v>10635.1681917119</v>
      </c>
      <c r="F203" s="110">
        <v>-145.005755647678</v>
      </c>
      <c r="G203" s="110">
        <v>466.49384559718601</v>
      </c>
      <c r="H203" s="110">
        <v>-129.36801584414599</v>
      </c>
      <c r="I203" s="110">
        <v>-0.66239160362010496</v>
      </c>
      <c r="J203" s="110">
        <v>-22.217144944217299</v>
      </c>
      <c r="K203" s="110"/>
      <c r="L203" s="128">
        <v>1.2363217508158999</v>
      </c>
      <c r="M203" s="128">
        <v>9.4490305240929207</v>
      </c>
      <c r="N203" s="128">
        <v>15.5221454693214</v>
      </c>
      <c r="O203" s="128">
        <v>96.3874</v>
      </c>
      <c r="P203" s="263">
        <v>1.0432999999999999</v>
      </c>
      <c r="Q203" s="128">
        <v>7.1208622016936101</v>
      </c>
    </row>
    <row r="204" spans="1:17" ht="13.2" x14ac:dyDescent="0.25">
      <c r="A204" s="110" t="s">
        <v>516</v>
      </c>
      <c r="B204" s="110">
        <v>8564</v>
      </c>
      <c r="C204" s="110">
        <v>11181</v>
      </c>
      <c r="D204" s="110"/>
      <c r="E204" s="110">
        <v>10725.023227694801</v>
      </c>
      <c r="F204" s="110">
        <v>-99.728433835912199</v>
      </c>
      <c r="G204" s="110">
        <v>697.75506108238005</v>
      </c>
      <c r="H204" s="110">
        <v>-129.36801584414599</v>
      </c>
      <c r="I204" s="110">
        <v>-0.66239160362010496</v>
      </c>
      <c r="J204" s="110">
        <v>-11.830025631341201</v>
      </c>
      <c r="K204" s="110"/>
      <c r="L204" s="128">
        <v>1.1443250817375099</v>
      </c>
      <c r="M204" s="128">
        <v>9.5866417561886994</v>
      </c>
      <c r="N204" s="128">
        <v>19.366626065773399</v>
      </c>
      <c r="O204" s="128">
        <v>97.082499999999996</v>
      </c>
      <c r="P204" s="263">
        <v>1.0645</v>
      </c>
      <c r="Q204" s="128">
        <v>16.182048040455101</v>
      </c>
    </row>
    <row r="205" spans="1:17" ht="13.2" x14ac:dyDescent="0.25">
      <c r="A205" s="110" t="s">
        <v>517</v>
      </c>
      <c r="B205" s="110">
        <v>10644</v>
      </c>
      <c r="C205" s="110">
        <v>10892</v>
      </c>
      <c r="D205" s="110"/>
      <c r="E205" s="110">
        <v>10665.3615507047</v>
      </c>
      <c r="F205" s="110">
        <v>29.4207130820371</v>
      </c>
      <c r="G205" s="110">
        <v>349.415704828755</v>
      </c>
      <c r="H205" s="110">
        <v>-129.36801584414599</v>
      </c>
      <c r="I205" s="110">
        <v>-0.66239160362010496</v>
      </c>
      <c r="J205" s="110">
        <v>-22.217144944217299</v>
      </c>
      <c r="K205" s="110"/>
      <c r="L205" s="128">
        <v>1.03344607290492</v>
      </c>
      <c r="M205" s="128">
        <v>9.5922585494175099</v>
      </c>
      <c r="N205" s="128">
        <v>30.950048971596502</v>
      </c>
      <c r="O205" s="128">
        <v>95.238900000000001</v>
      </c>
      <c r="P205" s="263">
        <v>1.0322</v>
      </c>
      <c r="Q205" s="128">
        <v>4.7222222222222197</v>
      </c>
    </row>
    <row r="206" spans="1:17" ht="13.2" x14ac:dyDescent="0.25">
      <c r="A206" s="110" t="s">
        <v>518</v>
      </c>
      <c r="B206" s="110">
        <v>11499</v>
      </c>
      <c r="C206" s="110">
        <v>12064</v>
      </c>
      <c r="D206" s="110"/>
      <c r="E206" s="110">
        <v>12320.1599348002</v>
      </c>
      <c r="F206" s="110">
        <v>-180.001392753598</v>
      </c>
      <c r="G206" s="110">
        <v>76.215974524425903</v>
      </c>
      <c r="H206" s="110">
        <v>-129.36801584414599</v>
      </c>
      <c r="I206" s="110">
        <v>-0.66239160362010496</v>
      </c>
      <c r="J206" s="110">
        <v>-22.217144944217299</v>
      </c>
      <c r="K206" s="110"/>
      <c r="L206" s="128">
        <v>1.16531872336725</v>
      </c>
      <c r="M206" s="128">
        <v>11.0966170971389</v>
      </c>
      <c r="N206" s="128">
        <v>10.5015673981191</v>
      </c>
      <c r="O206" s="128">
        <v>95.718900000000005</v>
      </c>
      <c r="P206" s="263">
        <v>1.0057</v>
      </c>
      <c r="Q206" s="128">
        <v>6.4150943396226401</v>
      </c>
    </row>
    <row r="207" spans="1:17" ht="13.2" x14ac:dyDescent="0.25">
      <c r="A207" s="110" t="s">
        <v>519</v>
      </c>
      <c r="B207" s="110">
        <v>9047</v>
      </c>
      <c r="C207" s="110">
        <v>10652</v>
      </c>
      <c r="D207" s="110"/>
      <c r="E207" s="110">
        <v>10818.767943941901</v>
      </c>
      <c r="F207" s="110">
        <v>-175.41456988884499</v>
      </c>
      <c r="G207" s="110">
        <v>160.699444494434</v>
      </c>
      <c r="H207" s="110">
        <v>-129.36801584414599</v>
      </c>
      <c r="I207" s="110">
        <v>-0.66239160362010496</v>
      </c>
      <c r="J207" s="110">
        <v>-22.217144944217299</v>
      </c>
      <c r="K207" s="110"/>
      <c r="L207" s="128">
        <v>1.1716591135182901</v>
      </c>
      <c r="M207" s="128">
        <v>9.6606609925942308</v>
      </c>
      <c r="N207" s="128">
        <v>12.471395881006901</v>
      </c>
      <c r="O207" s="128">
        <v>96.862099999999998</v>
      </c>
      <c r="P207" s="263">
        <v>1.0143</v>
      </c>
      <c r="Q207" s="128">
        <v>13.425925925925901</v>
      </c>
    </row>
    <row r="208" spans="1:17" ht="13.2" x14ac:dyDescent="0.25">
      <c r="A208" s="110" t="s">
        <v>520</v>
      </c>
      <c r="B208" s="110">
        <v>11606</v>
      </c>
      <c r="C208" s="110">
        <v>9668</v>
      </c>
      <c r="D208" s="110"/>
      <c r="E208" s="110">
        <v>9332.5428195418699</v>
      </c>
      <c r="F208" s="110">
        <v>-99.206209527806195</v>
      </c>
      <c r="G208" s="110">
        <v>586.475226271569</v>
      </c>
      <c r="H208" s="110">
        <v>-129.36801584414599</v>
      </c>
      <c r="I208" s="110">
        <v>-0.66239160362010496</v>
      </c>
      <c r="J208" s="110">
        <v>-22.217144944217299</v>
      </c>
      <c r="K208" s="110"/>
      <c r="L208" s="128">
        <v>0.92193692917456505</v>
      </c>
      <c r="M208" s="128">
        <v>8.3835946924004805</v>
      </c>
      <c r="N208" s="128">
        <v>22.199383350462501</v>
      </c>
      <c r="O208" s="128">
        <v>95.625900000000001</v>
      </c>
      <c r="P208" s="263">
        <v>1.0622</v>
      </c>
      <c r="Q208" s="128">
        <v>4.7526673132880699</v>
      </c>
    </row>
    <row r="209" spans="1:17" ht="13.2" x14ac:dyDescent="0.25">
      <c r="A209" s="110" t="s">
        <v>521</v>
      </c>
      <c r="B209" s="110">
        <v>16568</v>
      </c>
      <c r="C209" s="110">
        <v>14193</v>
      </c>
      <c r="D209" s="110"/>
      <c r="E209" s="110">
        <v>14671.890966197099</v>
      </c>
      <c r="F209" s="110">
        <v>-222.102776978387</v>
      </c>
      <c r="G209" s="110">
        <v>-143.66222495914599</v>
      </c>
      <c r="H209" s="110">
        <v>-129.36801584414599</v>
      </c>
      <c r="I209" s="110">
        <v>-0.66239160362010496</v>
      </c>
      <c r="J209" s="110">
        <v>16.880955956165501</v>
      </c>
      <c r="K209" s="110"/>
      <c r="L209" s="128">
        <v>1.4244326412361199</v>
      </c>
      <c r="M209" s="128">
        <v>13.194109126026101</v>
      </c>
      <c r="N209" s="128">
        <v>6.0841720036596501</v>
      </c>
      <c r="O209" s="128">
        <v>97.760199999999998</v>
      </c>
      <c r="P209" s="263">
        <v>0.98980000000000001</v>
      </c>
      <c r="Q209" s="128">
        <v>17.4018419777024</v>
      </c>
    </row>
    <row r="210" spans="1:17" ht="13.2" x14ac:dyDescent="0.25">
      <c r="A210" s="110" t="s">
        <v>522</v>
      </c>
      <c r="B210" s="110">
        <v>93898</v>
      </c>
      <c r="C210" s="110">
        <v>10306</v>
      </c>
      <c r="D210" s="110"/>
      <c r="E210" s="110">
        <v>10631.9260786513</v>
      </c>
      <c r="F210" s="110">
        <v>-91.976859619314794</v>
      </c>
      <c r="G210" s="110">
        <v>-83.317116164606304</v>
      </c>
      <c r="H210" s="110">
        <v>-129.36801584414599</v>
      </c>
      <c r="I210" s="110">
        <v>-0.66239160362010496</v>
      </c>
      <c r="J210" s="110">
        <v>-20.9274204436216</v>
      </c>
      <c r="K210" s="110"/>
      <c r="L210" s="128">
        <v>1.04475068691559</v>
      </c>
      <c r="M210" s="128">
        <v>9.5539841104176908</v>
      </c>
      <c r="N210" s="128">
        <v>20.131534945936899</v>
      </c>
      <c r="O210" s="128">
        <v>98.159199999999998</v>
      </c>
      <c r="P210" s="263">
        <v>0.99160000000000004</v>
      </c>
      <c r="Q210" s="128">
        <v>15.5865272938444</v>
      </c>
    </row>
    <row r="211" spans="1:17" ht="13.2" x14ac:dyDescent="0.25">
      <c r="A211" s="110" t="s">
        <v>523</v>
      </c>
      <c r="B211" s="110">
        <v>12087</v>
      </c>
      <c r="C211" s="110">
        <v>12338</v>
      </c>
      <c r="D211" s="110"/>
      <c r="E211" s="110">
        <v>12346.5171125795</v>
      </c>
      <c r="F211" s="110">
        <v>-188.50562874260501</v>
      </c>
      <c r="G211" s="110">
        <v>331.93911466816297</v>
      </c>
      <c r="H211" s="110">
        <v>-129.36801584414599</v>
      </c>
      <c r="I211" s="110">
        <v>-0.66239160362010496</v>
      </c>
      <c r="J211" s="110">
        <v>-22.217144944217299</v>
      </c>
      <c r="K211" s="110"/>
      <c r="L211" s="128">
        <v>1.25754943327542</v>
      </c>
      <c r="M211" s="128">
        <v>11.069744353437599</v>
      </c>
      <c r="N211" s="128">
        <v>9.8654708520179408</v>
      </c>
      <c r="O211" s="128">
        <v>96.588899999999995</v>
      </c>
      <c r="P211" s="263">
        <v>1.0264</v>
      </c>
      <c r="Q211" s="128">
        <v>9.3176815847395495</v>
      </c>
    </row>
    <row r="212" spans="1:17" ht="13.2" x14ac:dyDescent="0.25">
      <c r="A212" s="110" t="s">
        <v>524</v>
      </c>
      <c r="B212" s="110">
        <v>24255</v>
      </c>
      <c r="C212" s="110">
        <v>10588</v>
      </c>
      <c r="D212" s="110"/>
      <c r="E212" s="110">
        <v>10745.5694528612</v>
      </c>
      <c r="F212" s="110">
        <v>-60.145753273813703</v>
      </c>
      <c r="G212" s="110">
        <v>54.3461254339392</v>
      </c>
      <c r="H212" s="110">
        <v>-129.36801584414599</v>
      </c>
      <c r="I212" s="110">
        <v>-0.66239160362010496</v>
      </c>
      <c r="J212" s="110">
        <v>-22.217144944217299</v>
      </c>
      <c r="K212" s="110"/>
      <c r="L212" s="128">
        <v>1.1296639868068401</v>
      </c>
      <c r="M212" s="128">
        <v>9.6145124716553294</v>
      </c>
      <c r="N212" s="128">
        <v>22.855917667238401</v>
      </c>
      <c r="O212" s="128">
        <v>96.021799999999999</v>
      </c>
      <c r="P212" s="263">
        <v>1.0044999999999999</v>
      </c>
      <c r="Q212" s="128">
        <v>11.797511797511801</v>
      </c>
    </row>
    <row r="213" spans="1:17" ht="13.2" x14ac:dyDescent="0.25">
      <c r="A213" s="110" t="s">
        <v>525</v>
      </c>
      <c r="B213" s="110">
        <v>3740</v>
      </c>
      <c r="C213" s="110">
        <v>11293</v>
      </c>
      <c r="D213" s="110"/>
      <c r="E213" s="110">
        <v>10630.45278725</v>
      </c>
      <c r="F213" s="110">
        <v>-91.771321751744395</v>
      </c>
      <c r="G213" s="110">
        <v>820.28374639941603</v>
      </c>
      <c r="H213" s="110">
        <v>-129.36801584414599</v>
      </c>
      <c r="I213" s="110">
        <v>-0.66239160362010496</v>
      </c>
      <c r="J213" s="110">
        <v>64.460871762857707</v>
      </c>
      <c r="K213" s="110"/>
      <c r="L213" s="128">
        <v>0.96256684491978595</v>
      </c>
      <c r="M213" s="128">
        <v>9.5989304812834195</v>
      </c>
      <c r="N213" s="128">
        <v>20.055710306406699</v>
      </c>
      <c r="O213" s="128">
        <v>95.930099999999996</v>
      </c>
      <c r="P213" s="263">
        <v>1.0766</v>
      </c>
      <c r="Q213" s="128">
        <v>21.538461538461501</v>
      </c>
    </row>
    <row r="214" spans="1:17" ht="13.2" x14ac:dyDescent="0.25">
      <c r="A214" s="110" t="s">
        <v>526</v>
      </c>
      <c r="B214" s="110">
        <v>4014</v>
      </c>
      <c r="C214" s="110">
        <v>10759</v>
      </c>
      <c r="D214" s="110"/>
      <c r="E214" s="110">
        <v>10228.1916608829</v>
      </c>
      <c r="F214" s="110">
        <v>-130.17400522980699</v>
      </c>
      <c r="G214" s="110">
        <v>746.51213914398795</v>
      </c>
      <c r="H214" s="110">
        <v>-129.36801584414599</v>
      </c>
      <c r="I214" s="110">
        <v>66.431302048397797</v>
      </c>
      <c r="J214" s="110">
        <v>-22.217144944217299</v>
      </c>
      <c r="K214" s="110"/>
      <c r="L214" s="128">
        <v>1.0463378176382701</v>
      </c>
      <c r="M214" s="128">
        <v>9.1679123069257606</v>
      </c>
      <c r="N214" s="128">
        <v>17.3913043478261</v>
      </c>
      <c r="O214" s="128">
        <v>95.975399999999993</v>
      </c>
      <c r="P214" s="263">
        <v>1.0724</v>
      </c>
      <c r="Q214" s="128">
        <v>-5.7471264367816097</v>
      </c>
    </row>
    <row r="215" spans="1:17" ht="13.2" x14ac:dyDescent="0.25">
      <c r="A215" s="110" t="s">
        <v>527</v>
      </c>
      <c r="B215" s="110">
        <v>13306</v>
      </c>
      <c r="C215" s="110">
        <v>10669</v>
      </c>
      <c r="D215" s="110"/>
      <c r="E215" s="110">
        <v>10290.945680905001</v>
      </c>
      <c r="F215" s="110">
        <v>-179.17871363517</v>
      </c>
      <c r="G215" s="110">
        <v>709.891747469969</v>
      </c>
      <c r="H215" s="110">
        <v>-129.36801584414599</v>
      </c>
      <c r="I215" s="110">
        <v>-0.66239160362010496</v>
      </c>
      <c r="J215" s="110">
        <v>-22.217144944217299</v>
      </c>
      <c r="K215" s="110"/>
      <c r="L215" s="128">
        <v>0.92439500977002897</v>
      </c>
      <c r="M215" s="128">
        <v>9.2965579437847605</v>
      </c>
      <c r="N215" s="128">
        <v>12.6111560226354</v>
      </c>
      <c r="O215" s="128">
        <v>96.366799999999998</v>
      </c>
      <c r="P215" s="263">
        <v>1.0684</v>
      </c>
      <c r="Q215" s="128">
        <v>4.4546850998463903</v>
      </c>
    </row>
    <row r="216" spans="1:17" ht="13.2" x14ac:dyDescent="0.25">
      <c r="A216" s="110" t="s">
        <v>528</v>
      </c>
      <c r="B216" s="110">
        <v>15455</v>
      </c>
      <c r="C216" s="110">
        <v>11235</v>
      </c>
      <c r="D216" s="110"/>
      <c r="E216" s="110">
        <v>10990.272472077901</v>
      </c>
      <c r="F216" s="110">
        <v>-47.839699715654</v>
      </c>
      <c r="G216" s="110">
        <v>444.50293453197298</v>
      </c>
      <c r="H216" s="110">
        <v>-129.36801584414599</v>
      </c>
      <c r="I216" s="110">
        <v>-0.66239160362010496</v>
      </c>
      <c r="J216" s="110">
        <v>-22.217144944217299</v>
      </c>
      <c r="K216" s="110"/>
      <c r="L216" s="128">
        <v>0.95761889356195395</v>
      </c>
      <c r="M216" s="128">
        <v>9.9450016175994804</v>
      </c>
      <c r="N216" s="128">
        <v>23.162003903708499</v>
      </c>
      <c r="O216" s="128">
        <v>96.362499999999997</v>
      </c>
      <c r="P216" s="263">
        <v>1.0399</v>
      </c>
      <c r="Q216" s="128">
        <v>6.3091482649842296</v>
      </c>
    </row>
    <row r="217" spans="1:17" ht="13.2" x14ac:dyDescent="0.25">
      <c r="A217" s="110" t="s">
        <v>529</v>
      </c>
      <c r="B217" s="110">
        <v>11616</v>
      </c>
      <c r="C217" s="110">
        <v>10015</v>
      </c>
      <c r="D217" s="110"/>
      <c r="E217" s="110">
        <v>9301.8411309521907</v>
      </c>
      <c r="F217" s="110">
        <v>-151.37456087833399</v>
      </c>
      <c r="G217" s="110">
        <v>1017.10119383057</v>
      </c>
      <c r="H217" s="110">
        <v>-129.36801584414599</v>
      </c>
      <c r="I217" s="110">
        <v>-0.66239160362010496</v>
      </c>
      <c r="J217" s="110">
        <v>-22.217144944217299</v>
      </c>
      <c r="K217" s="110"/>
      <c r="L217" s="128">
        <v>0.85227272727272696</v>
      </c>
      <c r="M217" s="128">
        <v>8.3935950413223104</v>
      </c>
      <c r="N217" s="128">
        <v>16.8205128205128</v>
      </c>
      <c r="O217" s="128">
        <v>95.404300000000006</v>
      </c>
      <c r="P217" s="263">
        <v>1.1087</v>
      </c>
      <c r="Q217" s="128">
        <v>1.99430199430199</v>
      </c>
    </row>
    <row r="218" spans="1:17" ht="13.2" x14ac:dyDescent="0.25">
      <c r="A218" s="110" t="s">
        <v>530</v>
      </c>
      <c r="B218" s="110">
        <v>10070</v>
      </c>
      <c r="C218" s="110">
        <v>11604</v>
      </c>
      <c r="D218" s="110"/>
      <c r="E218" s="110">
        <v>10880.1726624478</v>
      </c>
      <c r="F218" s="110">
        <v>-106.601719146091</v>
      </c>
      <c r="G218" s="110">
        <v>983.03056798388104</v>
      </c>
      <c r="H218" s="110">
        <v>-129.36801584414599</v>
      </c>
      <c r="I218" s="110">
        <v>-0.66239160362010496</v>
      </c>
      <c r="J218" s="110">
        <v>-22.217144944217299</v>
      </c>
      <c r="K218" s="110"/>
      <c r="L218" s="128">
        <v>0.97318768619662399</v>
      </c>
      <c r="M218" s="128">
        <v>9.8311817279046707</v>
      </c>
      <c r="N218" s="128">
        <v>18.282828282828302</v>
      </c>
      <c r="O218" s="128">
        <v>98.039900000000003</v>
      </c>
      <c r="P218" s="263">
        <v>1.0898000000000001</v>
      </c>
      <c r="Q218" s="128">
        <v>-0.18348623853210999</v>
      </c>
    </row>
    <row r="219" spans="1:17" ht="14.25" customHeight="1" x14ac:dyDescent="0.25">
      <c r="A219" s="18" t="s">
        <v>531</v>
      </c>
      <c r="B219" s="110"/>
      <c r="C219" s="110"/>
      <c r="D219" s="18"/>
      <c r="E219" s="110"/>
      <c r="F219" s="110"/>
      <c r="G219" s="110"/>
      <c r="H219" s="110"/>
      <c r="I219" s="110"/>
      <c r="J219" s="110"/>
      <c r="K219" s="18"/>
      <c r="L219" s="128"/>
      <c r="M219" s="128"/>
      <c r="N219" s="128"/>
      <c r="O219" s="128"/>
      <c r="P219" s="263"/>
      <c r="Q219" s="128"/>
    </row>
    <row r="220" spans="1:17" ht="13.2" x14ac:dyDescent="0.25">
      <c r="A220" s="110" t="s">
        <v>532</v>
      </c>
      <c r="B220" s="110">
        <v>11377</v>
      </c>
      <c r="C220" s="110">
        <v>10924</v>
      </c>
      <c r="D220" s="110"/>
      <c r="E220" s="110">
        <v>10588.6376187482</v>
      </c>
      <c r="F220" s="110">
        <v>-203.04616820302201</v>
      </c>
      <c r="G220" s="110">
        <v>691.07591682907002</v>
      </c>
      <c r="H220" s="110">
        <v>-129.36801584414599</v>
      </c>
      <c r="I220" s="110">
        <v>-0.66239160362010496</v>
      </c>
      <c r="J220" s="110">
        <v>-22.217144944217299</v>
      </c>
      <c r="K220" s="110"/>
      <c r="L220" s="128">
        <v>1.0020216225718599</v>
      </c>
      <c r="M220" s="128">
        <v>9.5367847411444107</v>
      </c>
      <c r="N220" s="128">
        <v>10.138248847926301</v>
      </c>
      <c r="O220" s="128">
        <v>97.345100000000002</v>
      </c>
      <c r="P220" s="263">
        <v>1.0647</v>
      </c>
      <c r="Q220" s="128">
        <v>5.8252427184466002</v>
      </c>
    </row>
    <row r="221" spans="1:17" ht="13.2" x14ac:dyDescent="0.25">
      <c r="A221" s="110" t="s">
        <v>533</v>
      </c>
      <c r="B221" s="110">
        <v>9666</v>
      </c>
      <c r="C221" s="110">
        <v>10297</v>
      </c>
      <c r="D221" s="110"/>
      <c r="E221" s="110">
        <v>10368.677980599599</v>
      </c>
      <c r="F221" s="110">
        <v>-67.844957751348701</v>
      </c>
      <c r="G221" s="110">
        <v>148.04195123027901</v>
      </c>
      <c r="H221" s="110">
        <v>-129.36801584414599</v>
      </c>
      <c r="I221" s="110">
        <v>-0.66239160362010496</v>
      </c>
      <c r="J221" s="110">
        <v>-22.217144944217299</v>
      </c>
      <c r="K221" s="110"/>
      <c r="L221" s="128">
        <v>1.15870060004138</v>
      </c>
      <c r="M221" s="128">
        <v>9.2385681771156598</v>
      </c>
      <c r="N221" s="128">
        <v>23.0683090705487</v>
      </c>
      <c r="O221" s="128">
        <v>96.203199999999995</v>
      </c>
      <c r="P221" s="263">
        <v>1.0137</v>
      </c>
      <c r="Q221" s="128">
        <v>4.4698544698544698</v>
      </c>
    </row>
    <row r="222" spans="1:17" ht="13.2" x14ac:dyDescent="0.25">
      <c r="A222" s="110" t="s">
        <v>534</v>
      </c>
      <c r="B222" s="110">
        <v>15932</v>
      </c>
      <c r="C222" s="110">
        <v>12339</v>
      </c>
      <c r="D222" s="110"/>
      <c r="E222" s="110">
        <v>12217.9177325481</v>
      </c>
      <c r="F222" s="110">
        <v>6.1043429365792603</v>
      </c>
      <c r="G222" s="110">
        <v>267.45450237259502</v>
      </c>
      <c r="H222" s="110">
        <v>-129.36801584414599</v>
      </c>
      <c r="I222" s="110">
        <v>-0.66239160362010496</v>
      </c>
      <c r="J222" s="110">
        <v>-22.217144944217299</v>
      </c>
      <c r="K222" s="110"/>
      <c r="L222" s="128">
        <v>1.13607833291489</v>
      </c>
      <c r="M222" s="128">
        <v>11.0155661561637</v>
      </c>
      <c r="N222" s="128">
        <v>25.128205128205099</v>
      </c>
      <c r="O222" s="128">
        <v>97.646799999999999</v>
      </c>
      <c r="P222" s="263">
        <v>1.0214000000000001</v>
      </c>
      <c r="Q222" s="128">
        <v>15.101070154577901</v>
      </c>
    </row>
    <row r="223" spans="1:17" ht="13.2" x14ac:dyDescent="0.25">
      <c r="A223" s="110" t="s">
        <v>535</v>
      </c>
      <c r="B223" s="110">
        <v>7013</v>
      </c>
      <c r="C223" s="110">
        <v>10962</v>
      </c>
      <c r="D223" s="110"/>
      <c r="E223" s="110">
        <v>10739.714689087001</v>
      </c>
      <c r="F223" s="110">
        <v>96.972665702458102</v>
      </c>
      <c r="G223" s="110">
        <v>187.492241141633</v>
      </c>
      <c r="H223" s="110">
        <v>-129.36801584414599</v>
      </c>
      <c r="I223" s="110">
        <v>-0.66239160362010496</v>
      </c>
      <c r="J223" s="110">
        <v>67.418465145335503</v>
      </c>
      <c r="K223" s="110"/>
      <c r="L223" s="128">
        <v>1.1264793954085299</v>
      </c>
      <c r="M223" s="128">
        <v>9.6107229431056602</v>
      </c>
      <c r="N223" s="128">
        <v>36.943620178041499</v>
      </c>
      <c r="O223" s="128">
        <v>96.369699999999995</v>
      </c>
      <c r="P223" s="263">
        <v>1.0168999999999999</v>
      </c>
      <c r="Q223" s="128">
        <v>21.6478190630048</v>
      </c>
    </row>
    <row r="224" spans="1:17" ht="13.2" x14ac:dyDescent="0.25">
      <c r="A224" s="110" t="s">
        <v>536</v>
      </c>
      <c r="B224" s="110">
        <v>30381</v>
      </c>
      <c r="C224" s="110">
        <v>10816</v>
      </c>
      <c r="D224" s="110"/>
      <c r="E224" s="110">
        <v>11113.7805265023</v>
      </c>
      <c r="F224" s="110">
        <v>-24.836023938174499</v>
      </c>
      <c r="G224" s="110">
        <v>-120.70603510606099</v>
      </c>
      <c r="H224" s="110">
        <v>-129.36801584414599</v>
      </c>
      <c r="I224" s="110">
        <v>-0.66239160362010496</v>
      </c>
      <c r="J224" s="110">
        <v>-22.217144944217299</v>
      </c>
      <c r="K224" s="110"/>
      <c r="L224" s="128">
        <v>1.01708304532438</v>
      </c>
      <c r="M224" s="128">
        <v>10.029294624930101</v>
      </c>
      <c r="N224" s="128">
        <v>24.9425664588119</v>
      </c>
      <c r="O224" s="128">
        <v>96.862399999999994</v>
      </c>
      <c r="P224" s="263">
        <v>0.98860000000000003</v>
      </c>
      <c r="Q224" s="128">
        <v>3.9975209172606099</v>
      </c>
    </row>
    <row r="225" spans="1:17" ht="13.2" x14ac:dyDescent="0.25">
      <c r="A225" s="110" t="s">
        <v>537</v>
      </c>
      <c r="B225" s="110">
        <v>21738</v>
      </c>
      <c r="C225" s="110">
        <v>13189</v>
      </c>
      <c r="D225" s="110"/>
      <c r="E225" s="110">
        <v>13570.9684014746</v>
      </c>
      <c r="F225" s="110">
        <v>-74.402695935438302</v>
      </c>
      <c r="G225" s="110">
        <v>-155.50346108148401</v>
      </c>
      <c r="H225" s="110">
        <v>-129.36801584414599</v>
      </c>
      <c r="I225" s="110">
        <v>-0.66239160362010496</v>
      </c>
      <c r="J225" s="110">
        <v>-22.217144944217299</v>
      </c>
      <c r="K225" s="110"/>
      <c r="L225" s="128">
        <v>1.39847272058147</v>
      </c>
      <c r="M225" s="128">
        <v>12.158432238476401</v>
      </c>
      <c r="N225" s="128">
        <v>17.063942489595199</v>
      </c>
      <c r="O225" s="128">
        <v>97.774100000000004</v>
      </c>
      <c r="P225" s="263">
        <v>0.98809999999999998</v>
      </c>
      <c r="Q225" s="128">
        <v>10.5401350337584</v>
      </c>
    </row>
    <row r="226" spans="1:17" ht="13.2" x14ac:dyDescent="0.25">
      <c r="A226" s="110" t="s">
        <v>538</v>
      </c>
      <c r="B226" s="110">
        <v>5683</v>
      </c>
      <c r="C226" s="110">
        <v>10823</v>
      </c>
      <c r="D226" s="110"/>
      <c r="E226" s="110">
        <v>10477.596178698301</v>
      </c>
      <c r="F226" s="110">
        <v>-6.7811653917700001</v>
      </c>
      <c r="G226" s="110">
        <v>504.724641002103</v>
      </c>
      <c r="H226" s="110">
        <v>-129.36801584414599</v>
      </c>
      <c r="I226" s="110">
        <v>-0.66239160362010496</v>
      </c>
      <c r="J226" s="110">
        <v>-22.217144944217299</v>
      </c>
      <c r="K226" s="110"/>
      <c r="L226" s="128">
        <v>0.84462431814182604</v>
      </c>
      <c r="M226" s="128">
        <v>9.51961991905684</v>
      </c>
      <c r="N226" s="128">
        <v>27.911275415896501</v>
      </c>
      <c r="O226" s="128">
        <v>96.890600000000006</v>
      </c>
      <c r="P226" s="263">
        <v>1.0476000000000001</v>
      </c>
      <c r="Q226" s="128">
        <v>13.706563706563699</v>
      </c>
    </row>
    <row r="227" spans="1:17" ht="13.2" x14ac:dyDescent="0.25">
      <c r="A227" s="110" t="s">
        <v>539</v>
      </c>
      <c r="B227" s="110">
        <v>8234</v>
      </c>
      <c r="C227" s="110">
        <v>13685</v>
      </c>
      <c r="D227" s="110"/>
      <c r="E227" s="110">
        <v>13497.4653088339</v>
      </c>
      <c r="F227" s="110">
        <v>-212.37007061879299</v>
      </c>
      <c r="G227" s="110">
        <v>343.42769561691102</v>
      </c>
      <c r="H227" s="110">
        <v>-129.36801584414599</v>
      </c>
      <c r="I227" s="110">
        <v>-0.66239160362010496</v>
      </c>
      <c r="J227" s="110">
        <v>186.43468860885</v>
      </c>
      <c r="K227" s="110"/>
      <c r="L227" s="128">
        <v>1.38450327908671</v>
      </c>
      <c r="M227" s="128">
        <v>12.0961865435997</v>
      </c>
      <c r="N227" s="128">
        <v>7.3293172690763004</v>
      </c>
      <c r="O227" s="128">
        <v>97.503399999999999</v>
      </c>
      <c r="P227" s="263">
        <v>1.0249999999999999</v>
      </c>
      <c r="Q227" s="128">
        <v>27.439724454649799</v>
      </c>
    </row>
    <row r="228" spans="1:17" ht="13.2" x14ac:dyDescent="0.25">
      <c r="A228" s="110" t="s">
        <v>540</v>
      </c>
      <c r="B228" s="110">
        <v>23588</v>
      </c>
      <c r="C228" s="110">
        <v>11625</v>
      </c>
      <c r="D228" s="110"/>
      <c r="E228" s="110">
        <v>11518.979561227001</v>
      </c>
      <c r="F228" s="110">
        <v>4.6672825040845396</v>
      </c>
      <c r="G228" s="110">
        <v>253.649123462446</v>
      </c>
      <c r="H228" s="110">
        <v>-129.36801584414599</v>
      </c>
      <c r="I228" s="110">
        <v>-0.66239160362010496</v>
      </c>
      <c r="J228" s="110">
        <v>-22.217144944217299</v>
      </c>
      <c r="K228" s="110"/>
      <c r="L228" s="128">
        <v>1.10649482787858</v>
      </c>
      <c r="M228" s="128">
        <v>10.3654400542649</v>
      </c>
      <c r="N228" s="128">
        <v>26.584867075664601</v>
      </c>
      <c r="O228" s="128">
        <v>96.690299999999993</v>
      </c>
      <c r="P228" s="263">
        <v>1.0215000000000001</v>
      </c>
      <c r="Q228" s="128">
        <v>9.7323600973235997</v>
      </c>
    </row>
    <row r="229" spans="1:17" ht="13.2" x14ac:dyDescent="0.25">
      <c r="A229" s="110" t="s">
        <v>541</v>
      </c>
      <c r="B229" s="110">
        <v>4771</v>
      </c>
      <c r="C229" s="110">
        <v>9363</v>
      </c>
      <c r="D229" s="110"/>
      <c r="E229" s="110">
        <v>9117.38796679591</v>
      </c>
      <c r="F229" s="110">
        <v>-59.761229151295097</v>
      </c>
      <c r="G229" s="110">
        <v>447.27264048898599</v>
      </c>
      <c r="H229" s="110">
        <v>-129.36801584414599</v>
      </c>
      <c r="I229" s="110">
        <v>10.1424061624834</v>
      </c>
      <c r="J229" s="110">
        <v>-22.217144944217299</v>
      </c>
      <c r="K229" s="110"/>
      <c r="L229" s="128">
        <v>0.81743869209809294</v>
      </c>
      <c r="M229" s="128">
        <v>8.2372668203730903</v>
      </c>
      <c r="N229" s="128">
        <v>26.717557251908399</v>
      </c>
      <c r="O229" s="128">
        <v>96.878699999999995</v>
      </c>
      <c r="P229" s="263">
        <v>1.0484</v>
      </c>
      <c r="Q229" s="128">
        <v>-2.7027027027027</v>
      </c>
    </row>
    <row r="230" spans="1:17" ht="13.2" x14ac:dyDescent="0.25">
      <c r="A230" s="110" t="s">
        <v>542</v>
      </c>
      <c r="B230" s="110">
        <v>10726</v>
      </c>
      <c r="C230" s="110">
        <v>12081</v>
      </c>
      <c r="D230" s="110"/>
      <c r="E230" s="110">
        <v>12059.6816341991</v>
      </c>
      <c r="F230" s="110">
        <v>-32.758218569151502</v>
      </c>
      <c r="G230" s="110">
        <v>194.122096389571</v>
      </c>
      <c r="H230" s="110">
        <v>-129.36801584414599</v>
      </c>
      <c r="I230" s="110">
        <v>-0.66239160362010496</v>
      </c>
      <c r="J230" s="110">
        <v>-9.7560815545111197</v>
      </c>
      <c r="K230" s="110"/>
      <c r="L230" s="128">
        <v>1.1747156442289799</v>
      </c>
      <c r="M230" s="128">
        <v>10.8428118590341</v>
      </c>
      <c r="N230" s="128">
        <v>22.441960447119499</v>
      </c>
      <c r="O230" s="128">
        <v>96.857200000000006</v>
      </c>
      <c r="P230" s="263">
        <v>1.0156000000000001</v>
      </c>
      <c r="Q230" s="128">
        <v>16.230838593327299</v>
      </c>
    </row>
    <row r="231" spans="1:17" ht="13.2" x14ac:dyDescent="0.25">
      <c r="A231" s="110" t="s">
        <v>531</v>
      </c>
      <c r="B231" s="110">
        <v>155696</v>
      </c>
      <c r="C231" s="110">
        <v>11834</v>
      </c>
      <c r="D231" s="110"/>
      <c r="E231" s="110">
        <v>11990.4907607322</v>
      </c>
      <c r="F231" s="110">
        <v>66.613300817556393</v>
      </c>
      <c r="G231" s="110">
        <v>-111.515746559112</v>
      </c>
      <c r="H231" s="110">
        <v>-129.36801584414599</v>
      </c>
      <c r="I231" s="110">
        <v>-0.66239160362010496</v>
      </c>
      <c r="J231" s="110">
        <v>18.498549056228502</v>
      </c>
      <c r="K231" s="110"/>
      <c r="L231" s="128">
        <v>1.2453756037406201</v>
      </c>
      <c r="M231" s="128">
        <v>10.736948926112399</v>
      </c>
      <c r="N231" s="128">
        <v>30.633486869653598</v>
      </c>
      <c r="O231" s="128">
        <v>98.588200000000001</v>
      </c>
      <c r="P231" s="263">
        <v>0.99019999999999997</v>
      </c>
      <c r="Q231" s="128">
        <v>17.926675094816702</v>
      </c>
    </row>
    <row r="232" spans="1:17" ht="14.25" customHeight="1" x14ac:dyDescent="0.25">
      <c r="A232" s="18" t="s">
        <v>543</v>
      </c>
      <c r="B232" s="110"/>
      <c r="C232" s="110"/>
      <c r="D232" s="18"/>
      <c r="E232" s="110"/>
      <c r="F232" s="110"/>
      <c r="G232" s="110"/>
      <c r="H232" s="110"/>
      <c r="I232" s="110"/>
      <c r="J232" s="110"/>
      <c r="K232" s="18"/>
      <c r="L232" s="128"/>
      <c r="M232" s="128"/>
      <c r="N232" s="128"/>
      <c r="O232" s="128"/>
      <c r="P232" s="263"/>
      <c r="Q232" s="128"/>
    </row>
    <row r="233" spans="1:17" ht="13.2" x14ac:dyDescent="0.25">
      <c r="A233" s="110" t="s">
        <v>544</v>
      </c>
      <c r="B233" s="110">
        <v>14087</v>
      </c>
      <c r="C233" s="110">
        <v>10282</v>
      </c>
      <c r="D233" s="110"/>
      <c r="E233" s="110">
        <v>10489.4513042464</v>
      </c>
      <c r="F233" s="110">
        <v>-54.836969419537702</v>
      </c>
      <c r="G233" s="110">
        <v>-0.30260788648411002</v>
      </c>
      <c r="H233" s="110">
        <v>-129.36801584414599</v>
      </c>
      <c r="I233" s="110">
        <v>-0.66239160362010496</v>
      </c>
      <c r="J233" s="110">
        <v>-22.217144944217299</v>
      </c>
      <c r="K233" s="110"/>
      <c r="L233" s="128">
        <v>1.07900901540427</v>
      </c>
      <c r="M233" s="128">
        <v>9.3987364236530109</v>
      </c>
      <c r="N233" s="128">
        <v>23.867069486404802</v>
      </c>
      <c r="O233" s="128">
        <v>97.095699999999994</v>
      </c>
      <c r="P233" s="263">
        <v>0.99939999999999996</v>
      </c>
      <c r="Q233" s="128">
        <v>3.4337771548703602</v>
      </c>
    </row>
    <row r="234" spans="1:17" ht="13.2" x14ac:dyDescent="0.25">
      <c r="A234" s="110" t="s">
        <v>545</v>
      </c>
      <c r="B234" s="110">
        <v>13391</v>
      </c>
      <c r="C234" s="110">
        <v>12309</v>
      </c>
      <c r="D234" s="110"/>
      <c r="E234" s="110">
        <v>12398.223933633</v>
      </c>
      <c r="F234" s="110">
        <v>163.349753837317</v>
      </c>
      <c r="G234" s="110">
        <v>-100.63366293318001</v>
      </c>
      <c r="H234" s="110">
        <v>-129.36801584414599</v>
      </c>
      <c r="I234" s="110">
        <v>-0.66239160362010496</v>
      </c>
      <c r="J234" s="110">
        <v>-22.217144944217299</v>
      </c>
      <c r="K234" s="110"/>
      <c r="L234" s="128">
        <v>1.2172354566499901</v>
      </c>
      <c r="M234" s="128">
        <v>11.141811664550801</v>
      </c>
      <c r="N234" s="128">
        <v>36.997319034852602</v>
      </c>
      <c r="O234" s="128">
        <v>97.200500000000005</v>
      </c>
      <c r="P234" s="263">
        <v>0.99139999999999995</v>
      </c>
      <c r="Q234" s="128">
        <v>13.9807162534435</v>
      </c>
    </row>
    <row r="235" spans="1:17" ht="13.2" x14ac:dyDescent="0.25">
      <c r="A235" s="110" t="s">
        <v>546</v>
      </c>
      <c r="B235" s="110">
        <v>16346</v>
      </c>
      <c r="C235" s="110">
        <v>11747</v>
      </c>
      <c r="D235" s="110"/>
      <c r="E235" s="110">
        <v>11870.7921305453</v>
      </c>
      <c r="F235" s="110">
        <v>-16.954640769992501</v>
      </c>
      <c r="G235" s="110">
        <v>16.674775813553801</v>
      </c>
      <c r="H235" s="110">
        <v>-129.36801584414599</v>
      </c>
      <c r="I235" s="110">
        <v>-0.66239160362010496</v>
      </c>
      <c r="J235" s="110">
        <v>6.4556327364033201</v>
      </c>
      <c r="K235" s="110"/>
      <c r="L235" s="128">
        <v>1.35813042946287</v>
      </c>
      <c r="M235" s="128">
        <v>10.5591582038419</v>
      </c>
      <c r="N235" s="128">
        <v>24.333719582850499</v>
      </c>
      <c r="O235" s="128">
        <v>97.496399999999994</v>
      </c>
      <c r="P235" s="263">
        <v>1.0008999999999999</v>
      </c>
      <c r="Q235" s="128">
        <v>17.208182912154001</v>
      </c>
    </row>
    <row r="236" spans="1:17" ht="13.2" x14ac:dyDescent="0.25">
      <c r="A236" s="110" t="s">
        <v>547</v>
      </c>
      <c r="B236" s="110">
        <v>8675</v>
      </c>
      <c r="C236" s="110">
        <v>12195</v>
      </c>
      <c r="D236" s="110"/>
      <c r="E236" s="110">
        <v>12334.525268931</v>
      </c>
      <c r="F236" s="110">
        <v>28.692324735796401</v>
      </c>
      <c r="G236" s="110">
        <v>-16.211082588011902</v>
      </c>
      <c r="H236" s="110">
        <v>-129.36801584414599</v>
      </c>
      <c r="I236" s="110">
        <v>-0.66239160362010496</v>
      </c>
      <c r="J236" s="110">
        <v>-22.217144944217299</v>
      </c>
      <c r="K236" s="110"/>
      <c r="L236" s="128">
        <v>1.1412103746397699</v>
      </c>
      <c r="M236" s="128">
        <v>11.1239193083573</v>
      </c>
      <c r="N236" s="128">
        <v>26.632124352331601</v>
      </c>
      <c r="O236" s="128">
        <v>97.017300000000006</v>
      </c>
      <c r="P236" s="263">
        <v>0.99819999999999998</v>
      </c>
      <c r="Q236" s="128">
        <v>12</v>
      </c>
    </row>
    <row r="237" spans="1:17" ht="13.2" x14ac:dyDescent="0.25">
      <c r="A237" s="110" t="s">
        <v>548</v>
      </c>
      <c r="B237" s="110">
        <v>26214</v>
      </c>
      <c r="C237" s="110">
        <v>11755</v>
      </c>
      <c r="D237" s="110"/>
      <c r="E237" s="110">
        <v>11869.1075219946</v>
      </c>
      <c r="F237" s="110">
        <v>79.3685872856271</v>
      </c>
      <c r="G237" s="110">
        <v>-41.4853671919142</v>
      </c>
      <c r="H237" s="110">
        <v>-129.36801584414599</v>
      </c>
      <c r="I237" s="110">
        <v>-0.66239160362010496</v>
      </c>
      <c r="J237" s="110">
        <v>-22.217144944217299</v>
      </c>
      <c r="K237" s="110"/>
      <c r="L237" s="128">
        <v>1.2130922407873701</v>
      </c>
      <c r="M237" s="128">
        <v>10.639353017471599</v>
      </c>
      <c r="N237" s="128">
        <v>31.946934385084301</v>
      </c>
      <c r="O237" s="128">
        <v>97.373800000000003</v>
      </c>
      <c r="P237" s="263">
        <v>0.996</v>
      </c>
      <c r="Q237" s="128">
        <v>11.123032904148801</v>
      </c>
    </row>
    <row r="238" spans="1:17" ht="13.2" x14ac:dyDescent="0.25">
      <c r="A238" s="110" t="s">
        <v>549</v>
      </c>
      <c r="B238" s="110">
        <v>5690</v>
      </c>
      <c r="C238" s="110">
        <v>11265</v>
      </c>
      <c r="D238" s="110"/>
      <c r="E238" s="110">
        <v>11310.177498573301</v>
      </c>
      <c r="F238" s="110">
        <v>-41.854023398129797</v>
      </c>
      <c r="G238" s="110">
        <v>119.092837881797</v>
      </c>
      <c r="H238" s="110">
        <v>-129.36801584414599</v>
      </c>
      <c r="I238" s="110">
        <v>-0.66239160362010496</v>
      </c>
      <c r="J238" s="110">
        <v>7.8725752272226099</v>
      </c>
      <c r="K238" s="110"/>
      <c r="L238" s="128">
        <v>1.0896309314587</v>
      </c>
      <c r="M238" s="128">
        <v>10.1757469244288</v>
      </c>
      <c r="N238" s="128">
        <v>23.1433506044905</v>
      </c>
      <c r="O238" s="128">
        <v>96.422399999999996</v>
      </c>
      <c r="P238" s="263">
        <v>1.01</v>
      </c>
      <c r="Q238" s="128">
        <v>17.399267399267401</v>
      </c>
    </row>
    <row r="239" spans="1:17" ht="13.2" x14ac:dyDescent="0.25">
      <c r="A239" s="110" t="s">
        <v>550</v>
      </c>
      <c r="B239" s="110">
        <v>22894</v>
      </c>
      <c r="C239" s="110">
        <v>11835</v>
      </c>
      <c r="D239" s="110"/>
      <c r="E239" s="110">
        <v>11655.320779146599</v>
      </c>
      <c r="F239" s="110">
        <v>-42.9474202027587</v>
      </c>
      <c r="G239" s="110">
        <v>346.32642964714302</v>
      </c>
      <c r="H239" s="110">
        <v>-129.36801584414599</v>
      </c>
      <c r="I239" s="110">
        <v>-0.66239160362010496</v>
      </c>
      <c r="J239" s="110">
        <v>6.6238730000649504</v>
      </c>
      <c r="K239" s="110"/>
      <c r="L239" s="128">
        <v>1.17498034419499</v>
      </c>
      <c r="M239" s="128">
        <v>10.456888267668401</v>
      </c>
      <c r="N239" s="128">
        <v>22.431077694235601</v>
      </c>
      <c r="O239" s="128">
        <v>97.604500000000002</v>
      </c>
      <c r="P239" s="263">
        <v>1.0291999999999999</v>
      </c>
      <c r="Q239" s="128">
        <v>17.261118450022</v>
      </c>
    </row>
    <row r="240" spans="1:17" ht="13.2" x14ac:dyDescent="0.25">
      <c r="A240" s="110" t="s">
        <v>551</v>
      </c>
      <c r="B240" s="110">
        <v>4393</v>
      </c>
      <c r="C240" s="110">
        <v>10566</v>
      </c>
      <c r="D240" s="110"/>
      <c r="E240" s="110">
        <v>10067.6839609813</v>
      </c>
      <c r="F240" s="110">
        <v>-119.71404358914801</v>
      </c>
      <c r="G240" s="110">
        <v>770.12827553454395</v>
      </c>
      <c r="H240" s="110">
        <v>-129.36801584414599</v>
      </c>
      <c r="I240" s="110">
        <v>-0.66239160362010496</v>
      </c>
      <c r="J240" s="110">
        <v>-22.217144944217299</v>
      </c>
      <c r="K240" s="110"/>
      <c r="L240" s="128">
        <v>1.04712041884817</v>
      </c>
      <c r="M240" s="128">
        <v>9.0143409970407493</v>
      </c>
      <c r="N240" s="128">
        <v>18.686868686868699</v>
      </c>
      <c r="O240" s="128">
        <v>96.761499999999998</v>
      </c>
      <c r="P240" s="263">
        <v>1.0759000000000001</v>
      </c>
      <c r="Q240" s="128">
        <v>2.7906976744185998</v>
      </c>
    </row>
    <row r="241" spans="1:17" ht="13.2" x14ac:dyDescent="0.25">
      <c r="A241" s="110" t="s">
        <v>552</v>
      </c>
      <c r="B241" s="110">
        <v>10106</v>
      </c>
      <c r="C241" s="110">
        <v>11381</v>
      </c>
      <c r="D241" s="110"/>
      <c r="E241" s="110">
        <v>11612.915278263899</v>
      </c>
      <c r="F241" s="110">
        <v>-88.960818806641797</v>
      </c>
      <c r="G241" s="110">
        <v>9.4749374795429908</v>
      </c>
      <c r="H241" s="110">
        <v>-129.36801584414599</v>
      </c>
      <c r="I241" s="110">
        <v>-0.66239160362010496</v>
      </c>
      <c r="J241" s="110">
        <v>-22.217144944217299</v>
      </c>
      <c r="K241" s="110"/>
      <c r="L241" s="128">
        <v>1.0290916287353999</v>
      </c>
      <c r="M241" s="128">
        <v>10.4987136354641</v>
      </c>
      <c r="N241" s="128">
        <v>18.5673892554194</v>
      </c>
      <c r="O241" s="128">
        <v>97.377200000000002</v>
      </c>
      <c r="P241" s="263">
        <v>1.0003</v>
      </c>
      <c r="Q241" s="128">
        <v>6.10200364298725</v>
      </c>
    </row>
    <row r="242" spans="1:17" ht="13.2" x14ac:dyDescent="0.25">
      <c r="A242" s="110" t="s">
        <v>553</v>
      </c>
      <c r="B242" s="110">
        <v>154049</v>
      </c>
      <c r="C242" s="110">
        <v>11652</v>
      </c>
      <c r="D242" s="110"/>
      <c r="E242" s="110">
        <v>11912.194630378501</v>
      </c>
      <c r="F242" s="110">
        <v>67.832291546135806</v>
      </c>
      <c r="G242" s="110">
        <v>-181.03039280087799</v>
      </c>
      <c r="H242" s="110">
        <v>-124.391859851967</v>
      </c>
      <c r="I242" s="110">
        <v>-0.66239160362010496</v>
      </c>
      <c r="J242" s="110">
        <v>-22.217144944217299</v>
      </c>
      <c r="K242" s="110"/>
      <c r="L242" s="128">
        <v>1.18793370940415</v>
      </c>
      <c r="M242" s="128">
        <v>10.6946491051549</v>
      </c>
      <c r="N242" s="128">
        <v>30.852807283763301</v>
      </c>
      <c r="O242" s="128">
        <v>100.0613</v>
      </c>
      <c r="P242" s="263">
        <v>0.98429999999999995</v>
      </c>
      <c r="Q242" s="128">
        <v>14.757695442292</v>
      </c>
    </row>
    <row r="243" spans="1:17" ht="14.25" customHeight="1" x14ac:dyDescent="0.25">
      <c r="A243" s="18" t="s">
        <v>554</v>
      </c>
      <c r="B243" s="110"/>
      <c r="C243" s="110"/>
      <c r="D243" s="18"/>
      <c r="E243" s="110"/>
      <c r="F243" s="110"/>
      <c r="G243" s="110"/>
      <c r="H243" s="110"/>
      <c r="I243" s="110"/>
      <c r="J243" s="110"/>
      <c r="K243" s="18"/>
      <c r="L243" s="128"/>
      <c r="M243" s="128"/>
      <c r="N243" s="128"/>
      <c r="O243" s="128"/>
      <c r="P243" s="263"/>
      <c r="Q243" s="128"/>
    </row>
    <row r="244" spans="1:17" ht="13.2" x14ac:dyDescent="0.25">
      <c r="A244" s="110" t="s">
        <v>555</v>
      </c>
      <c r="B244" s="110">
        <v>23178</v>
      </c>
      <c r="C244" s="110">
        <v>11281</v>
      </c>
      <c r="D244" s="110"/>
      <c r="E244" s="110">
        <v>11273.296105187101</v>
      </c>
      <c r="F244" s="110">
        <v>21.3494512638507</v>
      </c>
      <c r="G244" s="110">
        <v>69.121521085112605</v>
      </c>
      <c r="H244" s="110">
        <v>-129.36801584414599</v>
      </c>
      <c r="I244" s="110">
        <v>-0.66239160362010496</v>
      </c>
      <c r="J244" s="110">
        <v>47.370606843602502</v>
      </c>
      <c r="K244" s="110"/>
      <c r="L244" s="128">
        <v>1.1001812063163301</v>
      </c>
      <c r="M244" s="128">
        <v>10.134610406419901</v>
      </c>
      <c r="N244" s="128">
        <v>28.607918263090699</v>
      </c>
      <c r="O244" s="128">
        <v>96.598100000000002</v>
      </c>
      <c r="P244" s="263">
        <v>1.0056</v>
      </c>
      <c r="Q244" s="128">
        <v>20</v>
      </c>
    </row>
    <row r="245" spans="1:17" ht="13.2" x14ac:dyDescent="0.25">
      <c r="A245" s="110" t="s">
        <v>556</v>
      </c>
      <c r="B245" s="110">
        <v>52590</v>
      </c>
      <c r="C245" s="110">
        <v>12448</v>
      </c>
      <c r="D245" s="110"/>
      <c r="E245" s="110">
        <v>12613.185324820201</v>
      </c>
      <c r="F245" s="110">
        <v>114.585328222602</v>
      </c>
      <c r="G245" s="110">
        <v>-127.708701547031</v>
      </c>
      <c r="H245" s="110">
        <v>-129.36801584414599</v>
      </c>
      <c r="I245" s="110">
        <v>-0.66239160362010496</v>
      </c>
      <c r="J245" s="110">
        <v>-22.217144944217299</v>
      </c>
      <c r="K245" s="110"/>
      <c r="L245" s="128">
        <v>1.1846358623312401</v>
      </c>
      <c r="M245" s="128">
        <v>11.3652785700704</v>
      </c>
      <c r="N245" s="128">
        <v>32.574870336289102</v>
      </c>
      <c r="O245" s="128">
        <v>97.910399999999996</v>
      </c>
      <c r="P245" s="263">
        <v>0.98939999999999995</v>
      </c>
      <c r="Q245" s="128">
        <v>10.924369747899201</v>
      </c>
    </row>
    <row r="246" spans="1:17" ht="13.2" x14ac:dyDescent="0.25">
      <c r="A246" s="110" t="s">
        <v>557</v>
      </c>
      <c r="B246" s="110">
        <v>59406</v>
      </c>
      <c r="C246" s="110">
        <v>11838</v>
      </c>
      <c r="D246" s="110"/>
      <c r="E246" s="110">
        <v>12042.508084723</v>
      </c>
      <c r="F246" s="110">
        <v>-116.526510799454</v>
      </c>
      <c r="G246" s="110">
        <v>63.795101702733398</v>
      </c>
      <c r="H246" s="110">
        <v>-129.36801584414599</v>
      </c>
      <c r="I246" s="110">
        <v>-0.66239160362010496</v>
      </c>
      <c r="J246" s="110">
        <v>-22.217144944217299</v>
      </c>
      <c r="K246" s="110"/>
      <c r="L246" s="128">
        <v>1.1345655321011301</v>
      </c>
      <c r="M246" s="128">
        <v>10.8490724842608</v>
      </c>
      <c r="N246" s="128">
        <v>15.7796741660202</v>
      </c>
      <c r="O246" s="128">
        <v>97.348100000000002</v>
      </c>
      <c r="P246" s="263">
        <v>1.0047999999999999</v>
      </c>
      <c r="Q246" s="128">
        <v>12.624584717608</v>
      </c>
    </row>
    <row r="247" spans="1:17" ht="13.2" x14ac:dyDescent="0.25">
      <c r="A247" s="110" t="s">
        <v>558</v>
      </c>
      <c r="B247" s="110">
        <v>10304</v>
      </c>
      <c r="C247" s="110">
        <v>12887</v>
      </c>
      <c r="D247" s="110"/>
      <c r="E247" s="110">
        <v>12654.5376535165</v>
      </c>
      <c r="F247" s="110">
        <v>-192.48168509972399</v>
      </c>
      <c r="G247" s="110">
        <v>576.71071106965496</v>
      </c>
      <c r="H247" s="110">
        <v>-129.36801584414599</v>
      </c>
      <c r="I247" s="110">
        <v>-0.66239160362010496</v>
      </c>
      <c r="J247" s="110">
        <v>-22.217144944217299</v>
      </c>
      <c r="K247" s="110"/>
      <c r="L247" s="128">
        <v>1.1354813664596299</v>
      </c>
      <c r="M247" s="128">
        <v>11.4324534161491</v>
      </c>
      <c r="N247" s="128">
        <v>9.2529711375212198</v>
      </c>
      <c r="O247" s="128">
        <v>96.693399999999997</v>
      </c>
      <c r="P247" s="263">
        <v>1.0450999999999999</v>
      </c>
      <c r="Q247" s="128">
        <v>7.8268109908409702</v>
      </c>
    </row>
    <row r="248" spans="1:17" ht="13.2" x14ac:dyDescent="0.25">
      <c r="A248" s="110" t="s">
        <v>559</v>
      </c>
      <c r="B248" s="110">
        <v>15491</v>
      </c>
      <c r="C248" s="110">
        <v>11145</v>
      </c>
      <c r="D248" s="110"/>
      <c r="E248" s="110">
        <v>11069.177662939101</v>
      </c>
      <c r="F248" s="110">
        <v>-58.206096772043402</v>
      </c>
      <c r="G248" s="110">
        <v>286.041257768425</v>
      </c>
      <c r="H248" s="110">
        <v>-129.36801584414599</v>
      </c>
      <c r="I248" s="110">
        <v>-0.66239160362010496</v>
      </c>
      <c r="J248" s="110">
        <v>-22.217144944217299</v>
      </c>
      <c r="K248" s="110"/>
      <c r="L248" s="128">
        <v>0.94893809308630805</v>
      </c>
      <c r="M248" s="128">
        <v>10.0251759085921</v>
      </c>
      <c r="N248" s="128">
        <v>22.086284610431399</v>
      </c>
      <c r="O248" s="128">
        <v>96.694199999999995</v>
      </c>
      <c r="P248" s="263">
        <v>1.0253000000000001</v>
      </c>
      <c r="Q248" s="128">
        <v>8.8348271446862991</v>
      </c>
    </row>
    <row r="249" spans="1:17" ht="13.2" x14ac:dyDescent="0.25">
      <c r="A249" s="110" t="s">
        <v>560</v>
      </c>
      <c r="B249" s="110">
        <v>15807</v>
      </c>
      <c r="C249" s="110">
        <v>10668</v>
      </c>
      <c r="D249" s="110"/>
      <c r="E249" s="110">
        <v>10774.4200445396</v>
      </c>
      <c r="F249" s="110">
        <v>-155.907464539915</v>
      </c>
      <c r="G249" s="110">
        <v>202.08550770668501</v>
      </c>
      <c r="H249" s="110">
        <v>-129.36801584414599</v>
      </c>
      <c r="I249" s="110">
        <v>-0.66239160362010496</v>
      </c>
      <c r="J249" s="110">
        <v>-22.217144944217299</v>
      </c>
      <c r="K249" s="110"/>
      <c r="L249" s="128">
        <v>1.11975706965269</v>
      </c>
      <c r="M249" s="128">
        <v>9.64762447017144</v>
      </c>
      <c r="N249" s="128">
        <v>14.2295081967213</v>
      </c>
      <c r="O249" s="128">
        <v>97.670199999999994</v>
      </c>
      <c r="P249" s="263">
        <v>1.0182</v>
      </c>
      <c r="Q249" s="128">
        <v>8.3386378103118997</v>
      </c>
    </row>
    <row r="250" spans="1:17" ht="13.2" x14ac:dyDescent="0.25">
      <c r="A250" s="110" t="s">
        <v>561</v>
      </c>
      <c r="B250" s="110">
        <v>26898</v>
      </c>
      <c r="C250" s="110">
        <v>11549</v>
      </c>
      <c r="D250" s="110"/>
      <c r="E250" s="110">
        <v>11503.5305810757</v>
      </c>
      <c r="F250" s="110">
        <v>56.380723911715599</v>
      </c>
      <c r="G250" s="110">
        <v>99.169660602777398</v>
      </c>
      <c r="H250" s="110">
        <v>-129.36801584414599</v>
      </c>
      <c r="I250" s="110">
        <v>-0.66239160362010496</v>
      </c>
      <c r="J250" s="110">
        <v>20.082795086632601</v>
      </c>
      <c r="K250" s="110"/>
      <c r="L250" s="128">
        <v>1.2194215183285</v>
      </c>
      <c r="M250" s="128">
        <v>10.287010186631001</v>
      </c>
      <c r="N250" s="128">
        <v>31.116732923744099</v>
      </c>
      <c r="O250" s="128">
        <v>97.249700000000004</v>
      </c>
      <c r="P250" s="263">
        <v>1.0081</v>
      </c>
      <c r="Q250" s="128">
        <v>18.129770992366399</v>
      </c>
    </row>
    <row r="251" spans="1:17" ht="13.2" x14ac:dyDescent="0.25">
      <c r="A251" s="110" t="s">
        <v>562</v>
      </c>
      <c r="B251" s="110">
        <v>10138</v>
      </c>
      <c r="C251" s="110">
        <v>10835</v>
      </c>
      <c r="D251" s="110"/>
      <c r="E251" s="110">
        <v>10339.2872946633</v>
      </c>
      <c r="F251" s="110">
        <v>-142.363621697567</v>
      </c>
      <c r="G251" s="110">
        <v>790.74296856101296</v>
      </c>
      <c r="H251" s="110">
        <v>-129.36801584414599</v>
      </c>
      <c r="I251" s="110">
        <v>-0.66239160362010496</v>
      </c>
      <c r="J251" s="110">
        <v>-22.217144944217299</v>
      </c>
      <c r="K251" s="110"/>
      <c r="L251" s="128">
        <v>0.92720457683961299</v>
      </c>
      <c r="M251" s="128">
        <v>9.3410929177352493</v>
      </c>
      <c r="N251" s="128">
        <v>15.9450897571278</v>
      </c>
      <c r="O251" s="128">
        <v>96.394499999999994</v>
      </c>
      <c r="P251" s="263">
        <v>1.0759000000000001</v>
      </c>
      <c r="Q251" s="128">
        <v>3.2738095238095202</v>
      </c>
    </row>
    <row r="252" spans="1:17" ht="13.2" x14ac:dyDescent="0.25">
      <c r="A252" s="110" t="s">
        <v>563</v>
      </c>
      <c r="B252" s="110">
        <v>20470</v>
      </c>
      <c r="C252" s="110">
        <v>11128</v>
      </c>
      <c r="D252" s="110"/>
      <c r="E252" s="110">
        <v>11304.9227327711</v>
      </c>
      <c r="F252" s="110">
        <v>-186.54812681855799</v>
      </c>
      <c r="G252" s="110">
        <v>161.99899660830599</v>
      </c>
      <c r="H252" s="110">
        <v>-129.36801584414599</v>
      </c>
      <c r="I252" s="110">
        <v>-0.66239160362010496</v>
      </c>
      <c r="J252" s="110">
        <v>-22.217144944217299</v>
      </c>
      <c r="K252" s="110"/>
      <c r="L252" s="128">
        <v>1.01123595505618</v>
      </c>
      <c r="M252" s="128">
        <v>10.2149487054226</v>
      </c>
      <c r="N252" s="128">
        <v>10.856049736968</v>
      </c>
      <c r="O252" s="128">
        <v>96.672799999999995</v>
      </c>
      <c r="P252" s="263">
        <v>1.0138</v>
      </c>
      <c r="Q252" s="128">
        <v>11.0144927536232</v>
      </c>
    </row>
    <row r="253" spans="1:17" ht="13.2" x14ac:dyDescent="0.25">
      <c r="A253" s="110" t="s">
        <v>564</v>
      </c>
      <c r="B253" s="110">
        <v>6911</v>
      </c>
      <c r="C253" s="110">
        <v>10031</v>
      </c>
      <c r="D253" s="110"/>
      <c r="E253" s="110">
        <v>10111.912685159299</v>
      </c>
      <c r="F253" s="110">
        <v>-95.209047690704296</v>
      </c>
      <c r="G253" s="110">
        <v>166.77047459009799</v>
      </c>
      <c r="H253" s="110">
        <v>-129.36801584414599</v>
      </c>
      <c r="I253" s="110">
        <v>-0.66239160362010496</v>
      </c>
      <c r="J253" s="110">
        <v>-22.217144944217299</v>
      </c>
      <c r="K253" s="110"/>
      <c r="L253" s="128">
        <v>0.83924178845319097</v>
      </c>
      <c r="M253" s="128">
        <v>9.1737809289538408</v>
      </c>
      <c r="N253" s="128">
        <v>20.662460567823299</v>
      </c>
      <c r="O253" s="128">
        <v>96.4054</v>
      </c>
      <c r="P253" s="263">
        <v>1.0159</v>
      </c>
      <c r="Q253" s="128">
        <v>-1.5647226173541999</v>
      </c>
    </row>
    <row r="254" spans="1:17" ht="13.2" x14ac:dyDescent="0.25">
      <c r="A254" s="110" t="s">
        <v>565</v>
      </c>
      <c r="B254" s="110">
        <v>10950</v>
      </c>
      <c r="C254" s="110">
        <v>9514</v>
      </c>
      <c r="D254" s="110"/>
      <c r="E254" s="110">
        <v>9480.2964333573109</v>
      </c>
      <c r="F254" s="110">
        <v>-223.05865114999099</v>
      </c>
      <c r="G254" s="110">
        <v>408.90366131374998</v>
      </c>
      <c r="H254" s="110">
        <v>-129.36801584414599</v>
      </c>
      <c r="I254" s="110">
        <v>-0.66239160362010496</v>
      </c>
      <c r="J254" s="110">
        <v>-22.217144944217299</v>
      </c>
      <c r="K254" s="110"/>
      <c r="L254" s="128">
        <v>0.76712328767123295</v>
      </c>
      <c r="M254" s="128">
        <v>8.6118721461187207</v>
      </c>
      <c r="N254" s="128">
        <v>9.2258748674443307</v>
      </c>
      <c r="O254" s="128">
        <v>96.775400000000005</v>
      </c>
      <c r="P254" s="263">
        <v>1.0425</v>
      </c>
      <c r="Q254" s="128">
        <v>-9.7276264591439704E-2</v>
      </c>
    </row>
    <row r="255" spans="1:17" ht="13.2" x14ac:dyDescent="0.25">
      <c r="A255" s="110" t="s">
        <v>566</v>
      </c>
      <c r="B255" s="110">
        <v>10894</v>
      </c>
      <c r="C255" s="110">
        <v>10928</v>
      </c>
      <c r="D255" s="110"/>
      <c r="E255" s="110">
        <v>10942.6394662659</v>
      </c>
      <c r="F255" s="110">
        <v>-153.30010328743001</v>
      </c>
      <c r="G255" s="110">
        <v>290.49968901897898</v>
      </c>
      <c r="H255" s="110">
        <v>-129.36801584414599</v>
      </c>
      <c r="I255" s="110">
        <v>-0.66239160362010496</v>
      </c>
      <c r="J255" s="110">
        <v>-22.217144944217299</v>
      </c>
      <c r="K255" s="110"/>
      <c r="L255" s="128">
        <v>1.0464475858270601</v>
      </c>
      <c r="M255" s="128">
        <v>9.8494584174775106</v>
      </c>
      <c r="N255" s="128">
        <v>14.165890027959</v>
      </c>
      <c r="O255" s="128">
        <v>96.629300000000001</v>
      </c>
      <c r="P255" s="263">
        <v>1.026</v>
      </c>
      <c r="Q255" s="128">
        <v>10.3159851301115</v>
      </c>
    </row>
    <row r="256" spans="1:17" ht="13.2" x14ac:dyDescent="0.25">
      <c r="A256" s="110" t="s">
        <v>567</v>
      </c>
      <c r="B256" s="110">
        <v>11093</v>
      </c>
      <c r="C256" s="110">
        <v>11238</v>
      </c>
      <c r="D256" s="110"/>
      <c r="E256" s="110">
        <v>11401.947850194199</v>
      </c>
      <c r="F256" s="110">
        <v>-208.546119756715</v>
      </c>
      <c r="G256" s="110">
        <v>196.40359199430699</v>
      </c>
      <c r="H256" s="110">
        <v>-129.36801584414599</v>
      </c>
      <c r="I256" s="110">
        <v>-0.66239160362010496</v>
      </c>
      <c r="J256" s="110">
        <v>-22.217144944217299</v>
      </c>
      <c r="K256" s="110"/>
      <c r="L256" s="128">
        <v>1.0817632741368399</v>
      </c>
      <c r="M256" s="128">
        <v>10.267736410348901</v>
      </c>
      <c r="N256" s="128">
        <v>8.9552238805970106</v>
      </c>
      <c r="O256" s="128">
        <v>96.164000000000001</v>
      </c>
      <c r="P256" s="263">
        <v>1.0166999999999999</v>
      </c>
      <c r="Q256" s="128">
        <v>6.5143824027072803</v>
      </c>
    </row>
    <row r="257" spans="1:17" ht="13.2" x14ac:dyDescent="0.25">
      <c r="A257" s="110" t="s">
        <v>568</v>
      </c>
      <c r="B257" s="110">
        <v>6805</v>
      </c>
      <c r="C257" s="110">
        <v>11172</v>
      </c>
      <c r="D257" s="110"/>
      <c r="E257" s="110">
        <v>10977.1649827896</v>
      </c>
      <c r="F257" s="110">
        <v>-199.28360057014399</v>
      </c>
      <c r="G257" s="110">
        <v>546.067580049311</v>
      </c>
      <c r="H257" s="110">
        <v>-129.36801584414599</v>
      </c>
      <c r="I257" s="110">
        <v>-0.66239160362010496</v>
      </c>
      <c r="J257" s="110">
        <v>-22.217144944217299</v>
      </c>
      <c r="K257" s="110"/>
      <c r="L257" s="128">
        <v>0.95518001469507696</v>
      </c>
      <c r="M257" s="128">
        <v>9.9338721528287994</v>
      </c>
      <c r="N257" s="128">
        <v>10.0591715976331</v>
      </c>
      <c r="O257" s="128">
        <v>96.166600000000003</v>
      </c>
      <c r="P257" s="263">
        <v>1.0491999999999999</v>
      </c>
      <c r="Q257" s="128">
        <v>5.70613409415121</v>
      </c>
    </row>
    <row r="258" spans="1:17" ht="13.2" x14ac:dyDescent="0.25">
      <c r="A258" s="110" t="s">
        <v>569</v>
      </c>
      <c r="B258" s="110">
        <v>7031</v>
      </c>
      <c r="C258" s="110">
        <v>12097</v>
      </c>
      <c r="D258" s="110"/>
      <c r="E258" s="110">
        <v>11176.692004152699</v>
      </c>
      <c r="F258" s="110">
        <v>-196.407161359849</v>
      </c>
      <c r="G258" s="110">
        <v>1268.9572593653099</v>
      </c>
      <c r="H258" s="110">
        <v>-129.36801584414599</v>
      </c>
      <c r="I258" s="110">
        <v>-0.66239160362010496</v>
      </c>
      <c r="J258" s="110">
        <v>-22.217144944217299</v>
      </c>
      <c r="K258" s="110"/>
      <c r="L258" s="128">
        <v>0.82491821931446496</v>
      </c>
      <c r="M258" s="128">
        <v>10.1976959180771</v>
      </c>
      <c r="N258" s="128">
        <v>10.0418410041841</v>
      </c>
      <c r="O258" s="128">
        <v>96.904499999999999</v>
      </c>
      <c r="P258" s="263">
        <v>1.113</v>
      </c>
      <c r="Q258" s="128">
        <v>1.9736842105263199</v>
      </c>
    </row>
    <row r="259" spans="1:17" ht="14.25" customHeight="1" x14ac:dyDescent="0.25">
      <c r="A259" s="18" t="s">
        <v>570</v>
      </c>
      <c r="B259" s="110"/>
      <c r="C259" s="110"/>
      <c r="D259" s="18"/>
      <c r="E259" s="110"/>
      <c r="F259" s="110"/>
      <c r="G259" s="110"/>
      <c r="H259" s="110"/>
      <c r="I259" s="110"/>
      <c r="J259" s="110"/>
      <c r="K259" s="18"/>
      <c r="L259" s="128"/>
      <c r="M259" s="128"/>
      <c r="N259" s="128"/>
      <c r="O259" s="128"/>
      <c r="P259" s="263"/>
      <c r="Q259" s="128"/>
    </row>
    <row r="260" spans="1:17" ht="13.2" x14ac:dyDescent="0.25">
      <c r="A260" s="110" t="s">
        <v>571</v>
      </c>
      <c r="B260" s="110">
        <v>26888</v>
      </c>
      <c r="C260" s="110">
        <v>11345</v>
      </c>
      <c r="D260" s="110"/>
      <c r="E260" s="110">
        <v>11236.735131715701</v>
      </c>
      <c r="F260" s="110">
        <v>-97.225782203064298</v>
      </c>
      <c r="G260" s="110">
        <v>357.700872518766</v>
      </c>
      <c r="H260" s="110">
        <v>-129.36801584414599</v>
      </c>
      <c r="I260" s="110">
        <v>-0.66239160362010496</v>
      </c>
      <c r="J260" s="110">
        <v>-22.217144944217299</v>
      </c>
      <c r="K260" s="110"/>
      <c r="L260" s="128">
        <v>1.13061588812853</v>
      </c>
      <c r="M260" s="128">
        <v>10.0825647128831</v>
      </c>
      <c r="N260" s="128">
        <v>18.6278126152711</v>
      </c>
      <c r="O260" s="128">
        <v>97.155600000000007</v>
      </c>
      <c r="P260" s="263">
        <v>1.0313000000000001</v>
      </c>
      <c r="Q260" s="128">
        <v>10.7641440117561</v>
      </c>
    </row>
    <row r="261" spans="1:17" ht="13.2" x14ac:dyDescent="0.25">
      <c r="A261" s="110" t="s">
        <v>572</v>
      </c>
      <c r="B261" s="110">
        <v>102418</v>
      </c>
      <c r="C261" s="110">
        <v>11435</v>
      </c>
      <c r="D261" s="110"/>
      <c r="E261" s="110">
        <v>11683.448119211</v>
      </c>
      <c r="F261" s="110">
        <v>-20.646816481253101</v>
      </c>
      <c r="G261" s="110">
        <v>-75.793073938412803</v>
      </c>
      <c r="H261" s="110">
        <v>-129.36801584414599</v>
      </c>
      <c r="I261" s="110">
        <v>-0.66239160362010496</v>
      </c>
      <c r="J261" s="110">
        <v>-22.217144944217299</v>
      </c>
      <c r="K261" s="110"/>
      <c r="L261" s="128">
        <v>1.1355425804057899</v>
      </c>
      <c r="M261" s="128">
        <v>10.5059657482083</v>
      </c>
      <c r="N261" s="128">
        <v>24.1542750929368</v>
      </c>
      <c r="O261" s="128">
        <v>98.585099999999997</v>
      </c>
      <c r="P261" s="263">
        <v>0.99299999999999999</v>
      </c>
      <c r="Q261" s="128">
        <v>11.0769517421278</v>
      </c>
    </row>
    <row r="262" spans="1:17" ht="13.2" x14ac:dyDescent="0.25">
      <c r="A262" s="110" t="s">
        <v>573</v>
      </c>
      <c r="B262" s="110">
        <v>9588</v>
      </c>
      <c r="C262" s="110">
        <v>10259</v>
      </c>
      <c r="D262" s="110"/>
      <c r="E262" s="110">
        <v>10540.2236563897</v>
      </c>
      <c r="F262" s="110">
        <v>-103.37588193636</v>
      </c>
      <c r="G262" s="110">
        <v>-25.629608073104801</v>
      </c>
      <c r="H262" s="110">
        <v>-129.36801584414599</v>
      </c>
      <c r="I262" s="110">
        <v>-0.66239160362010496</v>
      </c>
      <c r="J262" s="110">
        <v>-22.217144944217299</v>
      </c>
      <c r="K262" s="110"/>
      <c r="L262" s="128">
        <v>1.00125156445557</v>
      </c>
      <c r="M262" s="128">
        <v>9.4910304547350908</v>
      </c>
      <c r="N262" s="128">
        <v>19.230769230769202</v>
      </c>
      <c r="O262" s="128">
        <v>96.242000000000004</v>
      </c>
      <c r="P262" s="263">
        <v>0.997</v>
      </c>
      <c r="Q262" s="128">
        <v>7.9399141630901298</v>
      </c>
    </row>
    <row r="263" spans="1:17" ht="13.2" x14ac:dyDescent="0.25">
      <c r="A263" s="110" t="s">
        <v>574</v>
      </c>
      <c r="B263" s="110">
        <v>37607</v>
      </c>
      <c r="C263" s="110">
        <v>11385</v>
      </c>
      <c r="D263" s="110"/>
      <c r="E263" s="110">
        <v>11515.2154534276</v>
      </c>
      <c r="F263" s="110">
        <v>-151.051220529208</v>
      </c>
      <c r="G263" s="110">
        <v>172.96168697076399</v>
      </c>
      <c r="H263" s="110">
        <v>-129.36801584414599</v>
      </c>
      <c r="I263" s="110">
        <v>-0.66239160362010496</v>
      </c>
      <c r="J263" s="110">
        <v>-22.217144944217299</v>
      </c>
      <c r="K263" s="110"/>
      <c r="L263" s="128">
        <v>1.05831361182759</v>
      </c>
      <c r="M263" s="128">
        <v>10.389023320126601</v>
      </c>
      <c r="N263" s="128">
        <v>13.616585615561799</v>
      </c>
      <c r="O263" s="128">
        <v>96.235699999999994</v>
      </c>
      <c r="P263" s="263">
        <v>1.0145</v>
      </c>
      <c r="Q263" s="128">
        <v>6.0867422375554501</v>
      </c>
    </row>
    <row r="264" spans="1:17" ht="13.2" x14ac:dyDescent="0.25">
      <c r="A264" s="110" t="s">
        <v>575</v>
      </c>
      <c r="B264" s="110">
        <v>18949</v>
      </c>
      <c r="C264" s="110">
        <v>11402</v>
      </c>
      <c r="D264" s="110"/>
      <c r="E264" s="110">
        <v>11189.1586985781</v>
      </c>
      <c r="F264" s="110">
        <v>-148.02291278945401</v>
      </c>
      <c r="G264" s="110">
        <v>512.85995194165105</v>
      </c>
      <c r="H264" s="110">
        <v>-129.36801584414599</v>
      </c>
      <c r="I264" s="110">
        <v>-0.66239160362010496</v>
      </c>
      <c r="J264" s="110">
        <v>-22.217144944217299</v>
      </c>
      <c r="K264" s="110"/>
      <c r="L264" s="128">
        <v>0.97102749485461004</v>
      </c>
      <c r="M264" s="128">
        <v>10.1271834925326</v>
      </c>
      <c r="N264" s="128">
        <v>14.2261594580511</v>
      </c>
      <c r="O264" s="128">
        <v>96.814400000000006</v>
      </c>
      <c r="P264" s="263">
        <v>1.0452999999999999</v>
      </c>
      <c r="Q264" s="128">
        <v>2.685546875</v>
      </c>
    </row>
    <row r="265" spans="1:17" ht="13.2" x14ac:dyDescent="0.25">
      <c r="A265" s="110" t="s">
        <v>576</v>
      </c>
      <c r="B265" s="110">
        <v>9477</v>
      </c>
      <c r="C265" s="110">
        <v>12699</v>
      </c>
      <c r="D265" s="110"/>
      <c r="E265" s="110">
        <v>11747.8472062482</v>
      </c>
      <c r="F265" s="110">
        <v>-132.750954587915</v>
      </c>
      <c r="G265" s="110">
        <v>1235.9906653902499</v>
      </c>
      <c r="H265" s="110">
        <v>-129.36801584414599</v>
      </c>
      <c r="I265" s="110">
        <v>-0.66239160362010496</v>
      </c>
      <c r="J265" s="110">
        <v>-22.217144944217299</v>
      </c>
      <c r="K265" s="110"/>
      <c r="L265" s="128">
        <v>1.181808589216</v>
      </c>
      <c r="M265" s="128">
        <v>10.5413105413105</v>
      </c>
      <c r="N265" s="128">
        <v>14.914914914914901</v>
      </c>
      <c r="O265" s="128">
        <v>96.451400000000007</v>
      </c>
      <c r="P265" s="263">
        <v>1.1047</v>
      </c>
      <c r="Q265" s="128">
        <v>13.948717948717899</v>
      </c>
    </row>
    <row r="266" spans="1:17" ht="13.2" x14ac:dyDescent="0.25">
      <c r="A266" s="110" t="s">
        <v>577</v>
      </c>
      <c r="B266" s="110">
        <v>5908</v>
      </c>
      <c r="C266" s="110">
        <v>10547</v>
      </c>
      <c r="D266" s="110"/>
      <c r="E266" s="110">
        <v>10254.140561593</v>
      </c>
      <c r="F266" s="110">
        <v>-49.979152634542302</v>
      </c>
      <c r="G266" s="110">
        <v>495.11356768405199</v>
      </c>
      <c r="H266" s="110">
        <v>-129.36801584414599</v>
      </c>
      <c r="I266" s="110">
        <v>-0.66239160362010496</v>
      </c>
      <c r="J266" s="110">
        <v>-22.217144944217299</v>
      </c>
      <c r="K266" s="110"/>
      <c r="L266" s="128">
        <v>1.04942450914015</v>
      </c>
      <c r="M266" s="128">
        <v>9.1909275558564705</v>
      </c>
      <c r="N266" s="128">
        <v>24.861878453038699</v>
      </c>
      <c r="O266" s="128">
        <v>96.944800000000001</v>
      </c>
      <c r="P266" s="263">
        <v>1.0477000000000001</v>
      </c>
      <c r="Q266" s="128">
        <v>12.244897959183699</v>
      </c>
    </row>
    <row r="267" spans="1:17" ht="13.2" x14ac:dyDescent="0.25">
      <c r="A267" s="110" t="s">
        <v>578</v>
      </c>
      <c r="B267" s="110">
        <v>11670</v>
      </c>
      <c r="C267" s="110">
        <v>10966</v>
      </c>
      <c r="D267" s="110"/>
      <c r="E267" s="110">
        <v>10959.5639027204</v>
      </c>
      <c r="F267" s="110">
        <v>-143.17786535694</v>
      </c>
      <c r="G267" s="110">
        <v>301.89928826951501</v>
      </c>
      <c r="H267" s="110">
        <v>-129.36801584414599</v>
      </c>
      <c r="I267" s="110">
        <v>-0.66239160362010496</v>
      </c>
      <c r="J267" s="110">
        <v>-22.217144944217299</v>
      </c>
      <c r="K267" s="110"/>
      <c r="L267" s="128">
        <v>1.0968294772922</v>
      </c>
      <c r="M267" s="128">
        <v>9.8371893744644403</v>
      </c>
      <c r="N267" s="128">
        <v>15.069686411149799</v>
      </c>
      <c r="O267" s="128">
        <v>96.906400000000005</v>
      </c>
      <c r="P267" s="263">
        <v>1.0269999999999999</v>
      </c>
      <c r="Q267" s="128">
        <v>10.7638888888889</v>
      </c>
    </row>
    <row r="268" spans="1:17" ht="13.2" x14ac:dyDescent="0.25">
      <c r="A268" s="110" t="s">
        <v>579</v>
      </c>
      <c r="B268" s="110">
        <v>39234</v>
      </c>
      <c r="C268" s="110">
        <v>11441</v>
      </c>
      <c r="D268" s="110"/>
      <c r="E268" s="110">
        <v>11524.3185193101</v>
      </c>
      <c r="F268" s="110">
        <v>44.283561241419797</v>
      </c>
      <c r="G268" s="110">
        <v>24.429972526960899</v>
      </c>
      <c r="H268" s="110">
        <v>-129.36801584414599</v>
      </c>
      <c r="I268" s="110">
        <v>-0.66239160362010496</v>
      </c>
      <c r="J268" s="110">
        <v>-22.217144944217299</v>
      </c>
      <c r="K268" s="110"/>
      <c r="L268" s="128">
        <v>1.15970841616965</v>
      </c>
      <c r="M268" s="128">
        <v>10.3405209767039</v>
      </c>
      <c r="N268" s="128">
        <v>29.948237614000501</v>
      </c>
      <c r="O268" s="128">
        <v>97.325999999999993</v>
      </c>
      <c r="P268" s="263">
        <v>1.0016</v>
      </c>
      <c r="Q268" s="128">
        <v>9.46142649199418</v>
      </c>
    </row>
    <row r="269" spans="1:17" ht="13.2" x14ac:dyDescent="0.25">
      <c r="A269" s="110" t="s">
        <v>580</v>
      </c>
      <c r="B269" s="110">
        <v>25643</v>
      </c>
      <c r="C269" s="110">
        <v>10815</v>
      </c>
      <c r="D269" s="110"/>
      <c r="E269" s="110">
        <v>10756.4226855134</v>
      </c>
      <c r="F269" s="110">
        <v>-23.693033370827099</v>
      </c>
      <c r="G269" s="110">
        <v>234.02722382894899</v>
      </c>
      <c r="H269" s="110">
        <v>-129.36801584414599</v>
      </c>
      <c r="I269" s="110">
        <v>-0.66239160362010496</v>
      </c>
      <c r="J269" s="110">
        <v>-22.217144944217299</v>
      </c>
      <c r="K269" s="110"/>
      <c r="L269" s="128">
        <v>1.0958156221970901</v>
      </c>
      <c r="M269" s="128">
        <v>9.6439574152790204</v>
      </c>
      <c r="N269" s="128">
        <v>26.0412454508694</v>
      </c>
      <c r="O269" s="128">
        <v>96.474100000000007</v>
      </c>
      <c r="P269" s="263">
        <v>1.0212000000000001</v>
      </c>
      <c r="Q269" s="128">
        <v>11.2727272727273</v>
      </c>
    </row>
    <row r="270" spans="1:17" ht="14.25" customHeight="1" x14ac:dyDescent="0.25">
      <c r="A270" s="18" t="s">
        <v>581</v>
      </c>
      <c r="B270" s="110"/>
      <c r="C270" s="110"/>
      <c r="D270" s="18"/>
      <c r="E270" s="110"/>
      <c r="F270" s="110"/>
      <c r="G270" s="110"/>
      <c r="H270" s="110"/>
      <c r="I270" s="110"/>
      <c r="J270" s="110"/>
      <c r="K270" s="18"/>
      <c r="L270" s="128"/>
      <c r="M270" s="128"/>
      <c r="N270" s="128"/>
      <c r="O270" s="128"/>
      <c r="P270" s="263"/>
      <c r="Q270" s="128"/>
    </row>
    <row r="271" spans="1:17" ht="13.2" x14ac:dyDescent="0.25">
      <c r="A271" s="110" t="s">
        <v>582</v>
      </c>
      <c r="B271" s="110">
        <v>25183</v>
      </c>
      <c r="C271" s="110">
        <v>11596</v>
      </c>
      <c r="D271" s="110"/>
      <c r="E271" s="110">
        <v>11717.058476727199</v>
      </c>
      <c r="F271" s="110">
        <v>-3.61070267781417</v>
      </c>
      <c r="G271" s="110">
        <v>35.283709087881697</v>
      </c>
      <c r="H271" s="110">
        <v>-129.36801584414599</v>
      </c>
      <c r="I271" s="110">
        <v>-0.66239160362010496</v>
      </c>
      <c r="J271" s="110">
        <v>-22.217144944217299</v>
      </c>
      <c r="K271" s="110"/>
      <c r="L271" s="128">
        <v>1.02847158797602</v>
      </c>
      <c r="M271" s="128">
        <v>10.5984195687567</v>
      </c>
      <c r="N271" s="128">
        <v>25.327838141626099</v>
      </c>
      <c r="O271" s="128">
        <v>96.532499999999999</v>
      </c>
      <c r="P271" s="263">
        <v>1.0024999999999999</v>
      </c>
      <c r="Q271" s="128">
        <v>10.909090909090899</v>
      </c>
    </row>
    <row r="272" spans="1:17" ht="13.2" x14ac:dyDescent="0.25">
      <c r="A272" s="110" t="s">
        <v>583</v>
      </c>
      <c r="B272" s="110">
        <v>18282</v>
      </c>
      <c r="C272" s="110">
        <v>10473</v>
      </c>
      <c r="D272" s="110"/>
      <c r="E272" s="110">
        <v>10007.3286293321</v>
      </c>
      <c r="F272" s="110">
        <v>-94.917245924029302</v>
      </c>
      <c r="G272" s="110">
        <v>712.50846412690998</v>
      </c>
      <c r="H272" s="110">
        <v>-129.36801584414599</v>
      </c>
      <c r="I272" s="110">
        <v>-0.66239160362010496</v>
      </c>
      <c r="J272" s="110">
        <v>-22.217144944217299</v>
      </c>
      <c r="K272" s="110"/>
      <c r="L272" s="128">
        <v>0.93534624220544804</v>
      </c>
      <c r="M272" s="128">
        <v>9.0198008970572108</v>
      </c>
      <c r="N272" s="128">
        <v>21.043056397816901</v>
      </c>
      <c r="O272" s="128">
        <v>95.897599999999997</v>
      </c>
      <c r="P272" s="263">
        <v>1.0706</v>
      </c>
      <c r="Q272" s="128">
        <v>2.36220472440945</v>
      </c>
    </row>
    <row r="273" spans="1:17" ht="13.2" x14ac:dyDescent="0.25">
      <c r="A273" s="110" t="s">
        <v>584</v>
      </c>
      <c r="B273" s="110">
        <v>19140</v>
      </c>
      <c r="C273" s="110">
        <v>11102</v>
      </c>
      <c r="D273" s="110"/>
      <c r="E273" s="110">
        <v>10608.350319049699</v>
      </c>
      <c r="F273" s="110">
        <v>-97.517033124968705</v>
      </c>
      <c r="G273" s="110">
        <v>743.27141007001603</v>
      </c>
      <c r="H273" s="110">
        <v>-129.36801584414599</v>
      </c>
      <c r="I273" s="110">
        <v>-0.66239160362010496</v>
      </c>
      <c r="J273" s="110">
        <v>-22.217144944217299</v>
      </c>
      <c r="K273" s="110"/>
      <c r="L273" s="128">
        <v>1.0292580982236199</v>
      </c>
      <c r="M273" s="128">
        <v>9.5402298850574692</v>
      </c>
      <c r="N273" s="128">
        <v>19.660460021905799</v>
      </c>
      <c r="O273" s="128">
        <v>94.676500000000004</v>
      </c>
      <c r="P273" s="263">
        <v>1.0694999999999999</v>
      </c>
      <c r="Q273" s="128">
        <v>1.65829145728643</v>
      </c>
    </row>
    <row r="274" spans="1:17" ht="13.2" x14ac:dyDescent="0.25">
      <c r="A274" s="110" t="s">
        <v>585</v>
      </c>
      <c r="B274" s="110">
        <v>99449</v>
      </c>
      <c r="C274" s="110">
        <v>11541</v>
      </c>
      <c r="D274" s="110"/>
      <c r="E274" s="110">
        <v>11806.3565207556</v>
      </c>
      <c r="F274" s="110">
        <v>-134.33480055523501</v>
      </c>
      <c r="G274" s="110">
        <v>21.339326373047399</v>
      </c>
      <c r="H274" s="110">
        <v>-129.36801584414599</v>
      </c>
      <c r="I274" s="110">
        <v>-0.66239160362010496</v>
      </c>
      <c r="J274" s="110">
        <v>-22.217144944217299</v>
      </c>
      <c r="K274" s="110"/>
      <c r="L274" s="128">
        <v>1.0779394463493801</v>
      </c>
      <c r="M274" s="128">
        <v>10.6557129785116</v>
      </c>
      <c r="N274" s="128">
        <v>14.6267811644805</v>
      </c>
      <c r="O274" s="128">
        <v>97.856099999999998</v>
      </c>
      <c r="P274" s="263">
        <v>1.0013000000000001</v>
      </c>
      <c r="Q274" s="128">
        <v>6.6928773886806203</v>
      </c>
    </row>
    <row r="275" spans="1:17" ht="13.2" x14ac:dyDescent="0.25">
      <c r="A275" s="110" t="s">
        <v>586</v>
      </c>
      <c r="B275" s="110">
        <v>17979</v>
      </c>
      <c r="C275" s="110">
        <v>11543</v>
      </c>
      <c r="D275" s="110"/>
      <c r="E275" s="110">
        <v>11680.2682832317</v>
      </c>
      <c r="F275" s="110">
        <v>-170.644490197778</v>
      </c>
      <c r="G275" s="110">
        <v>140.31414815322901</v>
      </c>
      <c r="H275" s="110">
        <v>-129.36801584414599</v>
      </c>
      <c r="I275" s="110">
        <v>44.771966297985102</v>
      </c>
      <c r="J275" s="110">
        <v>-22.217144944217299</v>
      </c>
      <c r="K275" s="110"/>
      <c r="L275" s="128">
        <v>1.04010234162078</v>
      </c>
      <c r="M275" s="128">
        <v>10.5567606652205</v>
      </c>
      <c r="N275" s="128">
        <v>11.8018967334036</v>
      </c>
      <c r="O275" s="128">
        <v>97.125900000000001</v>
      </c>
      <c r="P275" s="263">
        <v>1.0115000000000001</v>
      </c>
      <c r="Q275" s="128">
        <v>-4.2699724517906299</v>
      </c>
    </row>
    <row r="276" spans="1:17" ht="13.2" x14ac:dyDescent="0.25">
      <c r="A276" s="110" t="s">
        <v>587</v>
      </c>
      <c r="B276" s="110">
        <v>9316</v>
      </c>
      <c r="C276" s="110">
        <v>10641</v>
      </c>
      <c r="D276" s="110"/>
      <c r="E276" s="110">
        <v>9918.7366876277192</v>
      </c>
      <c r="F276" s="110">
        <v>-200.64417739921899</v>
      </c>
      <c r="G276" s="110">
        <v>1045.4746677594501</v>
      </c>
      <c r="H276" s="110">
        <v>-129.36801584414599</v>
      </c>
      <c r="I276" s="110">
        <v>29.416915874336102</v>
      </c>
      <c r="J276" s="110">
        <v>-22.217144944217299</v>
      </c>
      <c r="K276" s="110"/>
      <c r="L276" s="128">
        <v>0.84800343495062203</v>
      </c>
      <c r="M276" s="128">
        <v>8.9845427221983698</v>
      </c>
      <c r="N276" s="128">
        <v>10.9916367980884</v>
      </c>
      <c r="O276" s="128">
        <v>96.319500000000005</v>
      </c>
      <c r="P276" s="263">
        <v>1.1048</v>
      </c>
      <c r="Q276" s="128">
        <v>-3.7815126050420198</v>
      </c>
    </row>
    <row r="277" spans="1:17" ht="13.2" x14ac:dyDescent="0.25">
      <c r="A277" s="110" t="s">
        <v>588</v>
      </c>
      <c r="B277" s="110">
        <v>55998</v>
      </c>
      <c r="C277" s="110">
        <v>11941</v>
      </c>
      <c r="D277" s="110"/>
      <c r="E277" s="110">
        <v>11826.350853174999</v>
      </c>
      <c r="F277" s="110">
        <v>-151.50009405743799</v>
      </c>
      <c r="G277" s="110">
        <v>418.73070767187198</v>
      </c>
      <c r="H277" s="110">
        <v>-129.36801584414599</v>
      </c>
      <c r="I277" s="110">
        <v>-0.66239160362010496</v>
      </c>
      <c r="J277" s="110">
        <v>-22.217144944217299</v>
      </c>
      <c r="K277" s="110"/>
      <c r="L277" s="128">
        <v>1.1750419657844899</v>
      </c>
      <c r="M277" s="128">
        <v>10.620022143648001</v>
      </c>
      <c r="N277" s="128">
        <v>13.284008743904501</v>
      </c>
      <c r="O277" s="128">
        <v>96.527299999999997</v>
      </c>
      <c r="P277" s="263">
        <v>1.0348999999999999</v>
      </c>
      <c r="Q277" s="128">
        <v>10.599464166108501</v>
      </c>
    </row>
    <row r="278" spans="1:17" ht="14.25" customHeight="1" x14ac:dyDescent="0.25">
      <c r="A278" s="18" t="s">
        <v>589</v>
      </c>
      <c r="B278" s="110"/>
      <c r="C278" s="110"/>
      <c r="D278" s="18"/>
      <c r="E278" s="110"/>
      <c r="F278" s="110"/>
      <c r="G278" s="110"/>
      <c r="H278" s="110"/>
      <c r="I278" s="110"/>
      <c r="J278" s="110"/>
      <c r="K278" s="18"/>
      <c r="L278" s="128"/>
      <c r="M278" s="128"/>
      <c r="N278" s="128"/>
      <c r="O278" s="128"/>
      <c r="P278" s="263"/>
      <c r="Q278" s="128"/>
    </row>
    <row r="279" spans="1:17" ht="13.2" x14ac:dyDescent="0.25">
      <c r="A279" s="110" t="s">
        <v>590</v>
      </c>
      <c r="B279" s="110">
        <v>7122</v>
      </c>
      <c r="C279" s="110">
        <v>11900</v>
      </c>
      <c r="D279" s="110"/>
      <c r="E279" s="110">
        <v>10626.388228182601</v>
      </c>
      <c r="F279" s="110">
        <v>-157.443589590041</v>
      </c>
      <c r="G279" s="110">
        <v>1582.9470759583601</v>
      </c>
      <c r="H279" s="110">
        <v>-129.36801584414599</v>
      </c>
      <c r="I279" s="110">
        <v>-0.66239160362010496</v>
      </c>
      <c r="J279" s="110">
        <v>-22.217144944217299</v>
      </c>
      <c r="K279" s="110"/>
      <c r="L279" s="128">
        <v>0.84973799745078604</v>
      </c>
      <c r="M279" s="128">
        <v>9.6586885710239301</v>
      </c>
      <c r="N279" s="128">
        <v>14.0762463343109</v>
      </c>
      <c r="O279" s="128">
        <v>96.416499999999999</v>
      </c>
      <c r="P279" s="263">
        <v>1.1484000000000001</v>
      </c>
      <c r="Q279" s="128">
        <v>-1.7218543046357599</v>
      </c>
    </row>
    <row r="280" spans="1:17" ht="13.2" x14ac:dyDescent="0.25">
      <c r="A280" s="110" t="s">
        <v>591</v>
      </c>
      <c r="B280" s="110">
        <v>6501</v>
      </c>
      <c r="C280" s="110">
        <v>11247</v>
      </c>
      <c r="D280" s="110"/>
      <c r="E280" s="110">
        <v>9820.6057154180799</v>
      </c>
      <c r="F280" s="110">
        <v>-132.78577935969</v>
      </c>
      <c r="G280" s="110">
        <v>1592.0188859360801</v>
      </c>
      <c r="H280" s="110">
        <v>-129.36801584414599</v>
      </c>
      <c r="I280" s="110">
        <v>118.965831360877</v>
      </c>
      <c r="J280" s="110">
        <v>-22.217144944217299</v>
      </c>
      <c r="K280" s="110"/>
      <c r="L280" s="128">
        <v>0.76214671324229899</v>
      </c>
      <c r="M280" s="128">
        <v>8.9393458240711308</v>
      </c>
      <c r="N280" s="128">
        <v>17.5843694493783</v>
      </c>
      <c r="O280" s="128">
        <v>95.267600000000002</v>
      </c>
      <c r="P280" s="263">
        <v>1.1615</v>
      </c>
      <c r="Q280" s="128">
        <v>-8.8059701492537297</v>
      </c>
    </row>
    <row r="281" spans="1:17" ht="13.2" x14ac:dyDescent="0.25">
      <c r="A281" s="110" t="s">
        <v>592</v>
      </c>
      <c r="B281" s="110">
        <v>10154</v>
      </c>
      <c r="C281" s="110">
        <v>10679</v>
      </c>
      <c r="D281" s="110"/>
      <c r="E281" s="110">
        <v>9436.4887034804597</v>
      </c>
      <c r="F281" s="110">
        <v>-166.85947776907599</v>
      </c>
      <c r="G281" s="110">
        <v>1561.1244012296399</v>
      </c>
      <c r="H281" s="110">
        <v>-129.36801584414599</v>
      </c>
      <c r="I281" s="110">
        <v>-0.66239160362010496</v>
      </c>
      <c r="J281" s="110">
        <v>-22.217144944217299</v>
      </c>
      <c r="K281" s="110"/>
      <c r="L281" s="128">
        <v>0.83250743310208097</v>
      </c>
      <c r="M281" s="128">
        <v>8.5332011892963298</v>
      </c>
      <c r="N281" s="128">
        <v>14.9825783972125</v>
      </c>
      <c r="O281" s="128">
        <v>96.367400000000004</v>
      </c>
      <c r="P281" s="263">
        <v>1.1648000000000001</v>
      </c>
      <c r="Q281" s="128">
        <v>0.42507970244420801</v>
      </c>
    </row>
    <row r="282" spans="1:17" ht="13.2" x14ac:dyDescent="0.25">
      <c r="A282" s="110" t="s">
        <v>593</v>
      </c>
      <c r="B282" s="110">
        <v>14925</v>
      </c>
      <c r="C282" s="110">
        <v>15803</v>
      </c>
      <c r="D282" s="110"/>
      <c r="E282" s="110">
        <v>14934.5294174545</v>
      </c>
      <c r="F282" s="110">
        <v>-193.50321011627599</v>
      </c>
      <c r="G282" s="110">
        <v>1214.19449276813</v>
      </c>
      <c r="H282" s="110">
        <v>-129.36801584414599</v>
      </c>
      <c r="I282" s="110">
        <v>-0.66239160362010496</v>
      </c>
      <c r="J282" s="110">
        <v>-22.217144944217299</v>
      </c>
      <c r="K282" s="110"/>
      <c r="L282" s="128">
        <v>1.3430442335961501</v>
      </c>
      <c r="M282" s="128">
        <v>13.490578644928499</v>
      </c>
      <c r="N282" s="128">
        <v>7.7761267954432904</v>
      </c>
      <c r="O282" s="128">
        <v>97.132000000000005</v>
      </c>
      <c r="P282" s="263">
        <v>1.0809</v>
      </c>
      <c r="Q282" s="128">
        <v>11.782477341389701</v>
      </c>
    </row>
    <row r="283" spans="1:17" ht="13.2" x14ac:dyDescent="0.25">
      <c r="A283" s="110" t="s">
        <v>594</v>
      </c>
      <c r="B283" s="110">
        <v>5444</v>
      </c>
      <c r="C283" s="110">
        <v>11784</v>
      </c>
      <c r="D283" s="110"/>
      <c r="E283" s="110">
        <v>10573.4483883537</v>
      </c>
      <c r="F283" s="110">
        <v>-132.919072157095</v>
      </c>
      <c r="G283" s="110">
        <v>1495.7899408151</v>
      </c>
      <c r="H283" s="110">
        <v>-129.36801584414599</v>
      </c>
      <c r="I283" s="110">
        <v>-0.66239160362010496</v>
      </c>
      <c r="J283" s="110">
        <v>-22.217144944217299</v>
      </c>
      <c r="K283" s="110"/>
      <c r="L283" s="128">
        <v>1.04087812263437</v>
      </c>
      <c r="M283" s="128">
        <v>9.5003785011355006</v>
      </c>
      <c r="N283" s="128">
        <v>16.533864541832699</v>
      </c>
      <c r="O283" s="128">
        <v>96.032399999999996</v>
      </c>
      <c r="P283" s="263">
        <v>1.1409</v>
      </c>
      <c r="Q283" s="128">
        <v>5.8935361216729998</v>
      </c>
    </row>
    <row r="284" spans="1:17" ht="13.2" x14ac:dyDescent="0.25">
      <c r="A284" s="110" t="s">
        <v>595</v>
      </c>
      <c r="B284" s="110">
        <v>11791</v>
      </c>
      <c r="C284" s="110">
        <v>10969</v>
      </c>
      <c r="D284" s="110"/>
      <c r="E284" s="110">
        <v>9934.7796301994695</v>
      </c>
      <c r="F284" s="110">
        <v>-99.187587163217103</v>
      </c>
      <c r="G284" s="110">
        <v>1285.5906792657599</v>
      </c>
      <c r="H284" s="110">
        <v>-129.36801584414599</v>
      </c>
      <c r="I284" s="110">
        <v>-0.66239160362010496</v>
      </c>
      <c r="J284" s="110">
        <v>-22.217144944217299</v>
      </c>
      <c r="K284" s="110"/>
      <c r="L284" s="128">
        <v>1.06850495476088</v>
      </c>
      <c r="M284" s="128">
        <v>8.8754847048685903</v>
      </c>
      <c r="N284" s="128">
        <v>20.9708737864078</v>
      </c>
      <c r="O284" s="128">
        <v>95.585300000000004</v>
      </c>
      <c r="P284" s="263">
        <v>1.1288</v>
      </c>
      <c r="Q284" s="128">
        <v>4.3399638336347204</v>
      </c>
    </row>
    <row r="285" spans="1:17" ht="13.2" x14ac:dyDescent="0.25">
      <c r="A285" s="110" t="s">
        <v>596</v>
      </c>
      <c r="B285" s="110">
        <v>11268</v>
      </c>
      <c r="C285" s="110">
        <v>13156</v>
      </c>
      <c r="D285" s="110"/>
      <c r="E285" s="110">
        <v>12082.700857699299</v>
      </c>
      <c r="F285" s="110">
        <v>-145.00476716094201</v>
      </c>
      <c r="G285" s="110">
        <v>1320.5889162137501</v>
      </c>
      <c r="H285" s="110">
        <v>-129.36801584414599</v>
      </c>
      <c r="I285" s="110">
        <v>-0.66239160362010496</v>
      </c>
      <c r="J285" s="110">
        <v>27.311005396309099</v>
      </c>
      <c r="K285" s="110"/>
      <c r="L285" s="128">
        <v>1.04033427133964</v>
      </c>
      <c r="M285" s="128">
        <v>10.9405645092522</v>
      </c>
      <c r="N285" s="128">
        <v>13.406079501169099</v>
      </c>
      <c r="O285" s="128">
        <v>98.085599999999999</v>
      </c>
      <c r="P285" s="263">
        <v>1.1088</v>
      </c>
      <c r="Q285" s="128">
        <v>18.465430016863401</v>
      </c>
    </row>
    <row r="286" spans="1:17" ht="13.2" x14ac:dyDescent="0.25">
      <c r="A286" s="110" t="s">
        <v>597</v>
      </c>
      <c r="B286" s="110">
        <v>62601</v>
      </c>
      <c r="C286" s="110">
        <v>11224</v>
      </c>
      <c r="D286" s="110"/>
      <c r="E286" s="110">
        <v>11460.5856875464</v>
      </c>
      <c r="F286" s="110">
        <v>-169.84727014123999</v>
      </c>
      <c r="G286" s="110">
        <v>85.069104140133305</v>
      </c>
      <c r="H286" s="110">
        <v>-129.36801584414599</v>
      </c>
      <c r="I286" s="110">
        <v>-0.66239160362010496</v>
      </c>
      <c r="J286" s="110">
        <v>-22.217144944217299</v>
      </c>
      <c r="K286" s="110"/>
      <c r="L286" s="128">
        <v>1.1383057119114399</v>
      </c>
      <c r="M286" s="128">
        <v>10.291788833315</v>
      </c>
      <c r="N286" s="128">
        <v>12.172455819622201</v>
      </c>
      <c r="O286" s="128">
        <v>97.857699999999994</v>
      </c>
      <c r="P286" s="263">
        <v>1.0068999999999999</v>
      </c>
      <c r="Q286" s="128">
        <v>14.712824547600301</v>
      </c>
    </row>
    <row r="287" spans="1:17" ht="14.25" customHeight="1" x14ac:dyDescent="0.25">
      <c r="A287" s="18" t="s">
        <v>598</v>
      </c>
      <c r="B287" s="110"/>
      <c r="C287" s="110"/>
      <c r="D287" s="18"/>
      <c r="E287" s="110"/>
      <c r="F287" s="110"/>
      <c r="G287" s="110"/>
      <c r="H287" s="110"/>
      <c r="I287" s="110"/>
      <c r="J287" s="110"/>
      <c r="K287" s="18"/>
      <c r="L287" s="128"/>
      <c r="M287" s="128"/>
      <c r="N287" s="128"/>
      <c r="O287" s="128"/>
      <c r="P287" s="263"/>
      <c r="Q287" s="128"/>
    </row>
    <row r="288" spans="1:17" ht="13.2" x14ac:dyDescent="0.25">
      <c r="A288" s="110" t="s">
        <v>599</v>
      </c>
      <c r="B288" s="110">
        <v>2451</v>
      </c>
      <c r="C288" s="110">
        <v>12159</v>
      </c>
      <c r="D288" s="110"/>
      <c r="E288" s="110">
        <v>10712.506111099099</v>
      </c>
      <c r="F288" s="110">
        <v>-146.538997710633</v>
      </c>
      <c r="G288" s="110">
        <v>1726.41954433858</v>
      </c>
      <c r="H288" s="110">
        <v>-129.36801584414599</v>
      </c>
      <c r="I288" s="110">
        <v>17.863484134253699</v>
      </c>
      <c r="J288" s="110">
        <v>-22.217144944217299</v>
      </c>
      <c r="K288" s="110"/>
      <c r="L288" s="128">
        <v>1.03820598006645</v>
      </c>
      <c r="M288" s="128">
        <v>9.6345514950166091</v>
      </c>
      <c r="N288" s="128">
        <v>15.086206896551699</v>
      </c>
      <c r="O288" s="128">
        <v>95.979100000000003</v>
      </c>
      <c r="P288" s="263">
        <v>1.1606000000000001</v>
      </c>
      <c r="Q288" s="128">
        <v>-3.0188679245282999</v>
      </c>
    </row>
    <row r="289" spans="1:17" ht="13.2" x14ac:dyDescent="0.25">
      <c r="A289" s="110" t="s">
        <v>600</v>
      </c>
      <c r="B289" s="110">
        <v>2646</v>
      </c>
      <c r="C289" s="110">
        <v>11733</v>
      </c>
      <c r="D289" s="110"/>
      <c r="E289" s="110">
        <v>10535.545883344899</v>
      </c>
      <c r="F289" s="110">
        <v>-160.552150065955</v>
      </c>
      <c r="G289" s="110">
        <v>1510.4670150377101</v>
      </c>
      <c r="H289" s="110">
        <v>-129.36801584414599</v>
      </c>
      <c r="I289" s="110">
        <v>-0.66239160362010496</v>
      </c>
      <c r="J289" s="110">
        <v>-22.217144944217299</v>
      </c>
      <c r="K289" s="110"/>
      <c r="L289" s="128">
        <v>0.86240689925519398</v>
      </c>
      <c r="M289" s="128">
        <v>9.5648765190121505</v>
      </c>
      <c r="N289" s="128">
        <v>13.934426229508199</v>
      </c>
      <c r="O289" s="128">
        <v>95.494900000000001</v>
      </c>
      <c r="P289" s="263">
        <v>1.1428</v>
      </c>
      <c r="Q289" s="128">
        <v>9.9173553719008307</v>
      </c>
    </row>
    <row r="290" spans="1:17" ht="13.2" x14ac:dyDescent="0.25">
      <c r="A290" s="110" t="s">
        <v>601</v>
      </c>
      <c r="B290" s="110">
        <v>12257</v>
      </c>
      <c r="C290" s="110">
        <v>11981</v>
      </c>
      <c r="D290" s="110"/>
      <c r="E290" s="110">
        <v>11591.734877295199</v>
      </c>
      <c r="F290" s="110">
        <v>-82.982979703628402</v>
      </c>
      <c r="G290" s="110">
        <v>624.98970534362797</v>
      </c>
      <c r="H290" s="110">
        <v>-129.36801584414599</v>
      </c>
      <c r="I290" s="110">
        <v>-0.66239160362010496</v>
      </c>
      <c r="J290" s="110">
        <v>-22.217144944217299</v>
      </c>
      <c r="K290" s="110"/>
      <c r="L290" s="128">
        <v>1.23315639036341</v>
      </c>
      <c r="M290" s="128">
        <v>10.363413638219701</v>
      </c>
      <c r="N290" s="128">
        <v>19.3065405831363</v>
      </c>
      <c r="O290" s="128">
        <v>94.600300000000004</v>
      </c>
      <c r="P290" s="263">
        <v>1.0533999999999999</v>
      </c>
      <c r="Q290" s="128">
        <v>12.252964426877501</v>
      </c>
    </row>
    <row r="291" spans="1:17" ht="13.2" x14ac:dyDescent="0.25">
      <c r="A291" s="110" t="s">
        <v>602</v>
      </c>
      <c r="B291" s="110">
        <v>3133</v>
      </c>
      <c r="C291" s="110">
        <v>12194</v>
      </c>
      <c r="D291" s="110"/>
      <c r="E291" s="110">
        <v>11276.0682396013</v>
      </c>
      <c r="F291" s="110">
        <v>-152.56841782629201</v>
      </c>
      <c r="G291" s="110">
        <v>1222.67882594905</v>
      </c>
      <c r="H291" s="110">
        <v>-129.36801584414599</v>
      </c>
      <c r="I291" s="110">
        <v>-0.66239160362010496</v>
      </c>
      <c r="J291" s="110">
        <v>-22.217144944217299</v>
      </c>
      <c r="K291" s="110"/>
      <c r="L291" s="128">
        <v>1.0430247718383301</v>
      </c>
      <c r="M291" s="128">
        <v>10.1694915254237</v>
      </c>
      <c r="N291" s="128">
        <v>13.782051282051301</v>
      </c>
      <c r="O291" s="128">
        <v>95.271199999999993</v>
      </c>
      <c r="P291" s="263">
        <v>1.1079000000000001</v>
      </c>
      <c r="Q291" s="128">
        <v>9.2063492063492092</v>
      </c>
    </row>
    <row r="292" spans="1:17" ht="13.2" x14ac:dyDescent="0.25">
      <c r="A292" s="110" t="s">
        <v>603</v>
      </c>
      <c r="B292" s="110">
        <v>7103</v>
      </c>
      <c r="C292" s="110">
        <v>10945</v>
      </c>
      <c r="D292" s="110"/>
      <c r="E292" s="110">
        <v>10624.7875715296</v>
      </c>
      <c r="F292" s="110">
        <v>-186.89207932282801</v>
      </c>
      <c r="G292" s="110">
        <v>659.41549854513403</v>
      </c>
      <c r="H292" s="110">
        <v>-129.36801584414599</v>
      </c>
      <c r="I292" s="110">
        <v>-0.66239160362010496</v>
      </c>
      <c r="J292" s="110">
        <v>-22.217144944217299</v>
      </c>
      <c r="K292" s="110"/>
      <c r="L292" s="128">
        <v>0.99398012039759198</v>
      </c>
      <c r="M292" s="128">
        <v>9.5758084838303201</v>
      </c>
      <c r="N292" s="128">
        <v>11.5497076023392</v>
      </c>
      <c r="O292" s="128">
        <v>96.498699999999999</v>
      </c>
      <c r="P292" s="263">
        <v>1.0615000000000001</v>
      </c>
      <c r="Q292" s="128">
        <v>-0.65789473684210498</v>
      </c>
    </row>
    <row r="293" spans="1:17" ht="13.2" x14ac:dyDescent="0.25">
      <c r="A293" s="110" t="s">
        <v>604</v>
      </c>
      <c r="B293" s="110">
        <v>4086</v>
      </c>
      <c r="C293" s="110">
        <v>12834</v>
      </c>
      <c r="D293" s="110"/>
      <c r="E293" s="110">
        <v>11562.9065572288</v>
      </c>
      <c r="F293" s="110">
        <v>-184.22439160342199</v>
      </c>
      <c r="G293" s="110">
        <v>1607.4536210722499</v>
      </c>
      <c r="H293" s="110">
        <v>-129.36801584414599</v>
      </c>
      <c r="I293" s="110">
        <v>-0.66239160362010496</v>
      </c>
      <c r="J293" s="110">
        <v>-22.217144944217299</v>
      </c>
      <c r="K293" s="110"/>
      <c r="L293" s="128">
        <v>1.4550928248871</v>
      </c>
      <c r="M293" s="128">
        <v>10.210737581535399</v>
      </c>
      <c r="N293" s="128">
        <v>11.0565110565111</v>
      </c>
      <c r="O293" s="128">
        <v>95.853099999999998</v>
      </c>
      <c r="P293" s="263">
        <v>1.1385000000000001</v>
      </c>
      <c r="Q293" s="128">
        <v>1.9736842105263199</v>
      </c>
    </row>
    <row r="294" spans="1:17" ht="13.2" x14ac:dyDescent="0.25">
      <c r="A294" s="110" t="s">
        <v>605</v>
      </c>
      <c r="B294" s="110">
        <v>6784</v>
      </c>
      <c r="C294" s="110">
        <v>11795</v>
      </c>
      <c r="D294" s="110"/>
      <c r="E294" s="110">
        <v>11272.683159980599</v>
      </c>
      <c r="F294" s="110">
        <v>-186.23863722580899</v>
      </c>
      <c r="G294" s="110">
        <v>860.46044642259403</v>
      </c>
      <c r="H294" s="110">
        <v>-129.36801584414599</v>
      </c>
      <c r="I294" s="110">
        <v>-0.66239160362010496</v>
      </c>
      <c r="J294" s="110">
        <v>-22.217144944217299</v>
      </c>
      <c r="K294" s="110"/>
      <c r="L294" s="128">
        <v>1.06714095153402</v>
      </c>
      <c r="M294" s="128">
        <v>10.152660441677799</v>
      </c>
      <c r="N294" s="128">
        <v>10.9489051094891</v>
      </c>
      <c r="O294" s="128">
        <v>96.156599999999997</v>
      </c>
      <c r="P294" s="263">
        <v>1.0758000000000001</v>
      </c>
      <c r="Q294" s="128">
        <v>2.5745257452574499</v>
      </c>
    </row>
    <row r="295" spans="1:17" ht="13.2" x14ac:dyDescent="0.25">
      <c r="A295" s="110" t="s">
        <v>606</v>
      </c>
      <c r="B295" s="110">
        <v>72723</v>
      </c>
      <c r="C295" s="110">
        <v>11214</v>
      </c>
      <c r="D295" s="110"/>
      <c r="E295" s="110">
        <v>11272.8332478961</v>
      </c>
      <c r="F295" s="110">
        <v>-178.38461138893601</v>
      </c>
      <c r="G295" s="110">
        <v>272.02992754641298</v>
      </c>
      <c r="H295" s="110">
        <v>-129.36801584414599</v>
      </c>
      <c r="I295" s="110">
        <v>-0.66239160362010496</v>
      </c>
      <c r="J295" s="110">
        <v>-22.217144944217299</v>
      </c>
      <c r="K295" s="110"/>
      <c r="L295" s="128">
        <v>1.1668434611304701</v>
      </c>
      <c r="M295" s="128">
        <v>10.096571105814901</v>
      </c>
      <c r="N295" s="128">
        <v>11.6796288716059</v>
      </c>
      <c r="O295" s="128">
        <v>96.534800000000004</v>
      </c>
      <c r="P295" s="263">
        <v>1.0236000000000001</v>
      </c>
      <c r="Q295" s="128">
        <v>6.2508122157245003</v>
      </c>
    </row>
    <row r="296" spans="1:17" ht="13.2" x14ac:dyDescent="0.25">
      <c r="A296" s="110" t="s">
        <v>607</v>
      </c>
      <c r="B296" s="110">
        <v>2516</v>
      </c>
      <c r="C296" s="110">
        <v>11455</v>
      </c>
      <c r="D296" s="110"/>
      <c r="E296" s="110">
        <v>9279.7435765428309</v>
      </c>
      <c r="F296" s="110">
        <v>-180.02370721987899</v>
      </c>
      <c r="G296" s="110">
        <v>2447.4915978844801</v>
      </c>
      <c r="H296" s="110">
        <v>-129.36801584414599</v>
      </c>
      <c r="I296" s="110">
        <v>59.479179087838297</v>
      </c>
      <c r="J296" s="110">
        <v>-22.217144944217299</v>
      </c>
      <c r="K296" s="110"/>
      <c r="L296" s="128">
        <v>1.1651265568501401</v>
      </c>
      <c r="M296" s="128">
        <v>8.1960626757733994</v>
      </c>
      <c r="N296" s="128">
        <v>14.2156862745098</v>
      </c>
      <c r="O296" s="128">
        <v>95.794700000000006</v>
      </c>
      <c r="P296" s="263">
        <v>1.2630999999999999</v>
      </c>
      <c r="Q296" s="128">
        <v>-5.6680161943319796</v>
      </c>
    </row>
    <row r="297" spans="1:17" ht="13.2" x14ac:dyDescent="0.25">
      <c r="A297" s="110" t="s">
        <v>608</v>
      </c>
      <c r="B297" s="110">
        <v>5902</v>
      </c>
      <c r="C297" s="110">
        <v>11494</v>
      </c>
      <c r="D297" s="110"/>
      <c r="E297" s="110">
        <v>10121.279070880601</v>
      </c>
      <c r="F297" s="110">
        <v>-206.18297053028999</v>
      </c>
      <c r="G297" s="110">
        <v>1730.65701657411</v>
      </c>
      <c r="H297" s="110">
        <v>-129.36801584414599</v>
      </c>
      <c r="I297" s="110">
        <v>-0.66239160362010496</v>
      </c>
      <c r="J297" s="110">
        <v>-22.217144944217299</v>
      </c>
      <c r="K297" s="110"/>
      <c r="L297" s="128">
        <v>0.82023239917976798</v>
      </c>
      <c r="M297" s="128">
        <v>9.1934381408065597</v>
      </c>
      <c r="N297" s="128">
        <v>10.2230483271375</v>
      </c>
      <c r="O297" s="128">
        <v>96.622100000000003</v>
      </c>
      <c r="P297" s="263">
        <v>1.1704000000000001</v>
      </c>
      <c r="Q297" s="128">
        <v>8.7198515769944294</v>
      </c>
    </row>
    <row r="298" spans="1:17" ht="13.2" x14ac:dyDescent="0.25">
      <c r="A298" s="110" t="s">
        <v>609</v>
      </c>
      <c r="B298" s="110">
        <v>125080</v>
      </c>
      <c r="C298" s="110">
        <v>10908</v>
      </c>
      <c r="D298" s="110"/>
      <c r="E298" s="110">
        <v>11244.845519889201</v>
      </c>
      <c r="F298" s="110">
        <v>-151.36404475709301</v>
      </c>
      <c r="G298" s="110">
        <v>-78.345278503104495</v>
      </c>
      <c r="H298" s="110">
        <v>-129.36801584414599</v>
      </c>
      <c r="I298" s="110">
        <v>-0.66239160362010496</v>
      </c>
      <c r="J298" s="110">
        <v>23.2982601783396</v>
      </c>
      <c r="K298" s="110"/>
      <c r="L298" s="128">
        <v>1.17532059487514</v>
      </c>
      <c r="M298" s="128">
        <v>10.0650887114918</v>
      </c>
      <c r="N298" s="128">
        <v>14.0280561122244</v>
      </c>
      <c r="O298" s="128">
        <v>98.785499999999999</v>
      </c>
      <c r="P298" s="263">
        <v>0.99250000000000005</v>
      </c>
      <c r="Q298" s="128">
        <v>18.403203399525999</v>
      </c>
    </row>
    <row r="299" spans="1:17" ht="13.2" x14ac:dyDescent="0.25">
      <c r="A299" s="110" t="s">
        <v>610</v>
      </c>
      <c r="B299" s="110">
        <v>6787</v>
      </c>
      <c r="C299" s="110">
        <v>12130</v>
      </c>
      <c r="D299" s="110"/>
      <c r="E299" s="110">
        <v>10850.8338236728</v>
      </c>
      <c r="F299" s="110">
        <v>-174.26059119385499</v>
      </c>
      <c r="G299" s="110">
        <v>1480.6193795331999</v>
      </c>
      <c r="H299" s="110">
        <v>-129.36801584414599</v>
      </c>
      <c r="I299" s="110">
        <v>124.122381997196</v>
      </c>
      <c r="J299" s="110">
        <v>-22.217144944217299</v>
      </c>
      <c r="K299" s="110"/>
      <c r="L299" s="128">
        <v>0.88482303539292095</v>
      </c>
      <c r="M299" s="128">
        <v>9.8530293941211795</v>
      </c>
      <c r="N299" s="128">
        <v>12.328767123287699</v>
      </c>
      <c r="O299" s="128">
        <v>95.1053</v>
      </c>
      <c r="P299" s="263">
        <v>1.1358999999999999</v>
      </c>
      <c r="Q299" s="128">
        <v>-8.4398976982097196</v>
      </c>
    </row>
    <row r="300" spans="1:17" ht="13.2" x14ac:dyDescent="0.25">
      <c r="A300" s="110" t="s">
        <v>611</v>
      </c>
      <c r="B300" s="110">
        <v>5412</v>
      </c>
      <c r="C300" s="110">
        <v>13119</v>
      </c>
      <c r="D300" s="110"/>
      <c r="E300" s="110">
        <v>11790.7221605428</v>
      </c>
      <c r="F300" s="110">
        <v>-122.605449866439</v>
      </c>
      <c r="G300" s="110">
        <v>1557.6500992235001</v>
      </c>
      <c r="H300" s="110">
        <v>-129.36801584414599</v>
      </c>
      <c r="I300" s="110">
        <v>-0.66239160362010496</v>
      </c>
      <c r="J300" s="110">
        <v>23.217014961818698</v>
      </c>
      <c r="K300" s="110"/>
      <c r="L300" s="128">
        <v>1.01419878296146</v>
      </c>
      <c r="M300" s="128">
        <v>10.6767471879034</v>
      </c>
      <c r="N300" s="128">
        <v>15.5440414507772</v>
      </c>
      <c r="O300" s="128">
        <v>96.393699999999995</v>
      </c>
      <c r="P300" s="263">
        <v>1.1315999999999999</v>
      </c>
      <c r="Q300" s="128">
        <v>18.283582089552201</v>
      </c>
    </row>
    <row r="301" spans="1:17" ht="13.2" x14ac:dyDescent="0.25">
      <c r="A301" s="110" t="s">
        <v>612</v>
      </c>
      <c r="B301" s="110">
        <v>8776</v>
      </c>
      <c r="C301" s="110">
        <v>12488</v>
      </c>
      <c r="D301" s="110"/>
      <c r="E301" s="110">
        <v>12526.2264535089</v>
      </c>
      <c r="F301" s="110">
        <v>-189.66991021208301</v>
      </c>
      <c r="G301" s="110">
        <v>304.11525248957702</v>
      </c>
      <c r="H301" s="110">
        <v>-129.36801584414599</v>
      </c>
      <c r="I301" s="110">
        <v>-0.66239160362010496</v>
      </c>
      <c r="J301" s="110">
        <v>-22.217144944217299</v>
      </c>
      <c r="K301" s="110"/>
      <c r="L301" s="128">
        <v>1.36384129846709</v>
      </c>
      <c r="M301" s="128">
        <v>11.181244364292199</v>
      </c>
      <c r="N301" s="128">
        <v>9.67741935483871</v>
      </c>
      <c r="O301" s="128">
        <v>95.785499999999999</v>
      </c>
      <c r="P301" s="263">
        <v>1.0238</v>
      </c>
      <c r="Q301" s="128">
        <v>3.6312849162011198</v>
      </c>
    </row>
    <row r="302" spans="1:17" ht="13.2" x14ac:dyDescent="0.25">
      <c r="A302" s="110" t="s">
        <v>613</v>
      </c>
      <c r="B302" s="110">
        <v>2809</v>
      </c>
      <c r="C302" s="110">
        <v>10664</v>
      </c>
      <c r="D302" s="110"/>
      <c r="E302" s="110">
        <v>9689.4760805612805</v>
      </c>
      <c r="F302" s="110">
        <v>-115.82760674411399</v>
      </c>
      <c r="G302" s="110">
        <v>1088.30554109476</v>
      </c>
      <c r="H302" s="110">
        <v>-129.36801584414599</v>
      </c>
      <c r="I302" s="110">
        <v>153.207042152887</v>
      </c>
      <c r="J302" s="110">
        <v>-22.217144944217299</v>
      </c>
      <c r="K302" s="110"/>
      <c r="L302" s="128">
        <v>0.71581961345740897</v>
      </c>
      <c r="M302" s="128">
        <v>8.8403722261989994</v>
      </c>
      <c r="N302" s="128">
        <v>19.4331983805668</v>
      </c>
      <c r="O302" s="128">
        <v>95.1798</v>
      </c>
      <c r="P302" s="263">
        <v>1.1116999999999999</v>
      </c>
      <c r="Q302" s="128">
        <v>-10.7023411371237</v>
      </c>
    </row>
    <row r="303" spans="1:17" ht="14.25" customHeight="1" x14ac:dyDescent="0.25">
      <c r="A303" s="18" t="s">
        <v>614</v>
      </c>
      <c r="B303" s="110"/>
      <c r="C303" s="110"/>
      <c r="D303" s="18"/>
      <c r="E303" s="110"/>
      <c r="F303" s="110"/>
      <c r="G303" s="110"/>
      <c r="H303" s="110"/>
      <c r="I303" s="110"/>
      <c r="J303" s="110"/>
      <c r="K303" s="18"/>
      <c r="L303" s="128"/>
      <c r="M303" s="128"/>
      <c r="N303" s="128"/>
      <c r="O303" s="128"/>
      <c r="P303" s="263"/>
      <c r="Q303" s="128"/>
    </row>
    <row r="304" spans="1:17" ht="13.2" x14ac:dyDescent="0.25">
      <c r="A304" s="110" t="s">
        <v>615</v>
      </c>
      <c r="B304" s="110">
        <v>2821</v>
      </c>
      <c r="C304" s="110">
        <v>10863</v>
      </c>
      <c r="D304" s="110"/>
      <c r="E304" s="110">
        <v>9471.7853932300095</v>
      </c>
      <c r="F304" s="110">
        <v>-202.74235240151</v>
      </c>
      <c r="G304" s="110">
        <v>1745.95803963242</v>
      </c>
      <c r="H304" s="110">
        <v>-129.36801584414599</v>
      </c>
      <c r="I304" s="110">
        <v>-0.66239160362010496</v>
      </c>
      <c r="J304" s="110">
        <v>-22.217144944217299</v>
      </c>
      <c r="K304" s="110"/>
      <c r="L304" s="128">
        <v>0.93357271095152605</v>
      </c>
      <c r="M304" s="128">
        <v>8.5098743267504506</v>
      </c>
      <c r="N304" s="128">
        <v>11.3924050632911</v>
      </c>
      <c r="O304" s="128">
        <v>96.032899999999998</v>
      </c>
      <c r="P304" s="263">
        <v>1.1837</v>
      </c>
      <c r="Q304" s="128">
        <v>9.1286307053941904</v>
      </c>
    </row>
    <row r="305" spans="1:18" ht="13.2" x14ac:dyDescent="0.25">
      <c r="A305" s="110" t="s">
        <v>616</v>
      </c>
      <c r="B305" s="110">
        <v>6440</v>
      </c>
      <c r="C305" s="110">
        <v>10256</v>
      </c>
      <c r="D305" s="110"/>
      <c r="E305" s="110">
        <v>9987.3712665458897</v>
      </c>
      <c r="F305" s="110">
        <v>-195.837881154206</v>
      </c>
      <c r="G305" s="110">
        <v>571.27627658256097</v>
      </c>
      <c r="H305" s="110">
        <v>-129.36801584414599</v>
      </c>
      <c r="I305" s="110">
        <v>44.441993476174098</v>
      </c>
      <c r="J305" s="110">
        <v>-22.217144944217299</v>
      </c>
      <c r="K305" s="110"/>
      <c r="L305" s="128">
        <v>1.04501607717042</v>
      </c>
      <c r="M305" s="128">
        <v>8.9389067524115795</v>
      </c>
      <c r="N305" s="128">
        <v>11.510791366906499</v>
      </c>
      <c r="O305" s="128">
        <v>95.483199999999997</v>
      </c>
      <c r="P305" s="263">
        <v>1.0566</v>
      </c>
      <c r="Q305" s="128">
        <v>-4.6082949308755801</v>
      </c>
    </row>
    <row r="306" spans="1:18" ht="13.2" x14ac:dyDescent="0.25">
      <c r="A306" s="110" t="s">
        <v>617</v>
      </c>
      <c r="B306" s="110">
        <v>28181</v>
      </c>
      <c r="C306" s="110">
        <v>10227</v>
      </c>
      <c r="D306" s="110"/>
      <c r="E306" s="110">
        <v>10298.026830070599</v>
      </c>
      <c r="F306" s="110">
        <v>-181.74712735546299</v>
      </c>
      <c r="G306" s="110">
        <v>263.44173364782802</v>
      </c>
      <c r="H306" s="110">
        <v>-129.36801584414599</v>
      </c>
      <c r="I306" s="110">
        <v>-0.66239160362010496</v>
      </c>
      <c r="J306" s="110">
        <v>-22.217144944217299</v>
      </c>
      <c r="K306" s="110"/>
      <c r="L306" s="128">
        <v>0.93304843304843299</v>
      </c>
      <c r="M306" s="128">
        <v>9.2984330484330506</v>
      </c>
      <c r="N306" s="128">
        <v>12.3707391803907</v>
      </c>
      <c r="O306" s="128">
        <v>96.290800000000004</v>
      </c>
      <c r="P306" s="263">
        <v>1.0249999999999999</v>
      </c>
      <c r="Q306" s="128">
        <v>0.84240084240084201</v>
      </c>
    </row>
    <row r="307" spans="1:18" ht="13.2" x14ac:dyDescent="0.25">
      <c r="A307" s="110" t="s">
        <v>618</v>
      </c>
      <c r="B307" s="110">
        <v>17825</v>
      </c>
      <c r="C307" s="110">
        <v>9703</v>
      </c>
      <c r="D307" s="110"/>
      <c r="E307" s="110">
        <v>9719.0328630650201</v>
      </c>
      <c r="F307" s="110">
        <v>-188.12877833463401</v>
      </c>
      <c r="G307" s="110">
        <v>324.775340804596</v>
      </c>
      <c r="H307" s="110">
        <v>-129.36801584414599</v>
      </c>
      <c r="I307" s="110">
        <v>-0.66239160362010496</v>
      </c>
      <c r="J307" s="110">
        <v>-22.217144944217299</v>
      </c>
      <c r="K307" s="110"/>
      <c r="L307" s="128">
        <v>1.0553939186490999</v>
      </c>
      <c r="M307" s="128">
        <v>8.6770494608933806</v>
      </c>
      <c r="N307" s="128">
        <v>12.623274161735701</v>
      </c>
      <c r="O307" s="128">
        <v>97.529899999999998</v>
      </c>
      <c r="P307" s="263">
        <v>1.0327999999999999</v>
      </c>
      <c r="Q307" s="128">
        <v>4.0243902439024399</v>
      </c>
    </row>
    <row r="308" spans="1:18" ht="13.2" x14ac:dyDescent="0.25">
      <c r="A308" s="110" t="s">
        <v>619</v>
      </c>
      <c r="B308" s="110">
        <v>9805</v>
      </c>
      <c r="C308" s="110">
        <v>11494</v>
      </c>
      <c r="D308" s="110"/>
      <c r="E308" s="110">
        <v>11344.5889947539</v>
      </c>
      <c r="F308" s="110">
        <v>62.357532767881203</v>
      </c>
      <c r="G308" s="110">
        <v>239.689596187994</v>
      </c>
      <c r="H308" s="110">
        <v>-129.36801584414599</v>
      </c>
      <c r="I308" s="110">
        <v>-0.66239160362010496</v>
      </c>
      <c r="J308" s="110">
        <v>-22.217144944217299</v>
      </c>
      <c r="K308" s="110"/>
      <c r="L308" s="128">
        <v>1.0841507485802799</v>
      </c>
      <c r="M308" s="128">
        <v>10.211667527103801</v>
      </c>
      <c r="N308" s="128">
        <v>31.850353892821001</v>
      </c>
      <c r="O308" s="128">
        <v>96.345600000000005</v>
      </c>
      <c r="P308" s="263">
        <v>1.0206</v>
      </c>
      <c r="Q308" s="128">
        <v>9.7291875626880593</v>
      </c>
    </row>
    <row r="309" spans="1:18" ht="13.2" x14ac:dyDescent="0.25">
      <c r="A309" s="110" t="s">
        <v>620</v>
      </c>
      <c r="B309" s="110">
        <v>5081</v>
      </c>
      <c r="C309" s="110">
        <v>9520</v>
      </c>
      <c r="D309" s="110"/>
      <c r="E309" s="110">
        <v>8740.3285532461596</v>
      </c>
      <c r="F309" s="110">
        <v>-133.696240159121</v>
      </c>
      <c r="G309" s="110">
        <v>1065.3188835495</v>
      </c>
      <c r="H309" s="110">
        <v>-129.36801584414599</v>
      </c>
      <c r="I309" s="110">
        <v>-0.66239160362010496</v>
      </c>
      <c r="J309" s="110">
        <v>-22.217144944217299</v>
      </c>
      <c r="K309" s="110"/>
      <c r="L309" s="128">
        <v>0.95470241722526905</v>
      </c>
      <c r="M309" s="128">
        <v>7.8001218769043303</v>
      </c>
      <c r="N309" s="128">
        <v>20.0520833333333</v>
      </c>
      <c r="O309" s="128">
        <v>96.419899999999998</v>
      </c>
      <c r="P309" s="263">
        <v>1.1212</v>
      </c>
      <c r="Q309" s="128">
        <v>0.46620046620046601</v>
      </c>
    </row>
    <row r="310" spans="1:18" ht="13.2" x14ac:dyDescent="0.25">
      <c r="A310" s="110" t="s">
        <v>621</v>
      </c>
      <c r="B310" s="110">
        <v>16169</v>
      </c>
      <c r="C310" s="110">
        <v>9889</v>
      </c>
      <c r="D310" s="110"/>
      <c r="E310" s="110">
        <v>9823.1757362911794</v>
      </c>
      <c r="F310" s="110">
        <v>-223.94862124267999</v>
      </c>
      <c r="G310" s="110">
        <v>355.69611910803098</v>
      </c>
      <c r="H310" s="110">
        <v>-129.36801584414599</v>
      </c>
      <c r="I310" s="110">
        <v>85.287872484366801</v>
      </c>
      <c r="J310" s="110">
        <v>-22.217144944217299</v>
      </c>
      <c r="K310" s="110"/>
      <c r="L310" s="128">
        <v>0.91275336774518401</v>
      </c>
      <c r="M310" s="128">
        <v>8.8568550925343104</v>
      </c>
      <c r="N310" s="128">
        <v>8.8841506751954498</v>
      </c>
      <c r="O310" s="128">
        <v>95.713099999999997</v>
      </c>
      <c r="P310" s="263">
        <v>1.0356000000000001</v>
      </c>
      <c r="Q310" s="128">
        <v>-6.9544364508393297</v>
      </c>
    </row>
    <row r="311" spans="1:18" ht="13.2" x14ac:dyDescent="0.25">
      <c r="A311" s="110" t="s">
        <v>622</v>
      </c>
      <c r="B311" s="110">
        <v>23116</v>
      </c>
      <c r="C311" s="110">
        <v>10925</v>
      </c>
      <c r="D311" s="110"/>
      <c r="E311" s="110">
        <v>10932.8495248049</v>
      </c>
      <c r="F311" s="110">
        <v>-206.647824904592</v>
      </c>
      <c r="G311" s="110">
        <v>351.46910787989901</v>
      </c>
      <c r="H311" s="110">
        <v>-129.36801584414599</v>
      </c>
      <c r="I311" s="110">
        <v>-0.66239160362010496</v>
      </c>
      <c r="J311" s="110">
        <v>-22.217144944217299</v>
      </c>
      <c r="K311" s="110"/>
      <c r="L311" s="128">
        <v>1.20260637600035</v>
      </c>
      <c r="M311" s="128">
        <v>9.7520444308392005</v>
      </c>
      <c r="N311" s="128">
        <v>9.5964125560538101</v>
      </c>
      <c r="O311" s="128">
        <v>98.882400000000004</v>
      </c>
      <c r="P311" s="263">
        <v>1.0316000000000001</v>
      </c>
      <c r="Q311" s="128">
        <v>3.3842344201403201</v>
      </c>
    </row>
    <row r="312" spans="1:18" ht="13.2" x14ac:dyDescent="0.25">
      <c r="A312" s="110" t="s">
        <v>623</v>
      </c>
      <c r="B312" s="110">
        <v>77470</v>
      </c>
      <c r="C312" s="110">
        <v>10479</v>
      </c>
      <c r="D312" s="110"/>
      <c r="E312" s="110">
        <v>10742.813087079699</v>
      </c>
      <c r="F312" s="110">
        <v>-186.122555193132</v>
      </c>
      <c r="G312" s="110">
        <v>74.745066653373598</v>
      </c>
      <c r="H312" s="110">
        <v>-129.36801584414599</v>
      </c>
      <c r="I312" s="110">
        <v>-0.66239160362010496</v>
      </c>
      <c r="J312" s="110">
        <v>-22.217144944217299</v>
      </c>
      <c r="K312" s="110"/>
      <c r="L312" s="128">
        <v>1.0601113885154601</v>
      </c>
      <c r="M312" s="128">
        <v>9.6511106843351904</v>
      </c>
      <c r="N312" s="128">
        <v>11.5282568320509</v>
      </c>
      <c r="O312" s="128">
        <v>98.563100000000006</v>
      </c>
      <c r="P312" s="263">
        <v>1.0064</v>
      </c>
      <c r="Q312" s="128">
        <v>8.5225061616292592</v>
      </c>
    </row>
    <row r="313" spans="1:18" ht="13.2" x14ac:dyDescent="0.25">
      <c r="A313" s="110" t="s">
        <v>624</v>
      </c>
      <c r="B313" s="110">
        <v>6101</v>
      </c>
      <c r="C313" s="110">
        <v>11472</v>
      </c>
      <c r="D313" s="110"/>
      <c r="E313" s="110">
        <v>10094.5365200456</v>
      </c>
      <c r="F313" s="110">
        <v>-134.95979192862299</v>
      </c>
      <c r="G313" s="110">
        <v>1664.52341313956</v>
      </c>
      <c r="H313" s="110">
        <v>-129.36801584414599</v>
      </c>
      <c r="I313" s="110">
        <v>-0.66239160362010496</v>
      </c>
      <c r="J313" s="110">
        <v>-22.217144944217299</v>
      </c>
      <c r="K313" s="110"/>
      <c r="L313" s="128">
        <v>0.99140779907468601</v>
      </c>
      <c r="M313" s="128">
        <v>9.0713813615333798</v>
      </c>
      <c r="N313" s="128">
        <v>17.122040072859701</v>
      </c>
      <c r="O313" s="128">
        <v>95.4786</v>
      </c>
      <c r="P313" s="263">
        <v>1.1642999999999999</v>
      </c>
      <c r="Q313" s="128">
        <v>2.52525252525253</v>
      </c>
    </row>
    <row r="314" spans="1:18" ht="13.2" x14ac:dyDescent="0.25">
      <c r="A314" s="110" t="s">
        <v>625</v>
      </c>
      <c r="B314" s="110">
        <v>42184</v>
      </c>
      <c r="C314" s="110">
        <v>10695</v>
      </c>
      <c r="D314" s="110"/>
      <c r="E314" s="110">
        <v>10936.4360249413</v>
      </c>
      <c r="F314" s="110">
        <v>-230.18040075078201</v>
      </c>
      <c r="G314" s="110">
        <v>140.50922600284099</v>
      </c>
      <c r="H314" s="110">
        <v>-129.36801584414599</v>
      </c>
      <c r="I314" s="110">
        <v>-0.66239160362010496</v>
      </c>
      <c r="J314" s="110">
        <v>-22.217144944217299</v>
      </c>
      <c r="K314" s="110"/>
      <c r="L314" s="128">
        <v>1.1636432440103099</v>
      </c>
      <c r="M314" s="128">
        <v>9.7774414039402995</v>
      </c>
      <c r="N314" s="128">
        <v>7.4987905176584402</v>
      </c>
      <c r="O314" s="128">
        <v>96.590299999999999</v>
      </c>
      <c r="P314" s="263">
        <v>1.0123</v>
      </c>
      <c r="Q314" s="128">
        <v>2.9143492769744199</v>
      </c>
    </row>
    <row r="315" spans="1:18" ht="13.2" x14ac:dyDescent="0.25">
      <c r="A315" s="110" t="s">
        <v>626</v>
      </c>
      <c r="B315" s="110">
        <v>8274</v>
      </c>
      <c r="C315" s="110">
        <v>11039</v>
      </c>
      <c r="D315" s="110"/>
      <c r="E315" s="110">
        <v>10866.0909386598</v>
      </c>
      <c r="F315" s="110">
        <v>-118.089586353622</v>
      </c>
      <c r="G315" s="110">
        <v>442.80791863018698</v>
      </c>
      <c r="H315" s="110">
        <v>-129.36801584414599</v>
      </c>
      <c r="I315" s="110">
        <v>-0.66239160362010496</v>
      </c>
      <c r="J315" s="110">
        <v>-22.217144944217299</v>
      </c>
      <c r="K315" s="110"/>
      <c r="L315" s="128">
        <v>0.90503347384081301</v>
      </c>
      <c r="M315" s="128">
        <v>9.8561864616910508</v>
      </c>
      <c r="N315" s="128">
        <v>17.232704402515701</v>
      </c>
      <c r="O315" s="128">
        <v>96.308000000000007</v>
      </c>
      <c r="P315" s="263">
        <v>1.0402</v>
      </c>
      <c r="Q315" s="128">
        <v>-1.13895216400911</v>
      </c>
    </row>
    <row r="316" spans="1:18" ht="13.2" x14ac:dyDescent="0.25">
      <c r="A316" s="110" t="s">
        <v>627</v>
      </c>
      <c r="B316" s="110">
        <v>3367</v>
      </c>
      <c r="C316" s="110">
        <v>8719</v>
      </c>
      <c r="D316" s="110"/>
      <c r="E316" s="110">
        <v>7997.1568667803103</v>
      </c>
      <c r="F316" s="110">
        <v>-126.163233879673</v>
      </c>
      <c r="G316" s="110">
        <v>894.47519079535698</v>
      </c>
      <c r="H316" s="110">
        <v>-129.36801584414599</v>
      </c>
      <c r="I316" s="110">
        <v>104.70176990038</v>
      </c>
      <c r="J316" s="110">
        <v>-22.217144944217299</v>
      </c>
      <c r="K316" s="110"/>
      <c r="L316" s="128">
        <v>0.90497737556561098</v>
      </c>
      <c r="M316" s="128">
        <v>7.1191553544494699</v>
      </c>
      <c r="N316" s="128">
        <v>22.881355932203402</v>
      </c>
      <c r="O316" s="128">
        <v>94.885499999999993</v>
      </c>
      <c r="P316" s="263">
        <v>1.1111</v>
      </c>
      <c r="Q316" s="128">
        <v>-9.2150170648464194</v>
      </c>
    </row>
    <row r="317" spans="1:18" ht="13.2" x14ac:dyDescent="0.25">
      <c r="A317" s="110" t="s">
        <v>628</v>
      </c>
      <c r="B317" s="110">
        <v>4461</v>
      </c>
      <c r="C317" s="110">
        <v>9756</v>
      </c>
      <c r="D317" s="110"/>
      <c r="E317" s="110">
        <v>8633.6490585014508</v>
      </c>
      <c r="F317" s="110">
        <v>-85.724892756055496</v>
      </c>
      <c r="G317" s="110">
        <v>1079.15364086779</v>
      </c>
      <c r="H317" s="110">
        <v>-129.36801584414599</v>
      </c>
      <c r="I317" s="110">
        <v>280.12893447850098</v>
      </c>
      <c r="J317" s="110">
        <v>-22.217144944217299</v>
      </c>
      <c r="K317" s="110"/>
      <c r="L317" s="128">
        <v>0.581530588508956</v>
      </c>
      <c r="M317" s="128">
        <v>7.9088160037217996</v>
      </c>
      <c r="N317" s="128">
        <v>25</v>
      </c>
      <c r="O317" s="128">
        <v>95.003299999999996</v>
      </c>
      <c r="P317" s="263">
        <v>1.1243000000000001</v>
      </c>
      <c r="Q317" s="128">
        <v>-18.344519015660001</v>
      </c>
    </row>
    <row r="318" spans="1:18" ht="6.75" customHeight="1" thickBot="1" x14ac:dyDescent="0.3">
      <c r="A318" s="17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0"/>
    </row>
    <row r="319" spans="1:18" x14ac:dyDescent="0.25"/>
    <row r="320" spans="1:18" x14ac:dyDescent="0.25"/>
  </sheetData>
  <mergeCells count="5">
    <mergeCell ref="Q3:Q4"/>
    <mergeCell ref="F4:J4"/>
    <mergeCell ref="L3:M4"/>
    <mergeCell ref="N3:N4"/>
    <mergeCell ref="O3:P4"/>
  </mergeCells>
  <conditionalFormatting sqref="C318:Q333 E8:J8 D9:J317 K8:Q317">
    <cfRule type="cellIs" dxfId="74" priority="2" operator="lessThan">
      <formula>0</formula>
    </cfRule>
  </conditionalFormatting>
  <conditionalFormatting sqref="B318:B333 B8:D8 B9:C317">
    <cfRule type="cellIs" dxfId="7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0" defaultRowHeight="13.2" zeroHeight="1" x14ac:dyDescent="0.25"/>
  <cols>
    <col min="1" max="1" width="15.44140625" bestFit="1" customWidth="1"/>
    <col min="2" max="2" width="10.5546875" customWidth="1"/>
    <col min="3" max="3" width="14.33203125" customWidth="1"/>
    <col min="4" max="4" width="12.109375" customWidth="1"/>
    <col min="5" max="9" width="11.6640625" customWidth="1"/>
    <col min="10" max="10" width="6.44140625" style="64" customWidth="1"/>
    <col min="11" max="11" width="9.109375" customWidth="1"/>
    <col min="12" max="12" width="11.109375" bestFit="1" customWidth="1"/>
    <col min="13" max="13" width="10.5546875" customWidth="1"/>
    <col min="14" max="14" width="9.6640625" customWidth="1"/>
    <col min="15" max="15" width="7.44140625" customWidth="1"/>
    <col min="16" max="16" width="8.88671875" customWidth="1"/>
    <col min="17" max="17" width="10.44140625" customWidth="1"/>
    <col min="18" max="18" width="5.109375" customWidth="1"/>
    <col min="19" max="21" width="0" hidden="1" customWidth="1"/>
    <col min="22" max="16384" width="9.109375" hidden="1"/>
  </cols>
  <sheetData>
    <row r="1" spans="1:17" x14ac:dyDescent="0.25"/>
    <row r="2" spans="1:17" ht="16.2" thickBot="1" x14ac:dyDescent="0.35">
      <c r="A2" s="69" t="str">
        <f>"Tabell 6  Gymnasieskola, utjämningsåret "&amp;Innehåll!C34</f>
        <v>Tabell 6  Gymnasieskola, utjämningsåret 2021</v>
      </c>
      <c r="B2" s="69"/>
      <c r="C2" s="68"/>
      <c r="D2" s="68"/>
      <c r="E2" s="68"/>
      <c r="F2" s="68"/>
      <c r="G2" s="68"/>
      <c r="H2" s="68"/>
      <c r="I2" s="68"/>
      <c r="K2" s="69" t="s">
        <v>71</v>
      </c>
      <c r="L2" s="68"/>
      <c r="M2" s="68"/>
      <c r="N2" s="68"/>
      <c r="O2" s="68"/>
      <c r="P2" s="68"/>
      <c r="Q2" s="68"/>
    </row>
    <row r="3" spans="1:17" s="64" customFormat="1" ht="25.5" customHeight="1" x14ac:dyDescent="0.25">
      <c r="A3" s="127" t="s">
        <v>19</v>
      </c>
      <c r="C3"/>
      <c r="E3" s="332" t="s">
        <v>73</v>
      </c>
      <c r="F3" s="332"/>
      <c r="G3" s="332"/>
      <c r="H3" s="332"/>
      <c r="I3" s="332"/>
      <c r="J3" s="72"/>
      <c r="K3" s="264"/>
      <c r="L3" s="331"/>
      <c r="M3" s="331"/>
      <c r="N3" s="73"/>
      <c r="O3" s="331"/>
      <c r="P3" s="331"/>
      <c r="Q3" s="191"/>
    </row>
    <row r="4" spans="1:17" s="64" customFormat="1" ht="42.75" customHeight="1" x14ac:dyDescent="0.25">
      <c r="A4" s="3" t="s">
        <v>45</v>
      </c>
      <c r="B4" s="269" t="str">
        <f>"Folkmängd 31/12 -"&amp;Innehåll!C34-2</f>
        <v>Folkmängd 31/12 -2019</v>
      </c>
      <c r="C4" s="268" t="s">
        <v>74</v>
      </c>
      <c r="D4" s="268" t="s">
        <v>83</v>
      </c>
      <c r="E4" s="268" t="s">
        <v>84</v>
      </c>
      <c r="F4" s="268" t="s">
        <v>201</v>
      </c>
      <c r="G4" s="268" t="s">
        <v>230</v>
      </c>
      <c r="H4" s="268" t="s">
        <v>225</v>
      </c>
      <c r="I4" s="268" t="s">
        <v>226</v>
      </c>
      <c r="J4" s="75"/>
      <c r="K4" s="305" t="s">
        <v>85</v>
      </c>
      <c r="L4" s="306" t="s">
        <v>88</v>
      </c>
      <c r="M4" s="306" t="s">
        <v>87</v>
      </c>
      <c r="N4" s="307" t="s">
        <v>232</v>
      </c>
      <c r="O4" s="307" t="s">
        <v>288</v>
      </c>
      <c r="P4" s="306" t="s">
        <v>287</v>
      </c>
      <c r="Q4" s="306" t="s">
        <v>233</v>
      </c>
    </row>
    <row r="5" spans="1:17" s="72" customFormat="1" ht="18" customHeight="1" x14ac:dyDescent="0.25">
      <c r="B5" s="76"/>
      <c r="C5" s="304" t="s">
        <v>289</v>
      </c>
      <c r="D5" s="183" t="s">
        <v>75</v>
      </c>
      <c r="E5" s="183" t="s">
        <v>76</v>
      </c>
      <c r="F5" s="183" t="s">
        <v>77</v>
      </c>
      <c r="G5" s="183" t="s">
        <v>78</v>
      </c>
      <c r="H5" s="183" t="s">
        <v>79</v>
      </c>
      <c r="I5" s="183" t="s">
        <v>86</v>
      </c>
      <c r="J5" s="76"/>
      <c r="K5" s="76"/>
      <c r="L5" s="76"/>
      <c r="M5" s="76"/>
    </row>
    <row r="6" spans="1:17" ht="18.75" customHeight="1" x14ac:dyDescent="0.25">
      <c r="A6" s="17" t="s">
        <v>324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10" t="s">
        <v>325</v>
      </c>
      <c r="B7" s="110">
        <v>94606</v>
      </c>
      <c r="C7" s="110">
        <v>4549</v>
      </c>
      <c r="D7" s="110">
        <v>4636.8766287773897</v>
      </c>
      <c r="E7" s="110">
        <v>-75.863244976009398</v>
      </c>
      <c r="F7" s="110">
        <v>-77.355585617448</v>
      </c>
      <c r="G7" s="110">
        <v>78.343679029644306</v>
      </c>
      <c r="H7" s="110">
        <v>-3.0250133798402099</v>
      </c>
      <c r="I7" s="110">
        <v>-9.9230989146631092</v>
      </c>
      <c r="J7" s="110"/>
      <c r="K7" s="110">
        <v>3550</v>
      </c>
      <c r="L7" s="110">
        <v>-93.972000940152597</v>
      </c>
      <c r="M7" s="110">
        <v>-58.698614714692702</v>
      </c>
      <c r="N7" s="194">
        <v>0.89657126664777598</v>
      </c>
      <c r="O7" s="165">
        <v>1.038872</v>
      </c>
      <c r="P7" s="165">
        <v>0.98270000000000002</v>
      </c>
      <c r="Q7" s="128">
        <v>5.8753355204294699</v>
      </c>
    </row>
    <row r="8" spans="1:17" x14ac:dyDescent="0.25">
      <c r="A8" s="110" t="s">
        <v>326</v>
      </c>
      <c r="B8" s="110">
        <v>32857</v>
      </c>
      <c r="C8" s="110">
        <v>5120</v>
      </c>
      <c r="D8" s="110">
        <v>5806.7784550656197</v>
      </c>
      <c r="E8" s="110">
        <v>-817.44109667039299</v>
      </c>
      <c r="F8" s="110">
        <v>-110.95047765888501</v>
      </c>
      <c r="G8" s="110">
        <v>218.114902389847</v>
      </c>
      <c r="H8" s="110">
        <v>-3.0250133798402099</v>
      </c>
      <c r="I8" s="110">
        <v>26.106017128688698</v>
      </c>
      <c r="J8" s="110"/>
      <c r="K8" s="110">
        <v>1544</v>
      </c>
      <c r="L8" s="110">
        <v>-813.03914253801304</v>
      </c>
      <c r="M8" s="110">
        <v>-822.78717650559997</v>
      </c>
      <c r="N8" s="194">
        <v>0.92307692307692302</v>
      </c>
      <c r="O8" s="165">
        <v>1.077985</v>
      </c>
      <c r="P8" s="165">
        <v>0.98040000000000005</v>
      </c>
      <c r="Q8" s="128">
        <v>16.003005259203601</v>
      </c>
    </row>
    <row r="9" spans="1:17" x14ac:dyDescent="0.25">
      <c r="A9" s="110" t="s">
        <v>327</v>
      </c>
      <c r="B9" s="110">
        <v>28690</v>
      </c>
      <c r="C9" s="110">
        <v>5459</v>
      </c>
      <c r="D9" s="110">
        <v>5435.5647708800398</v>
      </c>
      <c r="E9" s="110">
        <v>-264.84533329163298</v>
      </c>
      <c r="F9" s="110">
        <v>37.106438116944801</v>
      </c>
      <c r="G9" s="110">
        <v>146.72426032026101</v>
      </c>
      <c r="H9" s="110">
        <v>-3.0250133798402099</v>
      </c>
      <c r="I9" s="110">
        <v>107.194555557101</v>
      </c>
      <c r="J9" s="110"/>
      <c r="K9" s="110">
        <v>1262</v>
      </c>
      <c r="L9" s="110">
        <v>-275.66597459020301</v>
      </c>
      <c r="M9" s="110">
        <v>-254.968817695891</v>
      </c>
      <c r="N9" s="194">
        <v>0.92586750788643501</v>
      </c>
      <c r="O9" s="165">
        <v>1.0528329999999999</v>
      </c>
      <c r="P9" s="165">
        <v>1.0063</v>
      </c>
      <c r="Q9" s="128">
        <v>31.8704284221526</v>
      </c>
    </row>
    <row r="10" spans="1:17" x14ac:dyDescent="0.25">
      <c r="A10" s="110" t="s">
        <v>328</v>
      </c>
      <c r="B10" s="110">
        <v>92095</v>
      </c>
      <c r="C10" s="110">
        <v>4463</v>
      </c>
      <c r="D10" s="110">
        <v>4325.88380034081</v>
      </c>
      <c r="E10" s="110">
        <v>109.446957751456</v>
      </c>
      <c r="F10" s="110">
        <v>-75.003528345733898</v>
      </c>
      <c r="G10" s="110">
        <v>100.508601491734</v>
      </c>
      <c r="H10" s="110">
        <v>-3.0250133798402099</v>
      </c>
      <c r="I10" s="110">
        <v>5.4542956922797403</v>
      </c>
      <c r="J10" s="110"/>
      <c r="K10" s="110">
        <v>3224</v>
      </c>
      <c r="L10" s="110">
        <v>95.872466181975099</v>
      </c>
      <c r="M10" s="110">
        <v>122.07732361811</v>
      </c>
      <c r="N10" s="194">
        <v>0.91966501240694798</v>
      </c>
      <c r="O10" s="165">
        <v>1.047469</v>
      </c>
      <c r="P10" s="165">
        <v>0.98199999999999998</v>
      </c>
      <c r="Q10" s="128">
        <v>13.6411702502644</v>
      </c>
    </row>
    <row r="11" spans="1:17" x14ac:dyDescent="0.25">
      <c r="A11" s="110" t="s">
        <v>329</v>
      </c>
      <c r="B11" s="110">
        <v>112848</v>
      </c>
      <c r="C11" s="110">
        <v>4513</v>
      </c>
      <c r="D11" s="110">
        <v>4624.2689343430502</v>
      </c>
      <c r="E11" s="110">
        <v>-132.79628299464801</v>
      </c>
      <c r="F11" s="110">
        <v>-92.859986880500699</v>
      </c>
      <c r="G11" s="110">
        <v>113.881556669457</v>
      </c>
      <c r="H11" s="110">
        <v>-3.0250133798402099</v>
      </c>
      <c r="I11" s="110">
        <v>3.93701176343713</v>
      </c>
      <c r="J11" s="110"/>
      <c r="K11" s="110">
        <v>4223</v>
      </c>
      <c r="L11" s="110">
        <v>-118.244410879109</v>
      </c>
      <c r="M11" s="110">
        <v>-148.29228081301301</v>
      </c>
      <c r="N11" s="194">
        <v>0.92716488730723601</v>
      </c>
      <c r="O11" s="165">
        <v>1.0515399999999999</v>
      </c>
      <c r="P11" s="165">
        <v>0.97929999999999995</v>
      </c>
      <c r="Q11" s="128">
        <v>13.156484458735299</v>
      </c>
    </row>
    <row r="12" spans="1:17" x14ac:dyDescent="0.25">
      <c r="A12" s="110" t="s">
        <v>330</v>
      </c>
      <c r="B12" s="110">
        <v>79990</v>
      </c>
      <c r="C12" s="110">
        <v>4479</v>
      </c>
      <c r="D12" s="110">
        <v>4484.6360902266097</v>
      </c>
      <c r="E12" s="110">
        <v>-86.124238893031901</v>
      </c>
      <c r="F12" s="110">
        <v>-78.309533172700995</v>
      </c>
      <c r="G12" s="110">
        <v>112.661777599022</v>
      </c>
      <c r="H12" s="110">
        <v>-3.0250133798402099</v>
      </c>
      <c r="I12" s="110">
        <v>48.867978656677401</v>
      </c>
      <c r="J12" s="110"/>
      <c r="K12" s="110">
        <v>2903</v>
      </c>
      <c r="L12" s="110">
        <v>-49.167529512576003</v>
      </c>
      <c r="M12" s="110">
        <v>-124.025073976314</v>
      </c>
      <c r="N12" s="194">
        <v>0.92302405498281803</v>
      </c>
      <c r="O12" s="165">
        <v>1.0520590000000001</v>
      </c>
      <c r="P12" s="165">
        <v>0.9819</v>
      </c>
      <c r="Q12" s="128">
        <v>22.644697929869</v>
      </c>
    </row>
    <row r="13" spans="1:17" x14ac:dyDescent="0.25">
      <c r="A13" s="110" t="s">
        <v>331</v>
      </c>
      <c r="B13" s="110">
        <v>48123</v>
      </c>
      <c r="C13" s="110">
        <v>4490</v>
      </c>
      <c r="D13" s="110">
        <v>4871.1388135917496</v>
      </c>
      <c r="E13" s="110">
        <v>-516.683344667499</v>
      </c>
      <c r="F13" s="110">
        <v>-39.0294137364886</v>
      </c>
      <c r="G13" s="110">
        <v>127.88613750292301</v>
      </c>
      <c r="H13" s="110">
        <v>-3.0250133798402099</v>
      </c>
      <c r="I13" s="110">
        <v>49.280168690944699</v>
      </c>
      <c r="J13" s="110"/>
      <c r="K13" s="110">
        <v>1897</v>
      </c>
      <c r="L13" s="110">
        <v>-544.75256899133501</v>
      </c>
      <c r="M13" s="110">
        <v>-489.55824604648899</v>
      </c>
      <c r="N13" s="194">
        <v>0.91780104712041899</v>
      </c>
      <c r="O13" s="165">
        <v>1.05732</v>
      </c>
      <c r="P13" s="165">
        <v>0.99139999999999995</v>
      </c>
      <c r="Q13" s="128">
        <v>21.680564464400302</v>
      </c>
    </row>
    <row r="14" spans="1:17" x14ac:dyDescent="0.25">
      <c r="A14" s="110" t="s">
        <v>332</v>
      </c>
      <c r="B14" s="110">
        <v>105189</v>
      </c>
      <c r="C14" s="110">
        <v>4478</v>
      </c>
      <c r="D14" s="110">
        <v>4758.9132190786304</v>
      </c>
      <c r="E14" s="110">
        <v>-406.90695499014203</v>
      </c>
      <c r="F14" s="110">
        <v>-68.997209547686694</v>
      </c>
      <c r="G14" s="110">
        <v>150.632693116529</v>
      </c>
      <c r="H14" s="110">
        <v>-3.0250133798402099</v>
      </c>
      <c r="I14" s="110">
        <v>47.778708946653403</v>
      </c>
      <c r="J14" s="110"/>
      <c r="K14" s="110">
        <v>4051</v>
      </c>
      <c r="L14" s="110">
        <v>-422.46930114181998</v>
      </c>
      <c r="M14" s="110">
        <v>-392.28873454128899</v>
      </c>
      <c r="N14" s="194">
        <v>0.933316868362559</v>
      </c>
      <c r="O14" s="165">
        <v>1.0655870000000001</v>
      </c>
      <c r="P14" s="165">
        <v>0.9849</v>
      </c>
      <c r="Q14" s="128">
        <v>21.651651651651701</v>
      </c>
    </row>
    <row r="15" spans="1:17" x14ac:dyDescent="0.25">
      <c r="A15" s="110" t="s">
        <v>333</v>
      </c>
      <c r="B15" s="110">
        <v>62622</v>
      </c>
      <c r="C15" s="110">
        <v>4074</v>
      </c>
      <c r="D15" s="110">
        <v>3824.21858206253</v>
      </c>
      <c r="E15" s="110">
        <v>119.830778139448</v>
      </c>
      <c r="F15" s="110">
        <v>62.902611798782601</v>
      </c>
      <c r="G15" s="110">
        <v>80.431229495740794</v>
      </c>
      <c r="H15" s="110">
        <v>-3.0250133798402099</v>
      </c>
      <c r="I15" s="110">
        <v>-9.9230989146631092</v>
      </c>
      <c r="J15" s="110"/>
      <c r="K15" s="110">
        <v>1938</v>
      </c>
      <c r="L15" s="110">
        <v>144.98888625600901</v>
      </c>
      <c r="M15" s="110">
        <v>93.728544320060294</v>
      </c>
      <c r="N15" s="194">
        <v>0.93001555209953302</v>
      </c>
      <c r="O15" s="165">
        <v>1.044265</v>
      </c>
      <c r="P15" s="165">
        <v>1.0157</v>
      </c>
      <c r="Q15" s="128">
        <v>8.8764044943820206</v>
      </c>
    </row>
    <row r="16" spans="1:17" x14ac:dyDescent="0.25">
      <c r="A16" s="110" t="s">
        <v>334</v>
      </c>
      <c r="B16" s="110">
        <v>11014</v>
      </c>
      <c r="C16" s="110">
        <v>5465</v>
      </c>
      <c r="D16" s="110">
        <v>5082.4018267397796</v>
      </c>
      <c r="E16" s="110">
        <v>-6.0277918714728802</v>
      </c>
      <c r="F16" s="110">
        <v>212.257335322079</v>
      </c>
      <c r="G16" s="110">
        <v>100.4230823132</v>
      </c>
      <c r="H16" s="110">
        <v>-3.0250133798402099</v>
      </c>
      <c r="I16" s="110">
        <v>78.873760263178497</v>
      </c>
      <c r="J16" s="110"/>
      <c r="K16" s="110">
        <v>453</v>
      </c>
      <c r="L16" s="110">
        <v>6.8595785880579596</v>
      </c>
      <c r="M16" s="110">
        <v>-19.859288033830101</v>
      </c>
      <c r="N16" s="194">
        <v>0.94678492239467804</v>
      </c>
      <c r="O16" s="165">
        <v>1.039113</v>
      </c>
      <c r="P16" s="165">
        <v>1.0411999999999999</v>
      </c>
      <c r="Q16" s="128">
        <v>27.247191011236001</v>
      </c>
    </row>
    <row r="17" spans="1:17" x14ac:dyDescent="0.25">
      <c r="A17" s="110" t="s">
        <v>335</v>
      </c>
      <c r="B17" s="110">
        <v>28575</v>
      </c>
      <c r="C17" s="110">
        <v>4467</v>
      </c>
      <c r="D17" s="110">
        <v>4259.5709840620202</v>
      </c>
      <c r="E17" s="110">
        <v>144.81752480645901</v>
      </c>
      <c r="F17" s="110">
        <v>24.160234980710399</v>
      </c>
      <c r="G17" s="110">
        <v>51.810918372385103</v>
      </c>
      <c r="H17" s="110">
        <v>-3.0250133798402099</v>
      </c>
      <c r="I17" s="110">
        <v>-9.9230989146631092</v>
      </c>
      <c r="J17" s="110"/>
      <c r="K17" s="110">
        <v>985</v>
      </c>
      <c r="L17" s="110">
        <v>181.24425634065099</v>
      </c>
      <c r="M17" s="110">
        <v>107.446667569441</v>
      </c>
      <c r="N17" s="194">
        <v>0.89227642276422803</v>
      </c>
      <c r="O17" s="165">
        <v>1.030519</v>
      </c>
      <c r="P17" s="165">
        <v>1.0049999999999999</v>
      </c>
      <c r="Q17" s="128">
        <v>7.0652173913043503</v>
      </c>
    </row>
    <row r="18" spans="1:17" x14ac:dyDescent="0.25">
      <c r="A18" s="110" t="s">
        <v>336</v>
      </c>
      <c r="B18" s="110">
        <v>16750</v>
      </c>
      <c r="C18" s="110">
        <v>5086</v>
      </c>
      <c r="D18" s="110">
        <v>5296.9454621927698</v>
      </c>
      <c r="E18" s="110">
        <v>-203.02145142437701</v>
      </c>
      <c r="F18" s="110">
        <v>-90.363860074191706</v>
      </c>
      <c r="G18" s="110">
        <v>82.943971470214905</v>
      </c>
      <c r="H18" s="110">
        <v>-3.0250133798402099</v>
      </c>
      <c r="I18" s="110">
        <v>2.15543795120381</v>
      </c>
      <c r="J18" s="110"/>
      <c r="K18" s="110">
        <v>718</v>
      </c>
      <c r="L18" s="110">
        <v>-284.34230758671202</v>
      </c>
      <c r="M18" s="110">
        <v>-122.64472096486899</v>
      </c>
      <c r="N18" s="194">
        <v>0.93472222222222201</v>
      </c>
      <c r="O18" s="165">
        <v>1.036189</v>
      </c>
      <c r="P18" s="165">
        <v>0.98240000000000005</v>
      </c>
      <c r="Q18" s="128">
        <v>12.539184952978101</v>
      </c>
    </row>
    <row r="19" spans="1:17" x14ac:dyDescent="0.25">
      <c r="A19" s="110" t="s">
        <v>337</v>
      </c>
      <c r="B19" s="110">
        <v>48964</v>
      </c>
      <c r="C19" s="110">
        <v>4495</v>
      </c>
      <c r="D19" s="110">
        <v>4527.5308476923601</v>
      </c>
      <c r="E19" s="110">
        <v>-107.118047179906</v>
      </c>
      <c r="F19" s="110">
        <v>-24.3028050257535</v>
      </c>
      <c r="G19" s="110">
        <v>111.862698633913</v>
      </c>
      <c r="H19" s="110">
        <v>-3.0250133798402099</v>
      </c>
      <c r="I19" s="110">
        <v>-9.9230989146631092</v>
      </c>
      <c r="J19" s="110"/>
      <c r="K19" s="110">
        <v>1794</v>
      </c>
      <c r="L19" s="110">
        <v>-146.42684568837601</v>
      </c>
      <c r="M19" s="110">
        <v>-68.753374374262407</v>
      </c>
      <c r="N19" s="194">
        <v>0.914221218961625</v>
      </c>
      <c r="O19" s="165">
        <v>1.0508920000000002</v>
      </c>
      <c r="P19" s="165">
        <v>0.99399999999999999</v>
      </c>
      <c r="Q19" s="128">
        <v>10.4679802955665</v>
      </c>
    </row>
    <row r="20" spans="1:17" x14ac:dyDescent="0.25">
      <c r="A20" s="110" t="s">
        <v>338</v>
      </c>
      <c r="B20" s="110">
        <v>73857</v>
      </c>
      <c r="C20" s="110">
        <v>4759</v>
      </c>
      <c r="D20" s="110">
        <v>5029.3653080587301</v>
      </c>
      <c r="E20" s="110">
        <v>-370.78500101884299</v>
      </c>
      <c r="F20" s="110">
        <v>-103.25722793963899</v>
      </c>
      <c r="G20" s="110">
        <v>160.715887015872</v>
      </c>
      <c r="H20" s="110">
        <v>-3.0250133798402099</v>
      </c>
      <c r="I20" s="110">
        <v>45.611213588265898</v>
      </c>
      <c r="J20" s="110"/>
      <c r="K20" s="110">
        <v>3006</v>
      </c>
      <c r="L20" s="110">
        <v>-394.080406919138</v>
      </c>
      <c r="M20" s="110">
        <v>-348.43372082137398</v>
      </c>
      <c r="N20" s="194">
        <v>0.93464488162720905</v>
      </c>
      <c r="O20" s="165">
        <v>1.0649310000000001</v>
      </c>
      <c r="P20" s="165">
        <v>0.97889999999999999</v>
      </c>
      <c r="Q20" s="128">
        <v>20.577617328519899</v>
      </c>
    </row>
    <row r="21" spans="1:17" x14ac:dyDescent="0.25">
      <c r="A21" s="110" t="s">
        <v>339</v>
      </c>
      <c r="B21" s="110">
        <v>82429</v>
      </c>
      <c r="C21" s="110">
        <v>2167</v>
      </c>
      <c r="D21" s="110">
        <v>2406.08449302795</v>
      </c>
      <c r="E21" s="110">
        <v>-172.38718178679201</v>
      </c>
      <c r="F21" s="110">
        <v>-96.990126400259001</v>
      </c>
      <c r="G21" s="110">
        <v>36.765120159842901</v>
      </c>
      <c r="H21" s="110">
        <v>-3.0250133798402099</v>
      </c>
      <c r="I21" s="110">
        <v>-3.5119481902846501</v>
      </c>
      <c r="J21" s="110"/>
      <c r="K21" s="110">
        <v>1605</v>
      </c>
      <c r="L21" s="110">
        <v>-151.325508907879</v>
      </c>
      <c r="M21" s="110">
        <v>-194.392980368531</v>
      </c>
      <c r="N21" s="194">
        <v>0.90562500000000001</v>
      </c>
      <c r="O21" s="165">
        <v>1.0528679999999999</v>
      </c>
      <c r="P21" s="165">
        <v>0.95850000000000002</v>
      </c>
      <c r="Q21" s="128">
        <v>12.8691983122363</v>
      </c>
    </row>
    <row r="22" spans="1:17" x14ac:dyDescent="0.25">
      <c r="A22" s="110" t="s">
        <v>324</v>
      </c>
      <c r="B22" s="110">
        <v>974073</v>
      </c>
      <c r="C22" s="110">
        <v>3202</v>
      </c>
      <c r="D22" s="110">
        <v>3377.39110514307</v>
      </c>
      <c r="E22" s="110">
        <v>-161.88466070321999</v>
      </c>
      <c r="F22" s="110">
        <v>-95.757440209776902</v>
      </c>
      <c r="G22" s="110">
        <v>86.395631390645207</v>
      </c>
      <c r="H22" s="110">
        <v>-3.0250133798402099</v>
      </c>
      <c r="I22" s="110">
        <v>-1.1399939872707601</v>
      </c>
      <c r="J22" s="110"/>
      <c r="K22" s="110">
        <v>26623</v>
      </c>
      <c r="L22" s="110">
        <v>-173.45997455460301</v>
      </c>
      <c r="M22" s="110">
        <v>-151.25347255466301</v>
      </c>
      <c r="N22" s="194">
        <v>0.91324321271227904</v>
      </c>
      <c r="O22" s="165">
        <v>1.0596729999999999</v>
      </c>
      <c r="P22" s="165">
        <v>0.9708</v>
      </c>
      <c r="Q22" s="128">
        <v>12.81410229247</v>
      </c>
    </row>
    <row r="23" spans="1:17" x14ac:dyDescent="0.25">
      <c r="A23" s="110" t="s">
        <v>340</v>
      </c>
      <c r="B23" s="110">
        <v>52414</v>
      </c>
      <c r="C23" s="110">
        <v>2777</v>
      </c>
      <c r="D23" s="110">
        <v>2899.83759269134</v>
      </c>
      <c r="E23" s="110">
        <v>-114.375259975327</v>
      </c>
      <c r="F23" s="110">
        <v>-104.721594628448</v>
      </c>
      <c r="G23" s="110">
        <v>73.543287934171602</v>
      </c>
      <c r="H23" s="110">
        <v>-3.0250133798402099</v>
      </c>
      <c r="I23" s="110">
        <v>25.615307882634902</v>
      </c>
      <c r="J23" s="110"/>
      <c r="K23" s="110">
        <v>1230</v>
      </c>
      <c r="L23" s="110">
        <v>-153.20428255365999</v>
      </c>
      <c r="M23" s="110">
        <v>-76.490363099819703</v>
      </c>
      <c r="N23" s="194">
        <v>0.88625204582651396</v>
      </c>
      <c r="O23" s="165">
        <v>1.0623739999999999</v>
      </c>
      <c r="P23" s="165">
        <v>0.96289999999999998</v>
      </c>
      <c r="Q23" s="128">
        <v>21.782178217821802</v>
      </c>
    </row>
    <row r="24" spans="1:17" x14ac:dyDescent="0.25">
      <c r="A24" s="110" t="s">
        <v>341</v>
      </c>
      <c r="B24" s="110">
        <v>98979</v>
      </c>
      <c r="C24" s="110">
        <v>4358</v>
      </c>
      <c r="D24" s="110">
        <v>4347.1194469939201</v>
      </c>
      <c r="E24" s="110">
        <v>5.0396407546717601</v>
      </c>
      <c r="F24" s="110">
        <v>-59.736139976311499</v>
      </c>
      <c r="G24" s="110">
        <v>78.795309047988695</v>
      </c>
      <c r="H24" s="110">
        <v>-3.0250133798402099</v>
      </c>
      <c r="I24" s="110">
        <v>-9.9230989146631092</v>
      </c>
      <c r="J24" s="110"/>
      <c r="K24" s="110">
        <v>3482</v>
      </c>
      <c r="L24" s="110">
        <v>6.6428732041504199</v>
      </c>
      <c r="M24" s="110">
        <v>2.4922826023666902</v>
      </c>
      <c r="N24" s="194">
        <v>0.92623421354764601</v>
      </c>
      <c r="O24" s="165">
        <v>1.040759</v>
      </c>
      <c r="P24" s="165">
        <v>0.98560000000000003</v>
      </c>
      <c r="Q24" s="128">
        <v>7.8018575851393202</v>
      </c>
    </row>
    <row r="25" spans="1:17" x14ac:dyDescent="0.25">
      <c r="A25" s="110" t="s">
        <v>342</v>
      </c>
      <c r="B25" s="110">
        <v>48333</v>
      </c>
      <c r="C25" s="110">
        <v>4886</v>
      </c>
      <c r="D25" s="110">
        <v>4995.7037405609499</v>
      </c>
      <c r="E25" s="110">
        <v>-175.13703519056301</v>
      </c>
      <c r="F25" s="110">
        <v>-58.085205574442803</v>
      </c>
      <c r="G25" s="110">
        <v>136.83244299975601</v>
      </c>
      <c r="H25" s="110">
        <v>-3.0250133798402099</v>
      </c>
      <c r="I25" s="110">
        <v>-9.9230989146631092</v>
      </c>
      <c r="J25" s="110"/>
      <c r="K25" s="110">
        <v>1954</v>
      </c>
      <c r="L25" s="110">
        <v>-150.61595211732899</v>
      </c>
      <c r="M25" s="110">
        <v>-200.602243966624</v>
      </c>
      <c r="N25" s="194">
        <v>0.92558613659531097</v>
      </c>
      <c r="O25" s="165">
        <v>1.05471</v>
      </c>
      <c r="P25" s="165">
        <v>0.98780000000000001</v>
      </c>
      <c r="Q25" s="128">
        <v>8.7973273942093506</v>
      </c>
    </row>
    <row r="26" spans="1:17" x14ac:dyDescent="0.25">
      <c r="A26" s="110" t="s">
        <v>343</v>
      </c>
      <c r="B26" s="110">
        <v>71874</v>
      </c>
      <c r="C26" s="110">
        <v>4618</v>
      </c>
      <c r="D26" s="110">
        <v>4982.4440944244097</v>
      </c>
      <c r="E26" s="110">
        <v>-459.62943205113902</v>
      </c>
      <c r="F26" s="110">
        <v>-102.267190331954</v>
      </c>
      <c r="G26" s="110">
        <v>171.04806162496499</v>
      </c>
      <c r="H26" s="110">
        <v>-3.0250133798402099</v>
      </c>
      <c r="I26" s="110">
        <v>29.4366306061663</v>
      </c>
      <c r="J26" s="110"/>
      <c r="K26" s="110">
        <v>2898</v>
      </c>
      <c r="L26" s="110">
        <v>-423.72126775217703</v>
      </c>
      <c r="M26" s="110">
        <v>-496.48172205292701</v>
      </c>
      <c r="N26" s="194">
        <v>0.94152046783625698</v>
      </c>
      <c r="O26" s="165">
        <v>1.0703579999999999</v>
      </c>
      <c r="P26" s="165">
        <v>0.97889999999999999</v>
      </c>
      <c r="Q26" s="128">
        <v>17.565922920892501</v>
      </c>
    </row>
    <row r="27" spans="1:17" x14ac:dyDescent="0.25">
      <c r="A27" s="110" t="s">
        <v>344</v>
      </c>
      <c r="B27" s="110">
        <v>46786</v>
      </c>
      <c r="C27" s="110">
        <v>4310</v>
      </c>
      <c r="D27" s="110">
        <v>4344.7606290841604</v>
      </c>
      <c r="E27" s="110">
        <v>-81.995379777919496</v>
      </c>
      <c r="F27" s="110">
        <v>-99.673970785985205</v>
      </c>
      <c r="G27" s="110">
        <v>126.14054697606601</v>
      </c>
      <c r="H27" s="110">
        <v>-3.0250133798402099</v>
      </c>
      <c r="I27" s="110">
        <v>24.092462888368701</v>
      </c>
      <c r="J27" s="110"/>
      <c r="K27" s="110">
        <v>1645</v>
      </c>
      <c r="L27" s="110">
        <v>-122.13533446087099</v>
      </c>
      <c r="M27" s="110">
        <v>-42.799550797794801</v>
      </c>
      <c r="N27" s="194">
        <v>0.91844187461959803</v>
      </c>
      <c r="O27" s="165">
        <v>1.058799</v>
      </c>
      <c r="P27" s="165">
        <v>0.97640000000000005</v>
      </c>
      <c r="Q27" s="128">
        <v>17.5</v>
      </c>
    </row>
    <row r="28" spans="1:17" x14ac:dyDescent="0.25">
      <c r="A28" s="110" t="s">
        <v>345</v>
      </c>
      <c r="B28" s="110">
        <v>29346</v>
      </c>
      <c r="C28" s="110">
        <v>4758</v>
      </c>
      <c r="D28" s="110">
        <v>4610.8508549728103</v>
      </c>
      <c r="E28" s="110">
        <v>-70.688193658206302</v>
      </c>
      <c r="F28" s="110">
        <v>69.258632372009004</v>
      </c>
      <c r="G28" s="110">
        <v>85.924083944648103</v>
      </c>
      <c r="H28" s="110">
        <v>-3.0250133798402099</v>
      </c>
      <c r="I28" s="110">
        <v>65.982570125707596</v>
      </c>
      <c r="J28" s="110"/>
      <c r="K28" s="110">
        <v>1095</v>
      </c>
      <c r="L28" s="110">
        <v>1.8151626855551499</v>
      </c>
      <c r="M28" s="110">
        <v>-144.13567570479401</v>
      </c>
      <c r="N28" s="194">
        <v>0.91985428051001805</v>
      </c>
      <c r="O28" s="165">
        <v>1.0402370000000001</v>
      </c>
      <c r="P28" s="165">
        <v>1.0144</v>
      </c>
      <c r="Q28" s="128">
        <v>26.1520737327189</v>
      </c>
    </row>
    <row r="29" spans="1:17" x14ac:dyDescent="0.25">
      <c r="A29" s="110" t="s">
        <v>346</v>
      </c>
      <c r="B29" s="110">
        <v>34090</v>
      </c>
      <c r="C29" s="110">
        <v>4882</v>
      </c>
      <c r="D29" s="110">
        <v>5002.2794960491201</v>
      </c>
      <c r="E29" s="110">
        <v>-214.37013229012001</v>
      </c>
      <c r="F29" s="110">
        <v>-31.6533484623383</v>
      </c>
      <c r="G29" s="110">
        <v>131.25489742027099</v>
      </c>
      <c r="H29" s="110">
        <v>-3.0250133798402099</v>
      </c>
      <c r="I29" s="110">
        <v>-2.6771650781291498</v>
      </c>
      <c r="J29" s="110"/>
      <c r="K29" s="110">
        <v>1380</v>
      </c>
      <c r="L29" s="110">
        <v>-217.10402921626701</v>
      </c>
      <c r="M29" s="110">
        <v>-212.58036106679899</v>
      </c>
      <c r="N29" s="194">
        <v>0.94151624548736501</v>
      </c>
      <c r="O29" s="165">
        <v>1.0530520000000001</v>
      </c>
      <c r="P29" s="165">
        <v>0.99309999999999998</v>
      </c>
      <c r="Q29" s="128">
        <v>11.8314424635332</v>
      </c>
    </row>
    <row r="30" spans="1:17" x14ac:dyDescent="0.25">
      <c r="A30" s="110" t="s">
        <v>347</v>
      </c>
      <c r="B30" s="110">
        <v>12003</v>
      </c>
      <c r="C30" s="110">
        <v>5068</v>
      </c>
      <c r="D30" s="110">
        <v>5178.3815600579401</v>
      </c>
      <c r="E30" s="110">
        <v>-404.95266619167802</v>
      </c>
      <c r="F30" s="110">
        <v>98.144600765466706</v>
      </c>
      <c r="G30" s="110">
        <v>158.420877359635</v>
      </c>
      <c r="H30" s="110">
        <v>-3.0250133798402099</v>
      </c>
      <c r="I30" s="110">
        <v>41.407470601173898</v>
      </c>
      <c r="J30" s="110"/>
      <c r="K30" s="110">
        <v>503</v>
      </c>
      <c r="L30" s="110">
        <v>-384.41849916873599</v>
      </c>
      <c r="M30" s="110">
        <v>-426.43095891744701</v>
      </c>
      <c r="N30" s="194">
        <v>0.92687747035573098</v>
      </c>
      <c r="O30" s="165">
        <v>1.0600209999999999</v>
      </c>
      <c r="P30" s="165">
        <v>1.0184</v>
      </c>
      <c r="Q30" s="128">
        <v>19.477434679334898</v>
      </c>
    </row>
    <row r="31" spans="1:17" x14ac:dyDescent="0.25">
      <c r="A31" s="110" t="s">
        <v>348</v>
      </c>
      <c r="B31" s="110">
        <v>45000</v>
      </c>
      <c r="C31" s="110">
        <v>5187</v>
      </c>
      <c r="D31" s="110">
        <v>5082.8790264992303</v>
      </c>
      <c r="E31" s="110">
        <v>-144.13431532513999</v>
      </c>
      <c r="F31" s="110">
        <v>64.873504183691196</v>
      </c>
      <c r="G31" s="110">
        <v>133.296183822421</v>
      </c>
      <c r="H31" s="110">
        <v>-3.0250133798402099</v>
      </c>
      <c r="I31" s="110">
        <v>53.151748158696101</v>
      </c>
      <c r="J31" s="110"/>
      <c r="K31" s="110">
        <v>1851</v>
      </c>
      <c r="L31" s="110">
        <v>-111.221379499002</v>
      </c>
      <c r="M31" s="110">
        <v>-177.991376854104</v>
      </c>
      <c r="N31" s="194">
        <v>0.94203683640303404</v>
      </c>
      <c r="O31" s="165">
        <v>1.051031</v>
      </c>
      <c r="P31" s="165">
        <v>1.0122</v>
      </c>
      <c r="Q31" s="128">
        <v>21.936758893280601</v>
      </c>
    </row>
    <row r="32" spans="1:17" x14ac:dyDescent="0.25">
      <c r="A32" s="110" t="s">
        <v>349</v>
      </c>
      <c r="B32" s="110">
        <v>45574</v>
      </c>
      <c r="C32" s="110">
        <v>4986</v>
      </c>
      <c r="D32" s="110">
        <v>5089.3579029317198</v>
      </c>
      <c r="E32" s="110">
        <v>-233.20696182058899</v>
      </c>
      <c r="F32" s="110">
        <v>-40.906097904812398</v>
      </c>
      <c r="G32" s="110">
        <v>132.61273339415101</v>
      </c>
      <c r="H32" s="110">
        <v>-3.0250133798402099</v>
      </c>
      <c r="I32" s="110">
        <v>41.330295021805902</v>
      </c>
      <c r="J32" s="110"/>
      <c r="K32" s="110">
        <v>1877</v>
      </c>
      <c r="L32" s="110">
        <v>-202.80939325929799</v>
      </c>
      <c r="M32" s="110">
        <v>-264.54865608470698</v>
      </c>
      <c r="N32" s="194">
        <v>0.93351063829787195</v>
      </c>
      <c r="O32" s="165">
        <v>1.052818</v>
      </c>
      <c r="P32" s="165">
        <v>0.99139999999999995</v>
      </c>
      <c r="Q32" s="128">
        <v>19.630337794773698</v>
      </c>
    </row>
    <row r="33" spans="1:17" ht="14.25" customHeight="1" x14ac:dyDescent="0.25">
      <c r="A33" s="18" t="s">
        <v>350</v>
      </c>
      <c r="B33" s="110"/>
      <c r="C33" s="110"/>
      <c r="D33" s="110"/>
      <c r="E33" s="110"/>
      <c r="F33" s="110"/>
      <c r="G33" s="110"/>
      <c r="H33" s="110"/>
      <c r="I33" s="110"/>
      <c r="J33" s="18"/>
      <c r="K33" s="110"/>
      <c r="L33" s="110"/>
      <c r="M33" s="110"/>
      <c r="N33" s="194"/>
      <c r="O33" s="165"/>
      <c r="P33" s="165"/>
      <c r="Q33" s="128"/>
    </row>
    <row r="34" spans="1:17" x14ac:dyDescent="0.25">
      <c r="A34" s="110" t="s">
        <v>351</v>
      </c>
      <c r="B34" s="110">
        <v>45287</v>
      </c>
      <c r="C34" s="110">
        <v>4308</v>
      </c>
      <c r="D34" s="110">
        <v>4292.1119301913504</v>
      </c>
      <c r="E34" s="110">
        <v>48.711835034423899</v>
      </c>
      <c r="F34" s="110">
        <v>6.2960696045534101</v>
      </c>
      <c r="G34" s="110">
        <v>-27.5424905587955</v>
      </c>
      <c r="H34" s="110">
        <v>-3.0250133798402099</v>
      </c>
      <c r="I34" s="110">
        <v>-8.3142939951629895</v>
      </c>
      <c r="J34" s="110"/>
      <c r="K34" s="110">
        <v>1573</v>
      </c>
      <c r="L34" s="110">
        <v>65.854497472473696</v>
      </c>
      <c r="M34" s="110">
        <v>30.625046893547701</v>
      </c>
      <c r="N34" s="194">
        <v>0.918953414167198</v>
      </c>
      <c r="O34" s="165">
        <v>1.004167</v>
      </c>
      <c r="P34" s="165">
        <v>1.0007999999999999</v>
      </c>
      <c r="Q34" s="128">
        <v>10.9308885754584</v>
      </c>
    </row>
    <row r="35" spans="1:17" x14ac:dyDescent="0.25">
      <c r="A35" s="110" t="s">
        <v>352</v>
      </c>
      <c r="B35" s="110">
        <v>14047</v>
      </c>
      <c r="C35" s="110">
        <v>4482</v>
      </c>
      <c r="D35" s="110">
        <v>4196.1467209817301</v>
      </c>
      <c r="E35" s="110">
        <v>170.42163624332599</v>
      </c>
      <c r="F35" s="110">
        <v>167.770946194982</v>
      </c>
      <c r="G35" s="110">
        <v>-39.824086057566099</v>
      </c>
      <c r="H35" s="110">
        <v>-3.0250133798402099</v>
      </c>
      <c r="I35" s="110">
        <v>-9.9230989146631092</v>
      </c>
      <c r="J35" s="110"/>
      <c r="K35" s="110">
        <v>477</v>
      </c>
      <c r="L35" s="110">
        <v>222.86832495052599</v>
      </c>
      <c r="M35" s="110">
        <v>117.030821833299</v>
      </c>
      <c r="N35" s="194">
        <v>0.86458333333333304</v>
      </c>
      <c r="O35" s="165">
        <v>0.99009600000000009</v>
      </c>
      <c r="P35" s="165">
        <v>1.0392999999999999</v>
      </c>
      <c r="Q35" s="128">
        <v>2.3605150214592299</v>
      </c>
    </row>
    <row r="36" spans="1:17" x14ac:dyDescent="0.25">
      <c r="A36" s="110" t="s">
        <v>353</v>
      </c>
      <c r="B36" s="110">
        <v>21934</v>
      </c>
      <c r="C36" s="110">
        <v>5179</v>
      </c>
      <c r="D36" s="110">
        <v>5087.2816189789401</v>
      </c>
      <c r="E36" s="110">
        <v>43.353735620991699</v>
      </c>
      <c r="F36" s="110">
        <v>-23.082756196391799</v>
      </c>
      <c r="G36" s="110">
        <v>28.426614576187099</v>
      </c>
      <c r="H36" s="110">
        <v>-3.0250133798402099</v>
      </c>
      <c r="I36" s="110">
        <v>46.1634072426545</v>
      </c>
      <c r="J36" s="110"/>
      <c r="K36" s="110">
        <v>903</v>
      </c>
      <c r="L36" s="110">
        <v>83.604719449051103</v>
      </c>
      <c r="M36" s="110">
        <v>2.1586260901058298</v>
      </c>
      <c r="N36" s="194">
        <v>0.94358407079646001</v>
      </c>
      <c r="O36" s="165">
        <v>1.019709</v>
      </c>
      <c r="P36" s="165">
        <v>0.99490000000000001</v>
      </c>
      <c r="Q36" s="128">
        <v>20.5607476635514</v>
      </c>
    </row>
    <row r="37" spans="1:17" x14ac:dyDescent="0.25">
      <c r="A37" s="110" t="s">
        <v>354</v>
      </c>
      <c r="B37" s="110">
        <v>18835</v>
      </c>
      <c r="C37" s="110">
        <v>5278</v>
      </c>
      <c r="D37" s="110">
        <v>5235.4393801322303</v>
      </c>
      <c r="E37" s="110">
        <v>-174.042255700526</v>
      </c>
      <c r="F37" s="110">
        <v>-30.120888034432198</v>
      </c>
      <c r="G37" s="110">
        <v>56.194516615193201</v>
      </c>
      <c r="H37" s="110">
        <v>-3.0250133798402099</v>
      </c>
      <c r="I37" s="110">
        <v>193.26265440511199</v>
      </c>
      <c r="J37" s="110"/>
      <c r="K37" s="110">
        <v>798</v>
      </c>
      <c r="L37" s="110">
        <v>-128.73416886263999</v>
      </c>
      <c r="M37" s="110">
        <v>-220.294468241239</v>
      </c>
      <c r="N37" s="194">
        <v>0.93851944792973696</v>
      </c>
      <c r="O37" s="165">
        <v>1.0281480000000001</v>
      </c>
      <c r="P37" s="165">
        <v>0.99370000000000003</v>
      </c>
      <c r="Q37" s="128">
        <v>55.859375</v>
      </c>
    </row>
    <row r="38" spans="1:17" x14ac:dyDescent="0.25">
      <c r="A38" s="110" t="s">
        <v>355</v>
      </c>
      <c r="B38" s="110">
        <v>21136</v>
      </c>
      <c r="C38" s="110">
        <v>4237</v>
      </c>
      <c r="D38" s="110">
        <v>3823.58559355032</v>
      </c>
      <c r="E38" s="110">
        <v>290.220931629284</v>
      </c>
      <c r="F38" s="110">
        <v>120.246457782395</v>
      </c>
      <c r="G38" s="110">
        <v>-39.824086057566099</v>
      </c>
      <c r="H38" s="110">
        <v>52.6331227282597</v>
      </c>
      <c r="I38" s="110">
        <v>-9.9230989146631092</v>
      </c>
      <c r="J38" s="110"/>
      <c r="K38" s="110">
        <v>654</v>
      </c>
      <c r="L38" s="110">
        <v>272.22500635641597</v>
      </c>
      <c r="M38" s="110">
        <v>307.27273119932602</v>
      </c>
      <c r="N38" s="194">
        <v>0.92530487804878003</v>
      </c>
      <c r="O38" s="165">
        <v>0.98541100000000004</v>
      </c>
      <c r="P38" s="165">
        <v>1.0306999999999999</v>
      </c>
      <c r="Q38" s="128">
        <v>-11.6216216216216</v>
      </c>
    </row>
    <row r="39" spans="1:17" x14ac:dyDescent="0.25">
      <c r="A39" s="110" t="s">
        <v>350</v>
      </c>
      <c r="B39" s="110">
        <v>230767</v>
      </c>
      <c r="C39" s="110">
        <v>3673</v>
      </c>
      <c r="D39" s="110">
        <v>3800.8274973388702</v>
      </c>
      <c r="E39" s="110">
        <v>-88.513923011978804</v>
      </c>
      <c r="F39" s="110">
        <v>-36.286143162189603</v>
      </c>
      <c r="G39" s="110">
        <v>-6.3668266392954997</v>
      </c>
      <c r="H39" s="110">
        <v>-3.0250133798402099</v>
      </c>
      <c r="I39" s="110">
        <v>6.1203749350446497</v>
      </c>
      <c r="J39" s="110"/>
      <c r="K39" s="110">
        <v>7098</v>
      </c>
      <c r="L39" s="110">
        <v>-43.711797196498097</v>
      </c>
      <c r="M39" s="110">
        <v>-134.26017453028601</v>
      </c>
      <c r="N39" s="194">
        <v>0.93286219081272104</v>
      </c>
      <c r="O39" s="165">
        <v>1.0134239999999999</v>
      </c>
      <c r="P39" s="165">
        <v>0.98970000000000002</v>
      </c>
      <c r="Q39" s="128">
        <v>14.225941422594101</v>
      </c>
    </row>
    <row r="40" spans="1:17" x14ac:dyDescent="0.25">
      <c r="A40" s="110" t="s">
        <v>356</v>
      </c>
      <c r="B40" s="110">
        <v>9457</v>
      </c>
      <c r="C40" s="110">
        <v>4716</v>
      </c>
      <c r="D40" s="110">
        <v>4142.1110842240696</v>
      </c>
      <c r="E40" s="110">
        <v>468.58758608579598</v>
      </c>
      <c r="F40" s="110">
        <v>158.19154571880401</v>
      </c>
      <c r="G40" s="110">
        <v>-39.824086057566099</v>
      </c>
      <c r="H40" s="110">
        <v>-3.0250133798402099</v>
      </c>
      <c r="I40" s="110">
        <v>-9.9230989146631092</v>
      </c>
      <c r="J40" s="110"/>
      <c r="K40" s="110">
        <v>317</v>
      </c>
      <c r="L40" s="110">
        <v>404.367781647637</v>
      </c>
      <c r="M40" s="110">
        <v>531.86326482112804</v>
      </c>
      <c r="N40" s="194">
        <v>0.895569620253165</v>
      </c>
      <c r="O40" s="165">
        <v>0.98572300000000002</v>
      </c>
      <c r="P40" s="165">
        <v>1.0375000000000001</v>
      </c>
      <c r="Q40" s="128">
        <v>3.9344262295082002</v>
      </c>
    </row>
    <row r="41" spans="1:17" x14ac:dyDescent="0.25">
      <c r="A41" s="110" t="s">
        <v>357</v>
      </c>
      <c r="B41" s="110">
        <v>22250</v>
      </c>
      <c r="C41" s="110">
        <v>4151</v>
      </c>
      <c r="D41" s="110">
        <v>3637.7022880086602</v>
      </c>
      <c r="E41" s="110">
        <v>337.33222052155099</v>
      </c>
      <c r="F41" s="110">
        <v>219.305666196917</v>
      </c>
      <c r="G41" s="110">
        <v>-39.824086057566099</v>
      </c>
      <c r="H41" s="110">
        <v>6.8958143398110296</v>
      </c>
      <c r="I41" s="110">
        <v>-9.9230989146631092</v>
      </c>
      <c r="J41" s="110"/>
      <c r="K41" s="110">
        <v>655</v>
      </c>
      <c r="L41" s="110">
        <v>297.167938367636</v>
      </c>
      <c r="M41" s="110">
        <v>376.55237697263999</v>
      </c>
      <c r="N41" s="194">
        <v>0.95288753799392101</v>
      </c>
      <c r="O41" s="165">
        <v>0.99503799999999998</v>
      </c>
      <c r="P41" s="165">
        <v>1.0595000000000001</v>
      </c>
      <c r="Q41" s="128">
        <v>-3.9589442815249298</v>
      </c>
    </row>
    <row r="42" spans="1:17" ht="14.25" customHeight="1" x14ac:dyDescent="0.25">
      <c r="A42" s="18" t="s">
        <v>358</v>
      </c>
      <c r="B42" s="110"/>
      <c r="C42" s="110"/>
      <c r="D42" s="110"/>
      <c r="E42" s="110"/>
      <c r="F42" s="110"/>
      <c r="G42" s="110"/>
      <c r="H42" s="110"/>
      <c r="I42" s="110"/>
      <c r="J42" s="18"/>
      <c r="K42" s="110"/>
      <c r="L42" s="110"/>
      <c r="M42" s="110"/>
      <c r="N42" s="194"/>
      <c r="O42" s="165"/>
      <c r="P42" s="165"/>
      <c r="Q42" s="128"/>
    </row>
    <row r="43" spans="1:17" x14ac:dyDescent="0.25">
      <c r="A43" s="110" t="s">
        <v>359</v>
      </c>
      <c r="B43" s="110">
        <v>106859</v>
      </c>
      <c r="C43" s="110">
        <v>4531</v>
      </c>
      <c r="D43" s="110">
        <v>4461.3570933604196</v>
      </c>
      <c r="E43" s="110">
        <v>167.00978375760599</v>
      </c>
      <c r="F43" s="110">
        <v>-44.874140838556002</v>
      </c>
      <c r="G43" s="110">
        <v>-39.824086057566099</v>
      </c>
      <c r="H43" s="110">
        <v>-3.0250133798402099</v>
      </c>
      <c r="I43" s="110">
        <v>-9.9230989146631092</v>
      </c>
      <c r="J43" s="110"/>
      <c r="K43" s="110">
        <v>3858</v>
      </c>
      <c r="L43" s="110">
        <v>159.649796407754</v>
      </c>
      <c r="M43" s="110">
        <v>173.42564540463101</v>
      </c>
      <c r="N43" s="194">
        <v>0.92419901015889605</v>
      </c>
      <c r="O43" s="165">
        <v>0.98329800000000001</v>
      </c>
      <c r="P43" s="165">
        <v>0.98929999999999996</v>
      </c>
      <c r="Q43" s="128">
        <v>9.6957634347455208</v>
      </c>
    </row>
    <row r="44" spans="1:17" x14ac:dyDescent="0.25">
      <c r="A44" s="110" t="s">
        <v>360</v>
      </c>
      <c r="B44" s="110">
        <v>16585</v>
      </c>
      <c r="C44" s="110">
        <v>5178</v>
      </c>
      <c r="D44" s="110">
        <v>4775.9351623398798</v>
      </c>
      <c r="E44" s="110">
        <v>407.98860052584803</v>
      </c>
      <c r="F44" s="110">
        <v>46.800983553928099</v>
      </c>
      <c r="G44" s="110">
        <v>-39.824086057566099</v>
      </c>
      <c r="H44" s="110">
        <v>-3.0250133798402099</v>
      </c>
      <c r="I44" s="110">
        <v>-9.9230989146631092</v>
      </c>
      <c r="J44" s="110"/>
      <c r="K44" s="110">
        <v>641</v>
      </c>
      <c r="L44" s="110">
        <v>451.22146960728702</v>
      </c>
      <c r="M44" s="110">
        <v>363.81160574158298</v>
      </c>
      <c r="N44" s="194">
        <v>0.88575899843505501</v>
      </c>
      <c r="O44" s="165">
        <v>0.97314099999999992</v>
      </c>
      <c r="P44" s="165">
        <v>1.0092000000000001</v>
      </c>
      <c r="Q44" s="128">
        <v>7.73109243697479</v>
      </c>
    </row>
    <row r="45" spans="1:17" x14ac:dyDescent="0.25">
      <c r="A45" s="110" t="s">
        <v>361</v>
      </c>
      <c r="B45" s="110">
        <v>11365</v>
      </c>
      <c r="C45" s="110">
        <v>4912</v>
      </c>
      <c r="D45" s="110">
        <v>4327.42451029318</v>
      </c>
      <c r="E45" s="110">
        <v>388.243193639418</v>
      </c>
      <c r="F45" s="110">
        <v>173.79564821698199</v>
      </c>
      <c r="G45" s="110">
        <v>-39.824086057566099</v>
      </c>
      <c r="H45" s="110">
        <v>-3.0250133798402099</v>
      </c>
      <c r="I45" s="110">
        <v>65.324665014421797</v>
      </c>
      <c r="J45" s="110"/>
      <c r="K45" s="110">
        <v>398</v>
      </c>
      <c r="L45" s="110">
        <v>454.52166567354101</v>
      </c>
      <c r="M45" s="110">
        <v>321.02059590246802</v>
      </c>
      <c r="N45" s="194">
        <v>0.93893129770992401</v>
      </c>
      <c r="O45" s="165">
        <v>0.99527199999999993</v>
      </c>
      <c r="P45" s="165">
        <v>1.0395000000000001</v>
      </c>
      <c r="Q45" s="128">
        <v>27.156549520766799</v>
      </c>
    </row>
    <row r="46" spans="1:17" x14ac:dyDescent="0.25">
      <c r="A46" s="110" t="s">
        <v>362</v>
      </c>
      <c r="B46" s="110">
        <v>34755</v>
      </c>
      <c r="C46" s="110">
        <v>4510</v>
      </c>
      <c r="D46" s="110">
        <v>4487.0192282131602</v>
      </c>
      <c r="E46" s="110">
        <v>96.711554433008502</v>
      </c>
      <c r="F46" s="110">
        <v>-24.508437231699599</v>
      </c>
      <c r="G46" s="110">
        <v>-39.824086057566099</v>
      </c>
      <c r="H46" s="110">
        <v>-3.0250133798402099</v>
      </c>
      <c r="I46" s="110">
        <v>-6.3242622576157101</v>
      </c>
      <c r="J46" s="110"/>
      <c r="K46" s="110">
        <v>1262</v>
      </c>
      <c r="L46" s="110">
        <v>101.086320179857</v>
      </c>
      <c r="M46" s="110">
        <v>91.392662983333096</v>
      </c>
      <c r="N46" s="194">
        <v>0.87719298245613997</v>
      </c>
      <c r="O46" s="165">
        <v>0.97285600000000005</v>
      </c>
      <c r="P46" s="165">
        <v>0.99390000000000001</v>
      </c>
      <c r="Q46" s="128">
        <v>11.287477954144601</v>
      </c>
    </row>
    <row r="47" spans="1:17" x14ac:dyDescent="0.25">
      <c r="A47" s="110" t="s">
        <v>363</v>
      </c>
      <c r="B47" s="110">
        <v>56591</v>
      </c>
      <c r="C47" s="110">
        <v>4242</v>
      </c>
      <c r="D47" s="110">
        <v>4140.0618883490697</v>
      </c>
      <c r="E47" s="110">
        <v>168.151157504069</v>
      </c>
      <c r="F47" s="110">
        <v>-21.977991269693799</v>
      </c>
      <c r="G47" s="110">
        <v>-39.824086057566099</v>
      </c>
      <c r="H47" s="110">
        <v>-3.0250133798402099</v>
      </c>
      <c r="I47" s="110">
        <v>-1.2103835034288599</v>
      </c>
      <c r="J47" s="110"/>
      <c r="K47" s="110">
        <v>1896</v>
      </c>
      <c r="L47" s="110">
        <v>240.934663482997</v>
      </c>
      <c r="M47" s="110">
        <v>94.423525822315199</v>
      </c>
      <c r="N47" s="194">
        <v>0.92514496573537197</v>
      </c>
      <c r="O47" s="165">
        <v>0.9886839999999999</v>
      </c>
      <c r="P47" s="165">
        <v>0.99399999999999999</v>
      </c>
      <c r="Q47" s="128">
        <v>12.3888559573207</v>
      </c>
    </row>
    <row r="48" spans="1:17" x14ac:dyDescent="0.25">
      <c r="A48" s="110" t="s">
        <v>364</v>
      </c>
      <c r="B48" s="110">
        <v>11983</v>
      </c>
      <c r="C48" s="110">
        <v>3803</v>
      </c>
      <c r="D48" s="110">
        <v>3403.0180223132402</v>
      </c>
      <c r="E48" s="110">
        <v>275.03022582591399</v>
      </c>
      <c r="F48" s="110">
        <v>177.77750640730099</v>
      </c>
      <c r="G48" s="110">
        <v>-39.824086057566099</v>
      </c>
      <c r="H48" s="110">
        <v>-3.0250133798402099</v>
      </c>
      <c r="I48" s="110">
        <v>-9.9230989146631092</v>
      </c>
      <c r="J48" s="110"/>
      <c r="K48" s="110">
        <v>330</v>
      </c>
      <c r="L48" s="110">
        <v>366.211751299588</v>
      </c>
      <c r="M48" s="110">
        <v>182.90457464941301</v>
      </c>
      <c r="N48" s="194">
        <v>0.90825688073394495</v>
      </c>
      <c r="O48" s="165">
        <v>0.98304900000000006</v>
      </c>
      <c r="P48" s="165">
        <v>1.0513999999999999</v>
      </c>
      <c r="Q48" s="128">
        <v>3.125</v>
      </c>
    </row>
    <row r="49" spans="1:17" x14ac:dyDescent="0.25">
      <c r="A49" s="110" t="s">
        <v>365</v>
      </c>
      <c r="B49" s="110">
        <v>36544</v>
      </c>
      <c r="C49" s="110">
        <v>4569</v>
      </c>
      <c r="D49" s="110">
        <v>4453.3370029766402</v>
      </c>
      <c r="E49" s="110">
        <v>98.670146910104407</v>
      </c>
      <c r="F49" s="110">
        <v>40.270410885404303</v>
      </c>
      <c r="G49" s="110">
        <v>-39.017672965099997</v>
      </c>
      <c r="H49" s="110">
        <v>-3.0250133798402099</v>
      </c>
      <c r="I49" s="110">
        <v>18.866389760361098</v>
      </c>
      <c r="J49" s="110"/>
      <c r="K49" s="110">
        <v>1317</v>
      </c>
      <c r="L49" s="110">
        <v>47.268473162248497</v>
      </c>
      <c r="M49" s="110">
        <v>149.12769495513399</v>
      </c>
      <c r="N49" s="194">
        <v>0.91370174110522295</v>
      </c>
      <c r="O49" s="165">
        <v>1.000259</v>
      </c>
      <c r="P49" s="165">
        <v>1.0084</v>
      </c>
      <c r="Q49" s="128">
        <v>16.2400706090027</v>
      </c>
    </row>
    <row r="50" spans="1:17" x14ac:dyDescent="0.25">
      <c r="A50" s="110" t="s">
        <v>366</v>
      </c>
      <c r="B50" s="110">
        <v>13747</v>
      </c>
      <c r="C50" s="110">
        <v>4568</v>
      </c>
      <c r="D50" s="110">
        <v>4350.6414934184404</v>
      </c>
      <c r="E50" s="110">
        <v>47.763274313987402</v>
      </c>
      <c r="F50" s="110">
        <v>169.491949258327</v>
      </c>
      <c r="G50" s="110">
        <v>-15.9428580236857</v>
      </c>
      <c r="H50" s="110">
        <v>-3.0250133798402099</v>
      </c>
      <c r="I50" s="110">
        <v>18.707249584980701</v>
      </c>
      <c r="J50" s="110"/>
      <c r="K50" s="110">
        <v>484</v>
      </c>
      <c r="L50" s="110">
        <v>147.73220972093301</v>
      </c>
      <c r="M50" s="110">
        <v>-53.149786795784202</v>
      </c>
      <c r="N50" s="194">
        <v>0.92738589211618305</v>
      </c>
      <c r="O50" s="165">
        <v>1.007711</v>
      </c>
      <c r="P50" s="165">
        <v>1.0383</v>
      </c>
      <c r="Q50" s="128">
        <v>16.346153846153801</v>
      </c>
    </row>
    <row r="51" spans="1:17" x14ac:dyDescent="0.25">
      <c r="A51" s="110" t="s">
        <v>367</v>
      </c>
      <c r="B51" s="110">
        <v>9111</v>
      </c>
      <c r="C51" s="110">
        <v>5453</v>
      </c>
      <c r="D51" s="110">
        <v>4814.7991476469497</v>
      </c>
      <c r="E51" s="110">
        <v>494.13449631193902</v>
      </c>
      <c r="F51" s="110">
        <v>196.41730579580801</v>
      </c>
      <c r="G51" s="110">
        <v>-39.824086057566099</v>
      </c>
      <c r="H51" s="110">
        <v>-3.0250133798402099</v>
      </c>
      <c r="I51" s="110">
        <v>-9.9230989146631092</v>
      </c>
      <c r="J51" s="110"/>
      <c r="K51" s="110">
        <v>355</v>
      </c>
      <c r="L51" s="110">
        <v>544.26854743434501</v>
      </c>
      <c r="M51" s="110">
        <v>443.056319486706</v>
      </c>
      <c r="N51" s="194">
        <v>0.89972144846796698</v>
      </c>
      <c r="O51" s="165">
        <v>0.96367000000000003</v>
      </c>
      <c r="P51" s="165">
        <v>1.0402</v>
      </c>
      <c r="Q51" s="128">
        <v>2.0114942528735602</v>
      </c>
    </row>
    <row r="52" spans="1:17" ht="14.25" customHeight="1" x14ac:dyDescent="0.25">
      <c r="A52" s="18" t="s">
        <v>368</v>
      </c>
      <c r="B52" s="110"/>
      <c r="C52" s="110"/>
      <c r="D52" s="110"/>
      <c r="E52" s="110"/>
      <c r="F52" s="110"/>
      <c r="G52" s="110"/>
      <c r="H52" s="110"/>
      <c r="I52" s="110"/>
      <c r="J52" s="18"/>
      <c r="K52" s="110"/>
      <c r="L52" s="110"/>
      <c r="M52" s="110"/>
      <c r="N52" s="194"/>
      <c r="O52" s="165"/>
      <c r="P52" s="165"/>
      <c r="Q52" s="128"/>
    </row>
    <row r="53" spans="1:17" x14ac:dyDescent="0.25">
      <c r="A53" s="110" t="s">
        <v>369</v>
      </c>
      <c r="B53" s="110">
        <v>5476</v>
      </c>
      <c r="C53" s="110">
        <v>4647</v>
      </c>
      <c r="D53" s="110">
        <v>3994.1621832814099</v>
      </c>
      <c r="E53" s="110">
        <v>484.24743576240701</v>
      </c>
      <c r="F53" s="110">
        <v>155.039959243423</v>
      </c>
      <c r="G53" s="110">
        <v>-39.824086057566099</v>
      </c>
      <c r="H53" s="110">
        <v>63.172953138231399</v>
      </c>
      <c r="I53" s="110">
        <v>-9.9230989146631092</v>
      </c>
      <c r="J53" s="110"/>
      <c r="K53" s="110">
        <v>177</v>
      </c>
      <c r="L53" s="110">
        <v>429.71212085672602</v>
      </c>
      <c r="M53" s="110">
        <v>537.83862496526206</v>
      </c>
      <c r="N53" s="194">
        <v>0.92441860465116299</v>
      </c>
      <c r="O53" s="165">
        <v>0.976163</v>
      </c>
      <c r="P53" s="165">
        <v>1.0381</v>
      </c>
      <c r="Q53" s="128">
        <v>-12.807881773399</v>
      </c>
    </row>
    <row r="54" spans="1:17" x14ac:dyDescent="0.25">
      <c r="A54" s="110" t="s">
        <v>370</v>
      </c>
      <c r="B54" s="110">
        <v>21912</v>
      </c>
      <c r="C54" s="110">
        <v>4419</v>
      </c>
      <c r="D54" s="110">
        <v>4133.6892358263904</v>
      </c>
      <c r="E54" s="110">
        <v>361.13207334600497</v>
      </c>
      <c r="F54" s="110">
        <v>-22.766493201722898</v>
      </c>
      <c r="G54" s="110">
        <v>-39.824086057566099</v>
      </c>
      <c r="H54" s="110">
        <v>-3.0250133798402099</v>
      </c>
      <c r="I54" s="110">
        <v>-9.9230989146631092</v>
      </c>
      <c r="J54" s="110"/>
      <c r="K54" s="110">
        <v>733</v>
      </c>
      <c r="L54" s="110">
        <v>450.99344823629002</v>
      </c>
      <c r="M54" s="110">
        <v>270.32657275289398</v>
      </c>
      <c r="N54" s="194">
        <v>0.93526170798898101</v>
      </c>
      <c r="O54" s="165">
        <v>0.978626</v>
      </c>
      <c r="P54" s="165">
        <v>0.99380000000000002</v>
      </c>
      <c r="Q54" s="128">
        <v>7.4780058651026398</v>
      </c>
    </row>
    <row r="55" spans="1:17" x14ac:dyDescent="0.25">
      <c r="A55" s="110" t="s">
        <v>371</v>
      </c>
      <c r="B55" s="110">
        <v>9940</v>
      </c>
      <c r="C55" s="110">
        <v>4498</v>
      </c>
      <c r="D55" s="110">
        <v>4152.1778846109301</v>
      </c>
      <c r="E55" s="110">
        <v>235.343344983375</v>
      </c>
      <c r="F55" s="110">
        <v>158.15383294485</v>
      </c>
      <c r="G55" s="110">
        <v>-39.824086057566099</v>
      </c>
      <c r="H55" s="110">
        <v>2.1610721475320198</v>
      </c>
      <c r="I55" s="110">
        <v>-9.9230989146631092</v>
      </c>
      <c r="J55" s="110"/>
      <c r="K55" s="110">
        <v>334</v>
      </c>
      <c r="L55" s="110">
        <v>250.329146288657</v>
      </c>
      <c r="M55" s="110">
        <v>219.41341797526599</v>
      </c>
      <c r="N55" s="194">
        <v>0.90236686390532495</v>
      </c>
      <c r="O55" s="165">
        <v>0.978155</v>
      </c>
      <c r="P55" s="165">
        <v>1.0374000000000001</v>
      </c>
      <c r="Q55" s="128">
        <v>-2.9069767441860499</v>
      </c>
    </row>
    <row r="56" spans="1:17" x14ac:dyDescent="0.25">
      <c r="A56" s="110" t="s">
        <v>372</v>
      </c>
      <c r="B56" s="110">
        <v>163051</v>
      </c>
      <c r="C56" s="110">
        <v>3798</v>
      </c>
      <c r="D56" s="110">
        <v>3916.6512898159899</v>
      </c>
      <c r="E56" s="110">
        <v>-55.959711580674004</v>
      </c>
      <c r="F56" s="110">
        <v>-25.7291743552559</v>
      </c>
      <c r="G56" s="110">
        <v>-23.8152432210433</v>
      </c>
      <c r="H56" s="110">
        <v>-3.0250133798402099</v>
      </c>
      <c r="I56" s="110">
        <v>-9.9230989146631092</v>
      </c>
      <c r="J56" s="110"/>
      <c r="K56" s="110">
        <v>5168</v>
      </c>
      <c r="L56" s="110">
        <v>-81.140842067479298</v>
      </c>
      <c r="M56" s="110">
        <v>-31.7227067966951</v>
      </c>
      <c r="N56" s="194">
        <v>0.92476245879387198</v>
      </c>
      <c r="O56" s="165">
        <v>1.006157</v>
      </c>
      <c r="P56" s="165">
        <v>0.99270000000000003</v>
      </c>
      <c r="Q56" s="128">
        <v>10.144927536231901</v>
      </c>
    </row>
    <row r="57" spans="1:17" x14ac:dyDescent="0.25">
      <c r="A57" s="110" t="s">
        <v>373</v>
      </c>
      <c r="B57" s="110">
        <v>27758</v>
      </c>
      <c r="C57" s="110">
        <v>4196</v>
      </c>
      <c r="D57" s="110">
        <v>4024.3535497369198</v>
      </c>
      <c r="E57" s="110">
        <v>195.73182541047899</v>
      </c>
      <c r="F57" s="110">
        <v>28.2158074237432</v>
      </c>
      <c r="G57" s="110">
        <v>-39.824086057566099</v>
      </c>
      <c r="H57" s="110">
        <v>-3.0250133798402099</v>
      </c>
      <c r="I57" s="110">
        <v>-9.9230989146631092</v>
      </c>
      <c r="J57" s="110"/>
      <c r="K57" s="110">
        <v>904</v>
      </c>
      <c r="L57" s="110">
        <v>143.65264036720501</v>
      </c>
      <c r="M57" s="110">
        <v>246.866884750926</v>
      </c>
      <c r="N57" s="194">
        <v>0.91555555555555601</v>
      </c>
      <c r="O57" s="165">
        <v>0.98682199999999998</v>
      </c>
      <c r="P57" s="165">
        <v>1.0063</v>
      </c>
      <c r="Q57" s="128">
        <v>1.9165727170236799</v>
      </c>
    </row>
    <row r="58" spans="1:17" x14ac:dyDescent="0.25">
      <c r="A58" s="110" t="s">
        <v>374</v>
      </c>
      <c r="B58" s="110">
        <v>43673</v>
      </c>
      <c r="C58" s="110">
        <v>4376</v>
      </c>
      <c r="D58" s="110">
        <v>4331.8961202623695</v>
      </c>
      <c r="E58" s="110">
        <v>128.734969690383</v>
      </c>
      <c r="F58" s="110">
        <v>-31.792788901698302</v>
      </c>
      <c r="G58" s="110">
        <v>-39.824086057566099</v>
      </c>
      <c r="H58" s="110">
        <v>-3.0250133798402099</v>
      </c>
      <c r="I58" s="110">
        <v>-9.9230989146631092</v>
      </c>
      <c r="J58" s="110"/>
      <c r="K58" s="110">
        <v>1531</v>
      </c>
      <c r="L58" s="110">
        <v>94.676282494882798</v>
      </c>
      <c r="M58" s="110">
        <v>161.849531183057</v>
      </c>
      <c r="N58" s="194">
        <v>0.91098115659519197</v>
      </c>
      <c r="O58" s="165">
        <v>0.97572800000000004</v>
      </c>
      <c r="P58" s="165">
        <v>0.99199999999999999</v>
      </c>
      <c r="Q58" s="128">
        <v>8.8904694167852103</v>
      </c>
    </row>
    <row r="59" spans="1:17" x14ac:dyDescent="0.25">
      <c r="A59" s="110" t="s">
        <v>375</v>
      </c>
      <c r="B59" s="110">
        <v>143171</v>
      </c>
      <c r="C59" s="110">
        <v>4126</v>
      </c>
      <c r="D59" s="110">
        <v>4048.7992433254999</v>
      </c>
      <c r="E59" s="110">
        <v>160.08389095010301</v>
      </c>
      <c r="F59" s="110">
        <v>-29.932893810535901</v>
      </c>
      <c r="G59" s="110">
        <v>-39.824086057566099</v>
      </c>
      <c r="H59" s="110">
        <v>-3.0250133798402099</v>
      </c>
      <c r="I59" s="110">
        <v>-9.9230989146631092</v>
      </c>
      <c r="J59" s="110"/>
      <c r="K59" s="110">
        <v>4691</v>
      </c>
      <c r="L59" s="110">
        <v>147.46833334709001</v>
      </c>
      <c r="M59" s="110">
        <v>171.75532285029001</v>
      </c>
      <c r="N59" s="194">
        <v>0.93292031617175797</v>
      </c>
      <c r="O59" s="165">
        <v>0.99751599999999996</v>
      </c>
      <c r="P59" s="165">
        <v>0.9919</v>
      </c>
      <c r="Q59" s="128">
        <v>4.9910474485228304</v>
      </c>
    </row>
    <row r="60" spans="1:17" x14ac:dyDescent="0.25">
      <c r="A60" s="110" t="s">
        <v>376</v>
      </c>
      <c r="B60" s="110">
        <v>14626</v>
      </c>
      <c r="C60" s="110">
        <v>4512</v>
      </c>
      <c r="D60" s="110">
        <v>4325.7384856826802</v>
      </c>
      <c r="E60" s="110">
        <v>166.584140256577</v>
      </c>
      <c r="F60" s="110">
        <v>72.074195831323706</v>
      </c>
      <c r="G60" s="110">
        <v>-39.824086057566099</v>
      </c>
      <c r="H60" s="110">
        <v>-3.0250133798402099</v>
      </c>
      <c r="I60" s="110">
        <v>-9.9230989146631092</v>
      </c>
      <c r="J60" s="110"/>
      <c r="K60" s="110">
        <v>512</v>
      </c>
      <c r="L60" s="110">
        <v>267.74753367003098</v>
      </c>
      <c r="M60" s="110">
        <v>64.476621140297496</v>
      </c>
      <c r="N60" s="194">
        <v>0.93604651162790697</v>
      </c>
      <c r="O60" s="165">
        <v>0.99138099999999996</v>
      </c>
      <c r="P60" s="165">
        <v>1.016</v>
      </c>
      <c r="Q60" s="128">
        <v>9.8712446351931291</v>
      </c>
    </row>
    <row r="61" spans="1:17" x14ac:dyDescent="0.25">
      <c r="A61" s="110" t="s">
        <v>377</v>
      </c>
      <c r="B61" s="110">
        <v>7428</v>
      </c>
      <c r="C61" s="110">
        <v>4132</v>
      </c>
      <c r="D61" s="110">
        <v>4092.4094664330601</v>
      </c>
      <c r="E61" s="110">
        <v>-61.5159728728853</v>
      </c>
      <c r="F61" s="110">
        <v>153.463048425137</v>
      </c>
      <c r="G61" s="110">
        <v>-39.824086057566099</v>
      </c>
      <c r="H61" s="110">
        <v>-3.0250133798402099</v>
      </c>
      <c r="I61" s="110">
        <v>-9.9230989146631092</v>
      </c>
      <c r="J61" s="110"/>
      <c r="K61" s="110">
        <v>246</v>
      </c>
      <c r="L61" s="110">
        <v>-87.736617156401707</v>
      </c>
      <c r="M61" s="110">
        <v>-36.239454292195198</v>
      </c>
      <c r="N61" s="194">
        <v>0.90650406504064995</v>
      </c>
      <c r="O61" s="165">
        <v>0.97675400000000001</v>
      </c>
      <c r="P61" s="165">
        <v>1.0367999999999999</v>
      </c>
      <c r="Q61" s="128">
        <v>7.8947368421052602</v>
      </c>
    </row>
    <row r="62" spans="1:17" x14ac:dyDescent="0.25">
      <c r="A62" s="110" t="s">
        <v>378</v>
      </c>
      <c r="B62" s="110">
        <v>7873</v>
      </c>
      <c r="C62" s="110">
        <v>4006</v>
      </c>
      <c r="D62" s="110">
        <v>3390.2316053939599</v>
      </c>
      <c r="E62" s="110">
        <v>500.03929474732399</v>
      </c>
      <c r="F62" s="110">
        <v>130.67411158375299</v>
      </c>
      <c r="G62" s="110">
        <v>-39.824086057566099</v>
      </c>
      <c r="H62" s="110">
        <v>35.211614660357903</v>
      </c>
      <c r="I62" s="110">
        <v>-9.9230989146631092</v>
      </c>
      <c r="J62" s="110"/>
      <c r="K62" s="110">
        <v>216</v>
      </c>
      <c r="L62" s="110">
        <v>461.74576787903601</v>
      </c>
      <c r="M62" s="110">
        <v>537.38869591278603</v>
      </c>
      <c r="N62" s="194">
        <v>0.87155963302752304</v>
      </c>
      <c r="O62" s="165">
        <v>0.97608800000000007</v>
      </c>
      <c r="P62" s="165">
        <v>1.0377000000000001</v>
      </c>
      <c r="Q62" s="128">
        <v>-9.6234309623431002</v>
      </c>
    </row>
    <row r="63" spans="1:17" x14ac:dyDescent="0.25">
      <c r="A63" s="110" t="s">
        <v>379</v>
      </c>
      <c r="B63" s="110">
        <v>3747</v>
      </c>
      <c r="C63" s="110">
        <v>4379</v>
      </c>
      <c r="D63" s="110">
        <v>3693.6028626331399</v>
      </c>
      <c r="E63" s="110">
        <v>539.29599301414999</v>
      </c>
      <c r="F63" s="110">
        <v>152.08393571078</v>
      </c>
      <c r="G63" s="110">
        <v>-39.824086057566099</v>
      </c>
      <c r="H63" s="110">
        <v>43.274568721040502</v>
      </c>
      <c r="I63" s="110">
        <v>-9.9230989146631092</v>
      </c>
      <c r="J63" s="110"/>
      <c r="K63" s="110">
        <v>112</v>
      </c>
      <c r="L63" s="110">
        <v>581.93727301196498</v>
      </c>
      <c r="M63" s="110">
        <v>495.710587313509</v>
      </c>
      <c r="N63" s="194">
        <v>0.87719298245613997</v>
      </c>
      <c r="O63" s="165">
        <v>0.97063199999999994</v>
      </c>
      <c r="P63" s="165">
        <v>1.0404</v>
      </c>
      <c r="Q63" s="128">
        <v>-10.4</v>
      </c>
    </row>
    <row r="64" spans="1:17" x14ac:dyDescent="0.25">
      <c r="A64" s="110" t="s">
        <v>380</v>
      </c>
      <c r="B64" s="110">
        <v>11503</v>
      </c>
      <c r="C64" s="110">
        <v>4396</v>
      </c>
      <c r="D64" s="110">
        <v>3985.4618691492401</v>
      </c>
      <c r="E64" s="110">
        <v>214.276830907299</v>
      </c>
      <c r="F64" s="110">
        <v>178.22270230296701</v>
      </c>
      <c r="G64" s="110">
        <v>-39.824086057566099</v>
      </c>
      <c r="H64" s="110">
        <v>67.959414506909297</v>
      </c>
      <c r="I64" s="110">
        <v>-9.9230989146631092</v>
      </c>
      <c r="J64" s="110"/>
      <c r="K64" s="110">
        <v>371</v>
      </c>
      <c r="L64" s="110">
        <v>175.41964247031001</v>
      </c>
      <c r="M64" s="110">
        <v>252.18989364146299</v>
      </c>
      <c r="N64" s="194">
        <v>0.93243243243243201</v>
      </c>
      <c r="O64" s="165">
        <v>0.98210200000000003</v>
      </c>
      <c r="P64" s="165">
        <v>1.044</v>
      </c>
      <c r="Q64" s="128">
        <v>-13.5198135198135</v>
      </c>
    </row>
    <row r="65" spans="1:17" x14ac:dyDescent="0.25">
      <c r="A65" s="110" t="s">
        <v>381</v>
      </c>
      <c r="B65" s="110">
        <v>5337</v>
      </c>
      <c r="C65" s="110">
        <v>4418</v>
      </c>
      <c r="D65" s="110">
        <v>3727.7307980207402</v>
      </c>
      <c r="E65" s="110">
        <v>467.94044588151399</v>
      </c>
      <c r="F65" s="110">
        <v>154.20825046004299</v>
      </c>
      <c r="G65" s="110">
        <v>-39.824086057566099</v>
      </c>
      <c r="H65" s="110">
        <v>117.463901712774</v>
      </c>
      <c r="I65" s="110">
        <v>-9.9230989146631092</v>
      </c>
      <c r="J65" s="110"/>
      <c r="K65" s="110">
        <v>161</v>
      </c>
      <c r="L65" s="110">
        <v>483.96256122346102</v>
      </c>
      <c r="M65" s="110">
        <v>450.97420483674</v>
      </c>
      <c r="N65" s="194">
        <v>0.88819875776397506</v>
      </c>
      <c r="O65" s="165">
        <v>0.98050700000000002</v>
      </c>
      <c r="P65" s="165">
        <v>1.0406</v>
      </c>
      <c r="Q65" s="128">
        <v>-21.078431372549002</v>
      </c>
    </row>
    <row r="66" spans="1:17" ht="14.25" customHeight="1" x14ac:dyDescent="0.25">
      <c r="A66" s="18" t="s">
        <v>382</v>
      </c>
      <c r="B66" s="110"/>
      <c r="C66" s="110"/>
      <c r="D66" s="110"/>
      <c r="E66" s="110"/>
      <c r="F66" s="110"/>
      <c r="G66" s="110"/>
      <c r="H66" s="110"/>
      <c r="I66" s="110"/>
      <c r="J66" s="18"/>
      <c r="K66" s="110"/>
      <c r="L66" s="110"/>
      <c r="M66" s="110"/>
      <c r="N66" s="194"/>
      <c r="O66" s="165"/>
      <c r="P66" s="165"/>
      <c r="Q66" s="128"/>
    </row>
    <row r="67" spans="1:17" x14ac:dyDescent="0.25">
      <c r="A67" s="110" t="s">
        <v>383</v>
      </c>
      <c r="B67" s="110">
        <v>6848</v>
      </c>
      <c r="C67" s="110">
        <v>4405</v>
      </c>
      <c r="D67" s="110">
        <v>4096.1700147944803</v>
      </c>
      <c r="E67" s="110">
        <v>202.164642023032</v>
      </c>
      <c r="F67" s="110">
        <v>159.745691627029</v>
      </c>
      <c r="G67" s="110">
        <v>-39.824086057566099</v>
      </c>
      <c r="H67" s="110">
        <v>-3.0250133798402099</v>
      </c>
      <c r="I67" s="110">
        <v>-9.9230989146631092</v>
      </c>
      <c r="J67" s="110"/>
      <c r="K67" s="110">
        <v>227</v>
      </c>
      <c r="L67" s="110">
        <v>250.77065259650399</v>
      </c>
      <c r="M67" s="110">
        <v>152.61450574673401</v>
      </c>
      <c r="N67" s="194">
        <v>0.90222222222222204</v>
      </c>
      <c r="O67" s="165">
        <v>0.96837400000000007</v>
      </c>
      <c r="P67" s="165">
        <v>1.0383</v>
      </c>
      <c r="Q67" s="128">
        <v>6.0747663551401896</v>
      </c>
    </row>
    <row r="68" spans="1:17" x14ac:dyDescent="0.25">
      <c r="A68" s="110" t="s">
        <v>384</v>
      </c>
      <c r="B68" s="110">
        <v>17753</v>
      </c>
      <c r="C68" s="110">
        <v>4691</v>
      </c>
      <c r="D68" s="110">
        <v>4545.2449897125098</v>
      </c>
      <c r="E68" s="110">
        <v>-47.353603364698799</v>
      </c>
      <c r="F68" s="110">
        <v>174.672640671534</v>
      </c>
      <c r="G68" s="110">
        <v>-39.824086057566099</v>
      </c>
      <c r="H68" s="110">
        <v>-3.0250133798402099</v>
      </c>
      <c r="I68" s="110">
        <v>61.432272744118599</v>
      </c>
      <c r="J68" s="110"/>
      <c r="K68" s="110">
        <v>653</v>
      </c>
      <c r="L68" s="110">
        <v>-45.3925733098677</v>
      </c>
      <c r="M68" s="110">
        <v>-50.258759122356402</v>
      </c>
      <c r="N68" s="194">
        <v>0.94615384615384601</v>
      </c>
      <c r="O68" s="165">
        <v>0.95940700000000012</v>
      </c>
      <c r="P68" s="165">
        <v>1.0378000000000001</v>
      </c>
      <c r="Q68" s="128">
        <v>25.3358925143954</v>
      </c>
    </row>
    <row r="69" spans="1:17" x14ac:dyDescent="0.25">
      <c r="A69" s="110" t="s">
        <v>385</v>
      </c>
      <c r="B69" s="110">
        <v>29963</v>
      </c>
      <c r="C69" s="110">
        <v>4836</v>
      </c>
      <c r="D69" s="110">
        <v>4849.9570879420298</v>
      </c>
      <c r="E69" s="110">
        <v>-51.1956705694666</v>
      </c>
      <c r="F69" s="110">
        <v>89.676611934563198</v>
      </c>
      <c r="G69" s="110">
        <v>-39.824086057566099</v>
      </c>
      <c r="H69" s="110">
        <v>-3.0250133798402099</v>
      </c>
      <c r="I69" s="110">
        <v>-9.9230989146631092</v>
      </c>
      <c r="J69" s="110"/>
      <c r="K69" s="110">
        <v>1176</v>
      </c>
      <c r="L69" s="110">
        <v>-48.658840134232399</v>
      </c>
      <c r="M69" s="110">
        <v>-54.676626707527198</v>
      </c>
      <c r="N69" s="194">
        <v>0.92248722316865395</v>
      </c>
      <c r="O69" s="165">
        <v>0.98299499999999995</v>
      </c>
      <c r="P69" s="165">
        <v>1.0179</v>
      </c>
      <c r="Q69" s="128">
        <v>3.4300791556728201</v>
      </c>
    </row>
    <row r="70" spans="1:17" x14ac:dyDescent="0.25">
      <c r="A70" s="110" t="s">
        <v>386</v>
      </c>
      <c r="B70" s="110">
        <v>9712</v>
      </c>
      <c r="C70" s="110">
        <v>4983</v>
      </c>
      <c r="D70" s="110">
        <v>4656.80744092435</v>
      </c>
      <c r="E70" s="110">
        <v>129.820510519149</v>
      </c>
      <c r="F70" s="110">
        <v>204.96782299651801</v>
      </c>
      <c r="G70" s="110">
        <v>-39.824086057566099</v>
      </c>
      <c r="H70" s="110">
        <v>41.206942055085698</v>
      </c>
      <c r="I70" s="110">
        <v>-9.9230989146631092</v>
      </c>
      <c r="J70" s="110"/>
      <c r="K70" s="110">
        <v>366</v>
      </c>
      <c r="L70" s="110">
        <v>93.103129166926905</v>
      </c>
      <c r="M70" s="110">
        <v>165.59376616854499</v>
      </c>
      <c r="N70" s="194">
        <v>0.93406593406593397</v>
      </c>
      <c r="O70" s="165">
        <v>0.98523499999999997</v>
      </c>
      <c r="P70" s="165">
        <v>1.0434000000000001</v>
      </c>
      <c r="Q70" s="128">
        <v>-8.5</v>
      </c>
    </row>
    <row r="71" spans="1:17" x14ac:dyDescent="0.25">
      <c r="A71" s="110" t="s">
        <v>387</v>
      </c>
      <c r="B71" s="110">
        <v>12433</v>
      </c>
      <c r="C71" s="110">
        <v>4991</v>
      </c>
      <c r="D71" s="110">
        <v>4641.4835486606398</v>
      </c>
      <c r="E71" s="110">
        <v>196.37718612199501</v>
      </c>
      <c r="F71" s="110">
        <v>170.88408452191601</v>
      </c>
      <c r="G71" s="110">
        <v>-39.824086057566099</v>
      </c>
      <c r="H71" s="110">
        <v>-3.0250133798402099</v>
      </c>
      <c r="I71" s="110">
        <v>25.602323025001201</v>
      </c>
      <c r="J71" s="110"/>
      <c r="K71" s="110">
        <v>467</v>
      </c>
      <c r="L71" s="110">
        <v>279.97692366957398</v>
      </c>
      <c r="M71" s="110">
        <v>111.83332287159</v>
      </c>
      <c r="N71" s="194">
        <v>0.96573875802997899</v>
      </c>
      <c r="O71" s="165">
        <v>0.98226400000000003</v>
      </c>
      <c r="P71" s="165">
        <v>1.0362</v>
      </c>
      <c r="Q71" s="128">
        <v>17.3366834170854</v>
      </c>
    </row>
    <row r="72" spans="1:17" x14ac:dyDescent="0.25">
      <c r="A72" s="110" t="s">
        <v>382</v>
      </c>
      <c r="B72" s="110">
        <v>141081</v>
      </c>
      <c r="C72" s="110">
        <v>3751</v>
      </c>
      <c r="D72" s="110">
        <v>3972.1407646081698</v>
      </c>
      <c r="E72" s="110">
        <v>-134.041264250632</v>
      </c>
      <c r="F72" s="110">
        <v>-34.475743126916001</v>
      </c>
      <c r="G72" s="110">
        <v>-39.824086057566099</v>
      </c>
      <c r="H72" s="110">
        <v>-3.0250133798402099</v>
      </c>
      <c r="I72" s="110">
        <v>-9.9230989146631092</v>
      </c>
      <c r="J72" s="110"/>
      <c r="K72" s="110">
        <v>4535</v>
      </c>
      <c r="L72" s="110">
        <v>-102.414305908142</v>
      </c>
      <c r="M72" s="110">
        <v>-166.61234829594699</v>
      </c>
      <c r="N72" s="194">
        <v>0.940812720848057</v>
      </c>
      <c r="O72" s="165">
        <v>0.98949399999999998</v>
      </c>
      <c r="P72" s="165">
        <v>0.99060000000000004</v>
      </c>
      <c r="Q72" s="128">
        <v>4.6618970690053096</v>
      </c>
    </row>
    <row r="73" spans="1:17" x14ac:dyDescent="0.25">
      <c r="A73" s="110" t="s">
        <v>388</v>
      </c>
      <c r="B73" s="110">
        <v>7290</v>
      </c>
      <c r="C73" s="110">
        <v>4967</v>
      </c>
      <c r="D73" s="110">
        <v>4525.8442219263998</v>
      </c>
      <c r="E73" s="110">
        <v>318.162894948629</v>
      </c>
      <c r="F73" s="110">
        <v>176.20221376018199</v>
      </c>
      <c r="G73" s="110">
        <v>-39.824086057566099</v>
      </c>
      <c r="H73" s="110">
        <v>-3.0250133798402099</v>
      </c>
      <c r="I73" s="110">
        <v>-9.9230989146631092</v>
      </c>
      <c r="J73" s="110"/>
      <c r="K73" s="110">
        <v>267</v>
      </c>
      <c r="L73" s="110">
        <v>445.86625196745399</v>
      </c>
      <c r="M73" s="110">
        <v>189.51541222697901</v>
      </c>
      <c r="N73" s="194">
        <v>0.95955882352941202</v>
      </c>
      <c r="O73" s="165">
        <v>0.9760930000000001</v>
      </c>
      <c r="P73" s="165">
        <v>1.0383</v>
      </c>
      <c r="Q73" s="128">
        <v>1.13636363636364</v>
      </c>
    </row>
    <row r="74" spans="1:17" x14ac:dyDescent="0.25">
      <c r="A74" s="110" t="s">
        <v>389</v>
      </c>
      <c r="B74" s="110">
        <v>31538</v>
      </c>
      <c r="C74" s="110">
        <v>4586</v>
      </c>
      <c r="D74" s="110">
        <v>4529.3882988059404</v>
      </c>
      <c r="E74" s="110">
        <v>92.409934252931095</v>
      </c>
      <c r="F74" s="110">
        <v>17.356422616580101</v>
      </c>
      <c r="G74" s="110">
        <v>-39.824086057566099</v>
      </c>
      <c r="H74" s="110">
        <v>-3.0250133798402099</v>
      </c>
      <c r="I74" s="110">
        <v>-9.9230989146631092</v>
      </c>
      <c r="J74" s="110"/>
      <c r="K74" s="110">
        <v>1156</v>
      </c>
      <c r="L74" s="110">
        <v>43.7273659552366</v>
      </c>
      <c r="M74" s="110">
        <v>140.148376847799</v>
      </c>
      <c r="N74" s="194">
        <v>0.90727902946273797</v>
      </c>
      <c r="O74" s="165">
        <v>0.96982699999999999</v>
      </c>
      <c r="P74" s="165">
        <v>1.0032000000000001</v>
      </c>
      <c r="Q74" s="128">
        <v>7.43494423791822</v>
      </c>
    </row>
    <row r="75" spans="1:17" x14ac:dyDescent="0.25">
      <c r="A75" s="110" t="s">
        <v>390</v>
      </c>
      <c r="B75" s="110">
        <v>11677</v>
      </c>
      <c r="C75" s="110">
        <v>5035</v>
      </c>
      <c r="D75" s="110">
        <v>4645.6780405006502</v>
      </c>
      <c r="E75" s="110">
        <v>257.97210430000803</v>
      </c>
      <c r="F75" s="110">
        <v>184.508391443976</v>
      </c>
      <c r="G75" s="110">
        <v>-39.824086057566099</v>
      </c>
      <c r="H75" s="110">
        <v>-3.0250133798402099</v>
      </c>
      <c r="I75" s="110">
        <v>-9.9230989146631092</v>
      </c>
      <c r="J75" s="110"/>
      <c r="K75" s="110">
        <v>439</v>
      </c>
      <c r="L75" s="110">
        <v>324.54072117287802</v>
      </c>
      <c r="M75" s="110">
        <v>190.45936172431101</v>
      </c>
      <c r="N75" s="194">
        <v>0.94077448747152603</v>
      </c>
      <c r="O75" s="165">
        <v>0.96352099999999996</v>
      </c>
      <c r="P75" s="165">
        <v>1.0390999999999999</v>
      </c>
      <c r="Q75" s="128">
        <v>4.7732696897374698</v>
      </c>
    </row>
    <row r="76" spans="1:17" x14ac:dyDescent="0.25">
      <c r="A76" s="110" t="s">
        <v>391</v>
      </c>
      <c r="B76" s="110">
        <v>19003</v>
      </c>
      <c r="C76" s="110">
        <v>4475</v>
      </c>
      <c r="D76" s="110">
        <v>4434.8412138531303</v>
      </c>
      <c r="E76" s="110">
        <v>140.727109565013</v>
      </c>
      <c r="F76" s="110">
        <v>-48.138293898910099</v>
      </c>
      <c r="G76" s="110">
        <v>-39.824086057566099</v>
      </c>
      <c r="H76" s="110">
        <v>-3.0250133798402099</v>
      </c>
      <c r="I76" s="110">
        <v>-9.9230989146631092</v>
      </c>
      <c r="J76" s="110"/>
      <c r="K76" s="110">
        <v>682</v>
      </c>
      <c r="L76" s="110">
        <v>153.89135843326099</v>
      </c>
      <c r="M76" s="110">
        <v>126.618734993937</v>
      </c>
      <c r="N76" s="194">
        <v>0.92647058823529405</v>
      </c>
      <c r="O76" s="165">
        <v>0.97783199999999992</v>
      </c>
      <c r="P76" s="165">
        <v>0.98850000000000005</v>
      </c>
      <c r="Q76" s="128">
        <v>3.8051750380517499</v>
      </c>
    </row>
    <row r="77" spans="1:17" x14ac:dyDescent="0.25">
      <c r="A77" s="110" t="s">
        <v>392</v>
      </c>
      <c r="B77" s="110">
        <v>14275</v>
      </c>
      <c r="C77" s="110">
        <v>4880</v>
      </c>
      <c r="D77" s="110">
        <v>4501.35324097381</v>
      </c>
      <c r="E77" s="110">
        <v>219.880703789677</v>
      </c>
      <c r="F77" s="110">
        <v>206.32354655241599</v>
      </c>
      <c r="G77" s="110">
        <v>-39.824086057566099</v>
      </c>
      <c r="H77" s="110">
        <v>-3.0250133798402099</v>
      </c>
      <c r="I77" s="110">
        <v>-4.7016756131931903</v>
      </c>
      <c r="J77" s="110"/>
      <c r="K77" s="110">
        <v>520</v>
      </c>
      <c r="L77" s="110">
        <v>280.47953375838199</v>
      </c>
      <c r="M77" s="110">
        <v>158.33774811814499</v>
      </c>
      <c r="N77" s="194">
        <v>0.93834296724470101</v>
      </c>
      <c r="O77" s="165">
        <v>0.98040099999999997</v>
      </c>
      <c r="P77" s="165">
        <v>1.0451999999999999</v>
      </c>
      <c r="Q77" s="128">
        <v>11.587982832618</v>
      </c>
    </row>
    <row r="78" spans="1:17" x14ac:dyDescent="0.25">
      <c r="A78" s="110" t="s">
        <v>393</v>
      </c>
      <c r="B78" s="110">
        <v>27466</v>
      </c>
      <c r="C78" s="110">
        <v>4392</v>
      </c>
      <c r="D78" s="110">
        <v>4292.0900742467402</v>
      </c>
      <c r="E78" s="110">
        <v>126.826338304334</v>
      </c>
      <c r="F78" s="110">
        <v>26.0396664613334</v>
      </c>
      <c r="G78" s="110">
        <v>-39.824086057566099</v>
      </c>
      <c r="H78" s="110">
        <v>-3.0250133798402099</v>
      </c>
      <c r="I78" s="110">
        <v>-9.9230989146631092</v>
      </c>
      <c r="J78" s="110"/>
      <c r="K78" s="110">
        <v>954</v>
      </c>
      <c r="L78" s="110">
        <v>105.732671609607</v>
      </c>
      <c r="M78" s="110">
        <v>146.97587929623501</v>
      </c>
      <c r="N78" s="194">
        <v>0.94031413612565395</v>
      </c>
      <c r="O78" s="165">
        <v>0.97720699999999994</v>
      </c>
      <c r="P78" s="165">
        <v>1.0054000000000001</v>
      </c>
      <c r="Q78" s="128">
        <v>-1.6494845360824699</v>
      </c>
    </row>
    <row r="79" spans="1:17" x14ac:dyDescent="0.25">
      <c r="A79" s="110" t="s">
        <v>394</v>
      </c>
      <c r="B79" s="110">
        <v>34560</v>
      </c>
      <c r="C79" s="110">
        <v>4355</v>
      </c>
      <c r="D79" s="110">
        <v>4569.5453160636798</v>
      </c>
      <c r="E79" s="110">
        <v>-181.15093296495201</v>
      </c>
      <c r="F79" s="110">
        <v>19.312743198230201</v>
      </c>
      <c r="G79" s="110">
        <v>-39.824086057566099</v>
      </c>
      <c r="H79" s="110">
        <v>-3.0250133798402099</v>
      </c>
      <c r="I79" s="110">
        <v>-9.9230989146631092</v>
      </c>
      <c r="J79" s="110"/>
      <c r="K79" s="110">
        <v>1278</v>
      </c>
      <c r="L79" s="110">
        <v>-181.660734367007</v>
      </c>
      <c r="M79" s="110">
        <v>-181.58525726572299</v>
      </c>
      <c r="N79" s="194">
        <v>0.95918367346938804</v>
      </c>
      <c r="O79" s="165">
        <v>0.97898200000000002</v>
      </c>
      <c r="P79" s="165">
        <v>1.0036</v>
      </c>
      <c r="Q79" s="128">
        <v>7.9391891891891904</v>
      </c>
    </row>
    <row r="80" spans="1:17" ht="14.25" customHeight="1" x14ac:dyDescent="0.25">
      <c r="A80" s="18" t="s">
        <v>395</v>
      </c>
      <c r="B80" s="110"/>
      <c r="C80" s="110"/>
      <c r="D80" s="110"/>
      <c r="E80" s="110"/>
      <c r="F80" s="110"/>
      <c r="G80" s="110"/>
      <c r="H80" s="110"/>
      <c r="I80" s="110"/>
      <c r="J80" s="18"/>
      <c r="K80" s="110"/>
      <c r="L80" s="110"/>
      <c r="M80" s="110"/>
      <c r="N80" s="194"/>
      <c r="O80" s="165"/>
      <c r="P80" s="165"/>
      <c r="Q80" s="128"/>
    </row>
    <row r="81" spans="1:17" x14ac:dyDescent="0.25">
      <c r="A81" s="110" t="s">
        <v>396</v>
      </c>
      <c r="B81" s="110">
        <v>20134</v>
      </c>
      <c r="C81" s="110">
        <v>4876</v>
      </c>
      <c r="D81" s="110">
        <v>4455.7665101338498</v>
      </c>
      <c r="E81" s="110">
        <v>398.100605536888</v>
      </c>
      <c r="F81" s="110">
        <v>48.756775114779302</v>
      </c>
      <c r="G81" s="110">
        <v>-39.824086057566099</v>
      </c>
      <c r="H81" s="110">
        <v>-3.0250133798402099</v>
      </c>
      <c r="I81" s="110">
        <v>16.6757447936759</v>
      </c>
      <c r="J81" s="110"/>
      <c r="K81" s="110">
        <v>726</v>
      </c>
      <c r="L81" s="110">
        <v>517.25701330993002</v>
      </c>
      <c r="M81" s="110">
        <v>278.000072061021</v>
      </c>
      <c r="N81" s="194">
        <v>0.91884456671251702</v>
      </c>
      <c r="O81" s="165">
        <v>0.97212599999999993</v>
      </c>
      <c r="P81" s="165">
        <v>1.0103</v>
      </c>
      <c r="Q81" s="128">
        <v>15.789473684210501</v>
      </c>
    </row>
    <row r="82" spans="1:17" x14ac:dyDescent="0.25">
      <c r="A82" s="110" t="s">
        <v>397</v>
      </c>
      <c r="B82" s="110">
        <v>8733</v>
      </c>
      <c r="C82" s="110">
        <v>5552</v>
      </c>
      <c r="D82" s="110">
        <v>4754.3558661238003</v>
      </c>
      <c r="E82" s="110">
        <v>649.17731447690903</v>
      </c>
      <c r="F82" s="110">
        <v>201.59445526437599</v>
      </c>
      <c r="G82" s="110">
        <v>-39.824086057566099</v>
      </c>
      <c r="H82" s="110">
        <v>-3.0250133798402099</v>
      </c>
      <c r="I82" s="110">
        <v>-9.9230989146631092</v>
      </c>
      <c r="J82" s="110"/>
      <c r="K82" s="110">
        <v>336</v>
      </c>
      <c r="L82" s="110">
        <v>595.73263728464099</v>
      </c>
      <c r="M82" s="110">
        <v>701.67786596635096</v>
      </c>
      <c r="N82" s="194">
        <v>0.93548387096774199</v>
      </c>
      <c r="O82" s="165">
        <v>0.96600300000000006</v>
      </c>
      <c r="P82" s="165">
        <v>1.0418000000000001</v>
      </c>
      <c r="Q82" s="128">
        <v>7.3482428115016001</v>
      </c>
    </row>
    <row r="83" spans="1:17" x14ac:dyDescent="0.25">
      <c r="A83" s="110" t="s">
        <v>398</v>
      </c>
      <c r="B83" s="110">
        <v>28521</v>
      </c>
      <c r="C83" s="110">
        <v>4040</v>
      </c>
      <c r="D83" s="110">
        <v>4102.9960505896697</v>
      </c>
      <c r="E83" s="110">
        <v>-14.380264971682999</v>
      </c>
      <c r="F83" s="110">
        <v>4.0932788755774698</v>
      </c>
      <c r="G83" s="110">
        <v>-39.824086057566099</v>
      </c>
      <c r="H83" s="110">
        <v>-3.0250133798402099</v>
      </c>
      <c r="I83" s="110">
        <v>-9.9230989146631092</v>
      </c>
      <c r="J83" s="110"/>
      <c r="K83" s="110">
        <v>947</v>
      </c>
      <c r="L83" s="110">
        <v>-59.056641442869001</v>
      </c>
      <c r="M83" s="110">
        <v>29.351985796676701</v>
      </c>
      <c r="N83" s="194">
        <v>0.95588235294117696</v>
      </c>
      <c r="O83" s="165">
        <v>0.97453299999999998</v>
      </c>
      <c r="P83" s="165">
        <v>1.0003</v>
      </c>
      <c r="Q83" s="128">
        <v>1.39186295503212</v>
      </c>
    </row>
    <row r="84" spans="1:17" x14ac:dyDescent="0.25">
      <c r="A84" s="110" t="s">
        <v>399</v>
      </c>
      <c r="B84" s="110">
        <v>10320</v>
      </c>
      <c r="C84" s="110">
        <v>4172</v>
      </c>
      <c r="D84" s="110">
        <v>3999.2876136659502</v>
      </c>
      <c r="E84" s="110">
        <v>71.450258362114894</v>
      </c>
      <c r="F84" s="110">
        <v>154.43538061833999</v>
      </c>
      <c r="G84" s="110">
        <v>-39.824086057566099</v>
      </c>
      <c r="H84" s="110">
        <v>-3.0250133798402099</v>
      </c>
      <c r="I84" s="110">
        <v>-9.9230989146631092</v>
      </c>
      <c r="J84" s="110"/>
      <c r="K84" s="110">
        <v>334</v>
      </c>
      <c r="L84" s="110">
        <v>49.057079663939</v>
      </c>
      <c r="M84" s="110">
        <v>92.899311357464299</v>
      </c>
      <c r="N84" s="194">
        <v>0.88622754491017997</v>
      </c>
      <c r="O84" s="165">
        <v>0.97751699999999997</v>
      </c>
      <c r="P84" s="165">
        <v>1.0379</v>
      </c>
      <c r="Q84" s="128">
        <v>5.0314465408805003</v>
      </c>
    </row>
    <row r="85" spans="1:17" x14ac:dyDescent="0.25">
      <c r="A85" s="110" t="s">
        <v>400</v>
      </c>
      <c r="B85" s="110">
        <v>12393</v>
      </c>
      <c r="C85" s="110">
        <v>4329</v>
      </c>
      <c r="D85" s="110">
        <v>4078.1455976380198</v>
      </c>
      <c r="E85" s="110">
        <v>140.16429909022801</v>
      </c>
      <c r="F85" s="110">
        <v>163.54131660733901</v>
      </c>
      <c r="G85" s="110">
        <v>-39.824086057566099</v>
      </c>
      <c r="H85" s="110">
        <v>-3.0250133798402099</v>
      </c>
      <c r="I85" s="110">
        <v>-9.9230989146631092</v>
      </c>
      <c r="J85" s="110"/>
      <c r="K85" s="110">
        <v>409</v>
      </c>
      <c r="L85" s="110">
        <v>92.761201989742403</v>
      </c>
      <c r="M85" s="110">
        <v>186.623270487887</v>
      </c>
      <c r="N85" s="194">
        <v>0.94567901234567897</v>
      </c>
      <c r="O85" s="165">
        <v>0.96979000000000004</v>
      </c>
      <c r="P85" s="165">
        <v>1.0394000000000001</v>
      </c>
      <c r="Q85" s="128">
        <v>4.0712468193384197</v>
      </c>
    </row>
    <row r="86" spans="1:17" x14ac:dyDescent="0.25">
      <c r="A86" s="110" t="s">
        <v>401</v>
      </c>
      <c r="B86" s="110">
        <v>9588</v>
      </c>
      <c r="C86" s="110">
        <v>5394</v>
      </c>
      <c r="D86" s="110">
        <v>4768.5854273999203</v>
      </c>
      <c r="E86" s="110">
        <v>487.38851646143399</v>
      </c>
      <c r="F86" s="110">
        <v>190.267787357217</v>
      </c>
      <c r="G86" s="110">
        <v>-39.824086057566099</v>
      </c>
      <c r="H86" s="110">
        <v>-3.0250133798402099</v>
      </c>
      <c r="I86" s="110">
        <v>-9.0106522511671105</v>
      </c>
      <c r="J86" s="110"/>
      <c r="K86" s="110">
        <v>370</v>
      </c>
      <c r="L86" s="110">
        <v>605.84699806235994</v>
      </c>
      <c r="M86" s="110">
        <v>367.98590915768199</v>
      </c>
      <c r="N86" s="194">
        <v>0.908847184986595</v>
      </c>
      <c r="O86" s="165">
        <v>0.97633599999999998</v>
      </c>
      <c r="P86" s="165">
        <v>1.0392999999999999</v>
      </c>
      <c r="Q86" s="128">
        <v>10.7784431137725</v>
      </c>
    </row>
    <row r="87" spans="1:17" x14ac:dyDescent="0.25">
      <c r="A87" s="110" t="s">
        <v>402</v>
      </c>
      <c r="B87" s="110">
        <v>94129</v>
      </c>
      <c r="C87" s="110">
        <v>4084</v>
      </c>
      <c r="D87" s="110">
        <v>4206.1516911273002</v>
      </c>
      <c r="E87" s="110">
        <v>-68.680358054322696</v>
      </c>
      <c r="F87" s="110">
        <v>-14.8034570423339</v>
      </c>
      <c r="G87" s="110">
        <v>-39.824086057566099</v>
      </c>
      <c r="H87" s="110">
        <v>-3.0250133798402099</v>
      </c>
      <c r="I87" s="110">
        <v>4.5239825874503499</v>
      </c>
      <c r="J87" s="110"/>
      <c r="K87" s="110">
        <v>3204</v>
      </c>
      <c r="L87" s="110">
        <v>-66.718985230772901</v>
      </c>
      <c r="M87" s="110">
        <v>-71.585856580698902</v>
      </c>
      <c r="N87" s="194">
        <v>0.93763710435600101</v>
      </c>
      <c r="O87" s="165">
        <v>0.98457700000000004</v>
      </c>
      <c r="P87" s="165">
        <v>0.99580000000000002</v>
      </c>
      <c r="Q87" s="128">
        <v>13.5364989369242</v>
      </c>
    </row>
    <row r="88" spans="1:17" x14ac:dyDescent="0.25">
      <c r="A88" s="110" t="s">
        <v>403</v>
      </c>
      <c r="B88" s="110">
        <v>17651</v>
      </c>
      <c r="C88" s="110">
        <v>4491</v>
      </c>
      <c r="D88" s="110">
        <v>4242.4738862071499</v>
      </c>
      <c r="E88" s="110">
        <v>219.30067186472499</v>
      </c>
      <c r="F88" s="110">
        <v>82.196641732474205</v>
      </c>
      <c r="G88" s="110">
        <v>-39.824086057566099</v>
      </c>
      <c r="H88" s="110">
        <v>-3.0250133798402099</v>
      </c>
      <c r="I88" s="110">
        <v>-9.9230989146631092</v>
      </c>
      <c r="J88" s="110"/>
      <c r="K88" s="110">
        <v>606</v>
      </c>
      <c r="L88" s="110">
        <v>270.48616765974401</v>
      </c>
      <c r="M88" s="110">
        <v>167.171050366879</v>
      </c>
      <c r="N88" s="194">
        <v>0.908789386401327</v>
      </c>
      <c r="O88" s="165">
        <v>0.99231099999999994</v>
      </c>
      <c r="P88" s="165">
        <v>1.0186999999999999</v>
      </c>
      <c r="Q88" s="128">
        <v>9.9818511796733205</v>
      </c>
    </row>
    <row r="89" spans="1:17" ht="14.25" customHeight="1" x14ac:dyDescent="0.25">
      <c r="A89" s="18" t="s">
        <v>404</v>
      </c>
      <c r="B89" s="110"/>
      <c r="C89" s="110"/>
      <c r="D89" s="110"/>
      <c r="E89" s="110"/>
      <c r="F89" s="110"/>
      <c r="G89" s="110"/>
      <c r="H89" s="110"/>
      <c r="I89" s="110"/>
      <c r="J89" s="18"/>
      <c r="K89" s="110"/>
      <c r="L89" s="110"/>
      <c r="M89" s="110"/>
      <c r="N89" s="194"/>
      <c r="O89" s="165"/>
      <c r="P89" s="165"/>
      <c r="Q89" s="128"/>
    </row>
    <row r="90" spans="1:17" x14ac:dyDescent="0.25">
      <c r="A90" s="110" t="s">
        <v>405</v>
      </c>
      <c r="B90" s="110">
        <v>10839</v>
      </c>
      <c r="C90" s="110">
        <v>3897</v>
      </c>
      <c r="D90" s="110">
        <v>3477.1745445657102</v>
      </c>
      <c r="E90" s="110">
        <v>283.216972825982</v>
      </c>
      <c r="F90" s="110">
        <v>179.502846924339</v>
      </c>
      <c r="G90" s="110">
        <v>-39.824086057566099</v>
      </c>
      <c r="H90" s="110">
        <v>7.0966136076826203</v>
      </c>
      <c r="I90" s="110">
        <v>-9.9230989146631092</v>
      </c>
      <c r="J90" s="110"/>
      <c r="K90" s="110">
        <v>305</v>
      </c>
      <c r="L90" s="110">
        <v>282.13095785551798</v>
      </c>
      <c r="M90" s="110">
        <v>283.35886209362002</v>
      </c>
      <c r="N90" s="194">
        <v>0.95779220779220797</v>
      </c>
      <c r="O90" s="165">
        <v>0.97807100000000002</v>
      </c>
      <c r="P90" s="165">
        <v>1.0508</v>
      </c>
      <c r="Q90" s="128">
        <v>-4.0880503144654101</v>
      </c>
    </row>
    <row r="91" spans="1:17" x14ac:dyDescent="0.25">
      <c r="A91" s="110" t="s">
        <v>406</v>
      </c>
      <c r="B91" s="110">
        <v>9445</v>
      </c>
      <c r="C91" s="110">
        <v>4952</v>
      </c>
      <c r="D91" s="110">
        <v>4278.2056699459699</v>
      </c>
      <c r="E91" s="110">
        <v>521.338980281727</v>
      </c>
      <c r="F91" s="110">
        <v>170.99586288927699</v>
      </c>
      <c r="G91" s="110">
        <v>-39.824086057566099</v>
      </c>
      <c r="H91" s="110">
        <v>-3.0250133798402099</v>
      </c>
      <c r="I91" s="110">
        <v>24.147809475398699</v>
      </c>
      <c r="J91" s="110"/>
      <c r="K91" s="110">
        <v>327</v>
      </c>
      <c r="L91" s="110">
        <v>541.04398506616405</v>
      </c>
      <c r="M91" s="110">
        <v>500.68984979446401</v>
      </c>
      <c r="N91" s="194">
        <v>0.93808049535603699</v>
      </c>
      <c r="O91" s="165">
        <v>0.9661320000000001</v>
      </c>
      <c r="P91" s="165">
        <v>1.0392999999999999</v>
      </c>
      <c r="Q91" s="128">
        <v>17.625899280575499</v>
      </c>
    </row>
    <row r="92" spans="1:17" x14ac:dyDescent="0.25">
      <c r="A92" s="110" t="s">
        <v>407</v>
      </c>
      <c r="B92" s="110">
        <v>14224</v>
      </c>
      <c r="C92" s="110">
        <v>4440</v>
      </c>
      <c r="D92" s="110">
        <v>4074.43100156948</v>
      </c>
      <c r="E92" s="110">
        <v>254.517810787451</v>
      </c>
      <c r="F92" s="110">
        <v>163.80240462239499</v>
      </c>
      <c r="G92" s="110">
        <v>-39.824086057566099</v>
      </c>
      <c r="H92" s="110">
        <v>-3.0250133798402099</v>
      </c>
      <c r="I92" s="110">
        <v>-9.9230989146631092</v>
      </c>
      <c r="J92" s="110"/>
      <c r="K92" s="110">
        <v>469</v>
      </c>
      <c r="L92" s="110">
        <v>217.283423305908</v>
      </c>
      <c r="M92" s="110">
        <v>290.80807256616799</v>
      </c>
      <c r="N92" s="194">
        <v>0.91063829787233996</v>
      </c>
      <c r="O92" s="165">
        <v>0.96572199999999997</v>
      </c>
      <c r="P92" s="165">
        <v>1.0395000000000001</v>
      </c>
      <c r="Q92" s="128">
        <v>10.093896713615001</v>
      </c>
    </row>
    <row r="93" spans="1:17" x14ac:dyDescent="0.25">
      <c r="A93" s="110" t="s">
        <v>408</v>
      </c>
      <c r="B93" s="110">
        <v>5921</v>
      </c>
      <c r="C93" s="110">
        <v>5490</v>
      </c>
      <c r="D93" s="110">
        <v>4424.4232760705199</v>
      </c>
      <c r="E93" s="110">
        <v>912.89766119443505</v>
      </c>
      <c r="F93" s="110">
        <v>205.05852377682399</v>
      </c>
      <c r="G93" s="110">
        <v>-39.824086057566099</v>
      </c>
      <c r="H93" s="110">
        <v>-3.0250133798402099</v>
      </c>
      <c r="I93" s="110">
        <v>-9.9230989146631092</v>
      </c>
      <c r="J93" s="110"/>
      <c r="K93" s="110">
        <v>212</v>
      </c>
      <c r="L93" s="110">
        <v>1105.05751307017</v>
      </c>
      <c r="M93" s="110">
        <v>719.79368361587103</v>
      </c>
      <c r="N93" s="194">
        <v>0.94418604651162796</v>
      </c>
      <c r="O93" s="165">
        <v>0.953573</v>
      </c>
      <c r="P93" s="165">
        <v>1.0457000000000001</v>
      </c>
      <c r="Q93" s="128">
        <v>-0.934579439252336</v>
      </c>
    </row>
    <row r="94" spans="1:17" x14ac:dyDescent="0.25">
      <c r="A94" s="110" t="s">
        <v>404</v>
      </c>
      <c r="B94" s="110">
        <v>69467</v>
      </c>
      <c r="C94" s="110">
        <v>3657</v>
      </c>
      <c r="D94" s="110">
        <v>3868.9809022466102</v>
      </c>
      <c r="E94" s="110">
        <v>-164.77324864470299</v>
      </c>
      <c r="F94" s="110">
        <v>5.9575647821976503</v>
      </c>
      <c r="G94" s="110">
        <v>-39.824086057566099</v>
      </c>
      <c r="H94" s="110">
        <v>-3.0250133798402099</v>
      </c>
      <c r="I94" s="110">
        <v>-9.9230989146631092</v>
      </c>
      <c r="J94" s="110"/>
      <c r="K94" s="110">
        <v>2175</v>
      </c>
      <c r="L94" s="110">
        <v>-181.828507115023</v>
      </c>
      <c r="M94" s="110">
        <v>-148.66211587721</v>
      </c>
      <c r="N94" s="194">
        <v>0.93990825688073398</v>
      </c>
      <c r="O94" s="165">
        <v>0.97665999999999997</v>
      </c>
      <c r="P94" s="165">
        <v>1.0007999999999999</v>
      </c>
      <c r="Q94" s="128">
        <v>8.75</v>
      </c>
    </row>
    <row r="95" spans="1:17" x14ac:dyDescent="0.25">
      <c r="A95" s="110" t="s">
        <v>409</v>
      </c>
      <c r="B95" s="110">
        <v>13430</v>
      </c>
      <c r="C95" s="110">
        <v>4395</v>
      </c>
      <c r="D95" s="110">
        <v>4057.6860822600602</v>
      </c>
      <c r="E95" s="110">
        <v>218.56799446750099</v>
      </c>
      <c r="F95" s="110">
        <v>161.11213726854299</v>
      </c>
      <c r="G95" s="110">
        <v>-39.824086057566099</v>
      </c>
      <c r="H95" s="110">
        <v>7.8258435576787804</v>
      </c>
      <c r="I95" s="110">
        <v>-9.9230989146631092</v>
      </c>
      <c r="J95" s="110"/>
      <c r="K95" s="110">
        <v>441</v>
      </c>
      <c r="L95" s="110">
        <v>284.33322503957697</v>
      </c>
      <c r="M95" s="110">
        <v>151.85863819259899</v>
      </c>
      <c r="N95" s="194">
        <v>0.89390519187358897</v>
      </c>
      <c r="O95" s="165">
        <v>0.96764799999999995</v>
      </c>
      <c r="P95" s="165">
        <v>1.0389999999999999</v>
      </c>
      <c r="Q95" s="128">
        <v>-3.9215686274509798</v>
      </c>
    </row>
    <row r="96" spans="1:17" x14ac:dyDescent="0.25">
      <c r="A96" s="110" t="s">
        <v>410</v>
      </c>
      <c r="B96" s="110">
        <v>15249</v>
      </c>
      <c r="C96" s="110">
        <v>3883</v>
      </c>
      <c r="D96" s="110">
        <v>3889.6967275473999</v>
      </c>
      <c r="E96" s="110">
        <v>-104.439276369156</v>
      </c>
      <c r="F96" s="110">
        <v>150.67085570720201</v>
      </c>
      <c r="G96" s="110">
        <v>-39.824086057566099</v>
      </c>
      <c r="H96" s="110">
        <v>-3.0250133798402099</v>
      </c>
      <c r="I96" s="110">
        <v>-9.9230989146631092</v>
      </c>
      <c r="J96" s="110"/>
      <c r="K96" s="110">
        <v>480</v>
      </c>
      <c r="L96" s="110">
        <v>-55.3330121003846</v>
      </c>
      <c r="M96" s="110">
        <v>-154.48966634075401</v>
      </c>
      <c r="N96" s="194">
        <v>0.95807127882599596</v>
      </c>
      <c r="O96" s="165">
        <v>0.97606999999999999</v>
      </c>
      <c r="P96" s="165">
        <v>1.038</v>
      </c>
      <c r="Q96" s="128">
        <v>5.7268722466960398</v>
      </c>
    </row>
    <row r="97" spans="1:17" x14ac:dyDescent="0.25">
      <c r="A97" s="110" t="s">
        <v>411</v>
      </c>
      <c r="B97" s="110">
        <v>20318</v>
      </c>
      <c r="C97" s="110">
        <v>4191</v>
      </c>
      <c r="D97" s="110">
        <v>4032.2591953685801</v>
      </c>
      <c r="E97" s="110">
        <v>219.647460290244</v>
      </c>
      <c r="F97" s="110">
        <v>-8.02471976709462</v>
      </c>
      <c r="G97" s="110">
        <v>-39.824086057566099</v>
      </c>
      <c r="H97" s="110">
        <v>-3.0250133798402099</v>
      </c>
      <c r="I97" s="110">
        <v>-9.9230989146631092</v>
      </c>
      <c r="J97" s="110"/>
      <c r="K97" s="110">
        <v>663</v>
      </c>
      <c r="L97" s="110">
        <v>252.261896189455</v>
      </c>
      <c r="M97" s="110">
        <v>186.088898688206</v>
      </c>
      <c r="N97" s="194">
        <v>0.94117647058823495</v>
      </c>
      <c r="O97" s="165">
        <v>0.96704899999999994</v>
      </c>
      <c r="P97" s="165">
        <v>0.99729999999999996</v>
      </c>
      <c r="Q97" s="128">
        <v>10.1328903654485</v>
      </c>
    </row>
    <row r="98" spans="1:17" x14ac:dyDescent="0.25">
      <c r="A98" s="110" t="s">
        <v>412</v>
      </c>
      <c r="B98" s="110">
        <v>27102</v>
      </c>
      <c r="C98" s="110">
        <v>4419</v>
      </c>
      <c r="D98" s="110">
        <v>4418.1281094738397</v>
      </c>
      <c r="E98" s="110">
        <v>72.699807543749003</v>
      </c>
      <c r="F98" s="110">
        <v>-31.157206382548001</v>
      </c>
      <c r="G98" s="110">
        <v>-39.824086057566099</v>
      </c>
      <c r="H98" s="110">
        <v>-3.0250133798402099</v>
      </c>
      <c r="I98" s="110">
        <v>2.1971613657126499</v>
      </c>
      <c r="J98" s="110"/>
      <c r="K98" s="110">
        <v>969</v>
      </c>
      <c r="L98" s="110">
        <v>32.3523334878901</v>
      </c>
      <c r="M98" s="110">
        <v>112.103155896782</v>
      </c>
      <c r="N98" s="194">
        <v>0.955670103092784</v>
      </c>
      <c r="O98" s="165">
        <v>0.978437</v>
      </c>
      <c r="P98" s="165">
        <v>0.99229999999999996</v>
      </c>
      <c r="Q98" s="128">
        <v>12.937062937062899</v>
      </c>
    </row>
    <row r="99" spans="1:17" x14ac:dyDescent="0.25">
      <c r="A99" s="110" t="s">
        <v>413</v>
      </c>
      <c r="B99" s="110">
        <v>7125</v>
      </c>
      <c r="C99" s="110">
        <v>4603</v>
      </c>
      <c r="D99" s="110">
        <v>4145.0416696521897</v>
      </c>
      <c r="E99" s="110">
        <v>313.82641191125998</v>
      </c>
      <c r="F99" s="110">
        <v>160.37396350718399</v>
      </c>
      <c r="G99" s="110">
        <v>-39.824086057566099</v>
      </c>
      <c r="H99" s="110">
        <v>-3.0250133798402099</v>
      </c>
      <c r="I99" s="110">
        <v>26.131028058911099</v>
      </c>
      <c r="J99" s="110"/>
      <c r="K99" s="110">
        <v>239</v>
      </c>
      <c r="L99" s="110">
        <v>249.58740132456899</v>
      </c>
      <c r="M99" s="110">
        <v>377.12129679512401</v>
      </c>
      <c r="N99" s="194">
        <v>0.94042553191489398</v>
      </c>
      <c r="O99" s="165">
        <v>0.96153299999999997</v>
      </c>
      <c r="P99" s="165">
        <v>1.038</v>
      </c>
      <c r="Q99" s="128">
        <v>18.316831683168299</v>
      </c>
    </row>
    <row r="100" spans="1:17" x14ac:dyDescent="0.25">
      <c r="A100" s="110" t="s">
        <v>414</v>
      </c>
      <c r="B100" s="110">
        <v>15647</v>
      </c>
      <c r="C100" s="110">
        <v>4417</v>
      </c>
      <c r="D100" s="110">
        <v>4161.9360347219299</v>
      </c>
      <c r="E100" s="110">
        <v>231.57989813282501</v>
      </c>
      <c r="F100" s="110">
        <v>76.528647874979001</v>
      </c>
      <c r="G100" s="110">
        <v>-39.824086057566099</v>
      </c>
      <c r="H100" s="110">
        <v>-3.0250133798402099</v>
      </c>
      <c r="I100" s="110">
        <v>-9.9230989146631092</v>
      </c>
      <c r="J100" s="110"/>
      <c r="K100" s="110">
        <v>527</v>
      </c>
      <c r="L100" s="110">
        <v>158.54325430445101</v>
      </c>
      <c r="M100" s="110">
        <v>303.67241625837403</v>
      </c>
      <c r="N100" s="194">
        <v>0.93486590038314199</v>
      </c>
      <c r="O100" s="165">
        <v>0.97469800000000006</v>
      </c>
      <c r="P100" s="165">
        <v>1.0177</v>
      </c>
      <c r="Q100" s="128">
        <v>5.4</v>
      </c>
    </row>
    <row r="101" spans="1:17" x14ac:dyDescent="0.25">
      <c r="A101" s="110" t="s">
        <v>415</v>
      </c>
      <c r="B101" s="110">
        <v>36679</v>
      </c>
      <c r="C101" s="110">
        <v>3873</v>
      </c>
      <c r="D101" s="110">
        <v>3786.73307545236</v>
      </c>
      <c r="E101" s="110">
        <v>144.69122805274301</v>
      </c>
      <c r="F101" s="110">
        <v>-5.4684327055943998</v>
      </c>
      <c r="G101" s="110">
        <v>-39.824086057566099</v>
      </c>
      <c r="H101" s="110">
        <v>-3.0250133798402099</v>
      </c>
      <c r="I101" s="110">
        <v>-9.9230989146631092</v>
      </c>
      <c r="J101" s="110"/>
      <c r="K101" s="110">
        <v>1124</v>
      </c>
      <c r="L101" s="110">
        <v>175.65595757502399</v>
      </c>
      <c r="M101" s="110">
        <v>112.782372827635</v>
      </c>
      <c r="N101" s="194">
        <v>0.92831858407079604</v>
      </c>
      <c r="O101" s="165">
        <v>0.96155500000000005</v>
      </c>
      <c r="P101" s="165">
        <v>0.99780000000000002</v>
      </c>
      <c r="Q101" s="128">
        <v>3.1192660550458702</v>
      </c>
    </row>
    <row r="102" spans="1:17" ht="14.25" customHeight="1" x14ac:dyDescent="0.25">
      <c r="A102" s="18" t="s">
        <v>416</v>
      </c>
      <c r="B102" s="110"/>
      <c r="C102" s="110"/>
      <c r="D102" s="110"/>
      <c r="E102" s="110"/>
      <c r="F102" s="110"/>
      <c r="G102" s="110"/>
      <c r="H102" s="110"/>
      <c r="I102" s="110"/>
      <c r="J102" s="18"/>
      <c r="K102" s="110"/>
      <c r="L102" s="110"/>
      <c r="M102" s="110"/>
      <c r="N102" s="194"/>
      <c r="O102" s="165"/>
      <c r="P102" s="165"/>
      <c r="Q102" s="128"/>
    </row>
    <row r="103" spans="1:17" x14ac:dyDescent="0.25">
      <c r="A103" s="110" t="s">
        <v>416</v>
      </c>
      <c r="B103" s="110">
        <v>59686</v>
      </c>
      <c r="C103" s="110">
        <v>3790</v>
      </c>
      <c r="D103" s="110">
        <v>3784.59651719767</v>
      </c>
      <c r="E103" s="110">
        <v>15.0994205710487</v>
      </c>
      <c r="F103" s="110">
        <v>43.3575627944155</v>
      </c>
      <c r="G103" s="110">
        <v>-39.824086057566099</v>
      </c>
      <c r="H103" s="110">
        <v>-3.0250133798402099</v>
      </c>
      <c r="I103" s="110">
        <v>-9.9230989146631092</v>
      </c>
      <c r="J103" s="110"/>
      <c r="K103" s="110">
        <v>1828</v>
      </c>
      <c r="L103" s="110">
        <v>-18.8584169651499</v>
      </c>
      <c r="M103" s="110">
        <v>48.113132404420902</v>
      </c>
      <c r="N103" s="194">
        <v>0.92602739726027405</v>
      </c>
      <c r="O103" s="165">
        <v>0.99504300000000001</v>
      </c>
      <c r="P103" s="165">
        <v>1.0106999999999999</v>
      </c>
      <c r="Q103" s="128">
        <v>8.2297217288336295</v>
      </c>
    </row>
    <row r="104" spans="1:17" ht="14.25" customHeight="1" x14ac:dyDescent="0.25">
      <c r="A104" s="18" t="s">
        <v>417</v>
      </c>
      <c r="B104" s="110"/>
      <c r="C104" s="110"/>
      <c r="D104" s="110"/>
      <c r="E104" s="110"/>
      <c r="F104" s="110"/>
      <c r="G104" s="110"/>
      <c r="H104" s="110"/>
      <c r="I104" s="110"/>
      <c r="J104" s="18"/>
      <c r="K104" s="110"/>
      <c r="L104" s="110"/>
      <c r="M104" s="110"/>
      <c r="N104" s="194"/>
      <c r="O104" s="165"/>
      <c r="P104" s="165"/>
      <c r="Q104" s="128"/>
    </row>
    <row r="105" spans="1:17" x14ac:dyDescent="0.25">
      <c r="A105" s="110" t="s">
        <v>418</v>
      </c>
      <c r="B105" s="110">
        <v>32473</v>
      </c>
      <c r="C105" s="110">
        <v>3963</v>
      </c>
      <c r="D105" s="110">
        <v>3991.8015661017398</v>
      </c>
      <c r="E105" s="110">
        <v>17.415510868304601</v>
      </c>
      <c r="F105" s="110">
        <v>6.05582131328174</v>
      </c>
      <c r="G105" s="110">
        <v>-39.824086057566099</v>
      </c>
      <c r="H105" s="110">
        <v>-3.0250133798402099</v>
      </c>
      <c r="I105" s="110">
        <v>-9.9230989146631092</v>
      </c>
      <c r="J105" s="110"/>
      <c r="K105" s="110">
        <v>1049</v>
      </c>
      <c r="L105" s="110">
        <v>11.1658957461259</v>
      </c>
      <c r="M105" s="110">
        <v>22.7210002876568</v>
      </c>
      <c r="N105" s="194">
        <v>0.91786055396370603</v>
      </c>
      <c r="O105" s="165">
        <v>0.96484999999999999</v>
      </c>
      <c r="P105" s="165">
        <v>1.0007999999999999</v>
      </c>
      <c r="Q105" s="128">
        <v>1.9436345966958199</v>
      </c>
    </row>
    <row r="106" spans="1:17" x14ac:dyDescent="0.25">
      <c r="A106" s="110" t="s">
        <v>419</v>
      </c>
      <c r="B106" s="110">
        <v>66622</v>
      </c>
      <c r="C106" s="110">
        <v>4186</v>
      </c>
      <c r="D106" s="110">
        <v>4230.8096641525599</v>
      </c>
      <c r="E106" s="110">
        <v>-72.637153501859103</v>
      </c>
      <c r="F106" s="110">
        <v>58.285986660798798</v>
      </c>
      <c r="G106" s="110">
        <v>-39.824086057566099</v>
      </c>
      <c r="H106" s="110">
        <v>-3.0250133798402099</v>
      </c>
      <c r="I106" s="110">
        <v>12.5770004427152</v>
      </c>
      <c r="J106" s="110"/>
      <c r="K106" s="110">
        <v>2281</v>
      </c>
      <c r="L106" s="110">
        <v>-83.137448035945496</v>
      </c>
      <c r="M106" s="110">
        <v>-63.0809846705993</v>
      </c>
      <c r="N106" s="194">
        <v>0.94531933508311505</v>
      </c>
      <c r="O106" s="165">
        <v>0.97080900000000003</v>
      </c>
      <c r="P106" s="165">
        <v>1.0130999999999999</v>
      </c>
      <c r="Q106" s="128">
        <v>15.202020202020201</v>
      </c>
    </row>
    <row r="107" spans="1:17" x14ac:dyDescent="0.25">
      <c r="A107" s="110" t="s">
        <v>420</v>
      </c>
      <c r="B107" s="110">
        <v>13426</v>
      </c>
      <c r="C107" s="110">
        <v>4186</v>
      </c>
      <c r="D107" s="110">
        <v>3939.2450206226799</v>
      </c>
      <c r="E107" s="110">
        <v>221.09056302591799</v>
      </c>
      <c r="F107" s="110">
        <v>78.101959954293505</v>
      </c>
      <c r="G107" s="110">
        <v>-39.824086057566099</v>
      </c>
      <c r="H107" s="110">
        <v>-3.0250133798402099</v>
      </c>
      <c r="I107" s="110">
        <v>-9.9230989146631092</v>
      </c>
      <c r="J107" s="110"/>
      <c r="K107" s="110">
        <v>428</v>
      </c>
      <c r="L107" s="110">
        <v>253.60981798796499</v>
      </c>
      <c r="M107" s="110">
        <v>187.62718236104499</v>
      </c>
      <c r="N107" s="194">
        <v>0.92018779342723001</v>
      </c>
      <c r="O107" s="165">
        <v>0.96977900000000006</v>
      </c>
      <c r="P107" s="165">
        <v>1.0190999999999999</v>
      </c>
      <c r="Q107" s="128">
        <v>-0.69605568445475596</v>
      </c>
    </row>
    <row r="108" spans="1:17" x14ac:dyDescent="0.25">
      <c r="A108" s="110" t="s">
        <v>421</v>
      </c>
      <c r="B108" s="110">
        <v>29633</v>
      </c>
      <c r="C108" s="110">
        <v>4192</v>
      </c>
      <c r="D108" s="110">
        <v>4057.4491693251798</v>
      </c>
      <c r="E108" s="110">
        <v>193.41268038189801</v>
      </c>
      <c r="F108" s="110">
        <v>-5.6582631951821298</v>
      </c>
      <c r="G108" s="110">
        <v>-39.824086057566099</v>
      </c>
      <c r="H108" s="110">
        <v>-3.0250133798402099</v>
      </c>
      <c r="I108" s="110">
        <v>-9.9230989146631092</v>
      </c>
      <c r="J108" s="110"/>
      <c r="K108" s="110">
        <v>973</v>
      </c>
      <c r="L108" s="110">
        <v>216.88657528780499</v>
      </c>
      <c r="M108" s="110">
        <v>168.99465977316399</v>
      </c>
      <c r="N108" s="194">
        <v>0.93839835728952803</v>
      </c>
      <c r="O108" s="165">
        <v>0.97069300000000003</v>
      </c>
      <c r="P108" s="165">
        <v>0.99790000000000001</v>
      </c>
      <c r="Q108" s="128">
        <v>9.3258426966292092</v>
      </c>
    </row>
    <row r="109" spans="1:17" x14ac:dyDescent="0.25">
      <c r="A109" s="110" t="s">
        <v>422</v>
      </c>
      <c r="B109" s="110">
        <v>17452</v>
      </c>
      <c r="C109" s="110">
        <v>4205</v>
      </c>
      <c r="D109" s="110">
        <v>4099.6730968819702</v>
      </c>
      <c r="E109" s="110">
        <v>99.564340129764005</v>
      </c>
      <c r="F109" s="110">
        <v>59.027901487683899</v>
      </c>
      <c r="G109" s="110">
        <v>-39.824086057566099</v>
      </c>
      <c r="H109" s="110">
        <v>-3.0250133798402099</v>
      </c>
      <c r="I109" s="110">
        <v>-9.9230989146631092</v>
      </c>
      <c r="J109" s="110"/>
      <c r="K109" s="110">
        <v>579</v>
      </c>
      <c r="L109" s="110">
        <v>67.286859863137593</v>
      </c>
      <c r="M109" s="110">
        <v>130.89769469356401</v>
      </c>
      <c r="N109" s="194">
        <v>0.95328719723183397</v>
      </c>
      <c r="O109" s="165">
        <v>0.97552400000000006</v>
      </c>
      <c r="P109" s="165">
        <v>1.0137</v>
      </c>
      <c r="Q109" s="128">
        <v>6.2385321100917404</v>
      </c>
    </row>
    <row r="110" spans="1:17" ht="14.25" customHeight="1" x14ac:dyDescent="0.25">
      <c r="A110" s="18" t="s">
        <v>423</v>
      </c>
      <c r="B110" s="110"/>
      <c r="C110" s="110"/>
      <c r="D110" s="110"/>
      <c r="E110" s="110"/>
      <c r="F110" s="110"/>
      <c r="G110" s="110"/>
      <c r="H110" s="110"/>
      <c r="I110" s="110"/>
      <c r="J110" s="18"/>
      <c r="K110" s="110"/>
      <c r="L110" s="110"/>
      <c r="M110" s="110"/>
      <c r="N110" s="194"/>
      <c r="O110" s="165"/>
      <c r="P110" s="165"/>
      <c r="Q110" s="128"/>
    </row>
    <row r="111" spans="1:17" x14ac:dyDescent="0.25">
      <c r="A111" s="110" t="s">
        <v>424</v>
      </c>
      <c r="B111" s="110">
        <v>15715</v>
      </c>
      <c r="C111" s="110">
        <v>5117</v>
      </c>
      <c r="D111" s="110">
        <v>4788.7126296011602</v>
      </c>
      <c r="E111" s="110">
        <v>179.36311371741601</v>
      </c>
      <c r="F111" s="110">
        <v>196.805241559248</v>
      </c>
      <c r="G111" s="110">
        <v>-39.824086057566099</v>
      </c>
      <c r="H111" s="110">
        <v>-3.0250133798402099</v>
      </c>
      <c r="I111" s="110">
        <v>-4.6501588413387998</v>
      </c>
      <c r="J111" s="110"/>
      <c r="K111" s="110">
        <v>609</v>
      </c>
      <c r="L111" s="110">
        <v>127.737551357128</v>
      </c>
      <c r="M111" s="110">
        <v>230.04455037487801</v>
      </c>
      <c r="N111" s="194">
        <v>0.91282894736842102</v>
      </c>
      <c r="O111" s="165">
        <v>0.98713499999999998</v>
      </c>
      <c r="P111" s="165">
        <v>1.0405</v>
      </c>
      <c r="Q111" s="128">
        <v>11.538461538461499</v>
      </c>
    </row>
    <row r="112" spans="1:17" x14ac:dyDescent="0.25">
      <c r="A112" s="110" t="s">
        <v>425</v>
      </c>
      <c r="B112" s="110">
        <v>12870</v>
      </c>
      <c r="C112" s="110">
        <v>4505</v>
      </c>
      <c r="D112" s="110">
        <v>4234.2442956295799</v>
      </c>
      <c r="E112" s="110">
        <v>254.60817738634699</v>
      </c>
      <c r="F112" s="110">
        <v>69.340015501785302</v>
      </c>
      <c r="G112" s="110">
        <v>-39.824086057566099</v>
      </c>
      <c r="H112" s="110">
        <v>-3.0250133798402099</v>
      </c>
      <c r="I112" s="110">
        <v>-9.9230989146631092</v>
      </c>
      <c r="J112" s="110"/>
      <c r="K112" s="110">
        <v>441</v>
      </c>
      <c r="L112" s="110">
        <v>188.89322369579199</v>
      </c>
      <c r="M112" s="110">
        <v>319.379005374077</v>
      </c>
      <c r="N112" s="194">
        <v>0.897260273972603</v>
      </c>
      <c r="O112" s="165">
        <v>0.977827</v>
      </c>
      <c r="P112" s="165">
        <v>1.0157</v>
      </c>
      <c r="Q112" s="128">
        <v>5.7553956834532398</v>
      </c>
    </row>
    <row r="113" spans="1:17" x14ac:dyDescent="0.25">
      <c r="A113" s="110" t="s">
        <v>426</v>
      </c>
      <c r="B113" s="110">
        <v>19112</v>
      </c>
      <c r="C113" s="110">
        <v>4419</v>
      </c>
      <c r="D113" s="110">
        <v>4564.7230460846404</v>
      </c>
      <c r="E113" s="110">
        <v>-40.407852286573501</v>
      </c>
      <c r="F113" s="110">
        <v>-97.561526953461396</v>
      </c>
      <c r="G113" s="110">
        <v>-30.871092214579999</v>
      </c>
      <c r="H113" s="110">
        <v>-3.0250133798402099</v>
      </c>
      <c r="I113" s="110">
        <v>25.672141335345302</v>
      </c>
      <c r="J113" s="110"/>
      <c r="K113" s="110">
        <v>706</v>
      </c>
      <c r="L113" s="110">
        <v>-155.12481497702399</v>
      </c>
      <c r="M113" s="110">
        <v>73.364984701050204</v>
      </c>
      <c r="N113" s="194">
        <v>0.90870786516853896</v>
      </c>
      <c r="O113" s="165">
        <v>1.002983</v>
      </c>
      <c r="P113" s="165">
        <v>0.97799999999999998</v>
      </c>
      <c r="Q113" s="128">
        <v>17.470881863560699</v>
      </c>
    </row>
    <row r="114" spans="1:17" x14ac:dyDescent="0.25">
      <c r="A114" s="110" t="s">
        <v>427</v>
      </c>
      <c r="B114" s="110">
        <v>15128</v>
      </c>
      <c r="C114" s="110">
        <v>3707</v>
      </c>
      <c r="D114" s="110">
        <v>3561.4007185474802</v>
      </c>
      <c r="E114" s="110">
        <v>44.256598373033</v>
      </c>
      <c r="F114" s="110">
        <v>134.63420664665699</v>
      </c>
      <c r="G114" s="110">
        <v>-20.269625805596601</v>
      </c>
      <c r="H114" s="110">
        <v>-3.0250133798402099</v>
      </c>
      <c r="I114" s="110">
        <v>-9.9230989146631092</v>
      </c>
      <c r="J114" s="110"/>
      <c r="K114" s="110">
        <v>436</v>
      </c>
      <c r="L114" s="110">
        <v>72.618657908083605</v>
      </c>
      <c r="M114" s="110">
        <v>14.9504131351559</v>
      </c>
      <c r="N114" s="194">
        <v>0.92272727272727295</v>
      </c>
      <c r="O114" s="165">
        <v>1.007711</v>
      </c>
      <c r="P114" s="165">
        <v>1.0369999999999999</v>
      </c>
      <c r="Q114" s="128">
        <v>2.5882352941176499</v>
      </c>
    </row>
    <row r="115" spans="1:17" x14ac:dyDescent="0.25">
      <c r="A115" s="110" t="s">
        <v>428</v>
      </c>
      <c r="B115" s="110">
        <v>33793</v>
      </c>
      <c r="C115" s="110">
        <v>4552</v>
      </c>
      <c r="D115" s="110">
        <v>4581.8428683552502</v>
      </c>
      <c r="E115" s="110">
        <v>7.7254819119783997</v>
      </c>
      <c r="F115" s="110">
        <v>15.233355804959499</v>
      </c>
      <c r="G115" s="110">
        <v>-39.824086057566099</v>
      </c>
      <c r="H115" s="110">
        <v>-3.0250133798402099</v>
      </c>
      <c r="I115" s="110">
        <v>-9.9230989146631092</v>
      </c>
      <c r="J115" s="110"/>
      <c r="K115" s="110">
        <v>1253</v>
      </c>
      <c r="L115" s="110">
        <v>32.551475363927203</v>
      </c>
      <c r="M115" s="110">
        <v>-18.044637242796899</v>
      </c>
      <c r="N115" s="194">
        <v>0.93370607028754005</v>
      </c>
      <c r="O115" s="165">
        <v>0.985317</v>
      </c>
      <c r="P115" s="165">
        <v>1.0026999999999999</v>
      </c>
      <c r="Q115" s="128">
        <v>8.6730268863833508</v>
      </c>
    </row>
    <row r="116" spans="1:17" x14ac:dyDescent="0.25">
      <c r="A116" s="110" t="s">
        <v>429</v>
      </c>
      <c r="B116" s="110">
        <v>147734</v>
      </c>
      <c r="C116" s="110">
        <v>3957</v>
      </c>
      <c r="D116" s="110">
        <v>4118.6364245532404</v>
      </c>
      <c r="E116" s="110">
        <v>-110.061985649511</v>
      </c>
      <c r="F116" s="110">
        <v>-48.620575246514598</v>
      </c>
      <c r="G116" s="110">
        <v>-17.1827576972439</v>
      </c>
      <c r="H116" s="110">
        <v>-3.0250133798402099</v>
      </c>
      <c r="I116" s="110">
        <v>17.205028076991201</v>
      </c>
      <c r="J116" s="110"/>
      <c r="K116" s="110">
        <v>4924</v>
      </c>
      <c r="L116" s="110">
        <v>-117.734940104335</v>
      </c>
      <c r="M116" s="110">
        <v>-103.33315689751301</v>
      </c>
      <c r="N116" s="194">
        <v>0.93257282542269304</v>
      </c>
      <c r="O116" s="165">
        <v>1.0084329999999999</v>
      </c>
      <c r="P116" s="165">
        <v>0.98750000000000004</v>
      </c>
      <c r="Q116" s="128">
        <v>16.351606805292999</v>
      </c>
    </row>
    <row r="117" spans="1:17" x14ac:dyDescent="0.25">
      <c r="A117" s="110" t="s">
        <v>430</v>
      </c>
      <c r="B117" s="110">
        <v>52145</v>
      </c>
      <c r="C117" s="110">
        <v>4402</v>
      </c>
      <c r="D117" s="110">
        <v>4315.3213559318701</v>
      </c>
      <c r="E117" s="110">
        <v>79.133370599736196</v>
      </c>
      <c r="F117" s="110">
        <v>60.687686229888101</v>
      </c>
      <c r="G117" s="110">
        <v>-39.824086057566099</v>
      </c>
      <c r="H117" s="110">
        <v>-3.0250133798402099</v>
      </c>
      <c r="I117" s="110">
        <v>-9.9230989146631092</v>
      </c>
      <c r="J117" s="110"/>
      <c r="K117" s="110">
        <v>1821</v>
      </c>
      <c r="L117" s="110">
        <v>63.770677518333301</v>
      </c>
      <c r="M117" s="110">
        <v>93.551937978312694</v>
      </c>
      <c r="N117" s="194">
        <v>0.92993979200875798</v>
      </c>
      <c r="O117" s="165">
        <v>0.97267899999999996</v>
      </c>
      <c r="P117" s="165">
        <v>1.0134000000000001</v>
      </c>
      <c r="Q117" s="128">
        <v>6.7409144196951898</v>
      </c>
    </row>
    <row r="118" spans="1:17" x14ac:dyDescent="0.25">
      <c r="A118" s="110" t="s">
        <v>431</v>
      </c>
      <c r="B118" s="110">
        <v>26942</v>
      </c>
      <c r="C118" s="110">
        <v>4074</v>
      </c>
      <c r="D118" s="110">
        <v>4306.7695024705599</v>
      </c>
      <c r="E118" s="110">
        <v>-167.216751793496</v>
      </c>
      <c r="F118" s="110">
        <v>-13.072667098740499</v>
      </c>
      <c r="G118" s="110">
        <v>-39.824086057566099</v>
      </c>
      <c r="H118" s="110">
        <v>-3.0250133798402099</v>
      </c>
      <c r="I118" s="110">
        <v>-9.9230989146631092</v>
      </c>
      <c r="J118" s="110"/>
      <c r="K118" s="110">
        <v>939</v>
      </c>
      <c r="L118" s="110">
        <v>-141.34877966510399</v>
      </c>
      <c r="M118" s="110">
        <v>-194.02884962471401</v>
      </c>
      <c r="N118" s="194">
        <v>0.94462193823216201</v>
      </c>
      <c r="O118" s="165">
        <v>0.99921800000000005</v>
      </c>
      <c r="P118" s="165">
        <v>0.99629999999999996</v>
      </c>
      <c r="Q118" s="128">
        <v>8.6805555555555607</v>
      </c>
    </row>
    <row r="119" spans="1:17" x14ac:dyDescent="0.25">
      <c r="A119" s="110" t="s">
        <v>432</v>
      </c>
      <c r="B119" s="110">
        <v>15631</v>
      </c>
      <c r="C119" s="110">
        <v>4118</v>
      </c>
      <c r="D119" s="110">
        <v>3865.7873856176602</v>
      </c>
      <c r="E119" s="110">
        <v>310.728907597557</v>
      </c>
      <c r="F119" s="110">
        <v>-5.6423521879580703</v>
      </c>
      <c r="G119" s="110">
        <v>-39.824086057566099</v>
      </c>
      <c r="H119" s="110">
        <v>-3.0250133798402099</v>
      </c>
      <c r="I119" s="110">
        <v>-9.9230989146631092</v>
      </c>
      <c r="J119" s="110"/>
      <c r="K119" s="110">
        <v>489</v>
      </c>
      <c r="L119" s="110">
        <v>264.91043655816298</v>
      </c>
      <c r="M119" s="110">
        <v>355.60325293412399</v>
      </c>
      <c r="N119" s="194">
        <v>0.90909090909090895</v>
      </c>
      <c r="O119" s="165">
        <v>0.98519499999999993</v>
      </c>
      <c r="P119" s="165">
        <v>0.99780000000000002</v>
      </c>
      <c r="Q119" s="128">
        <v>1.875</v>
      </c>
    </row>
    <row r="120" spans="1:17" x14ac:dyDescent="0.25">
      <c r="A120" s="110" t="s">
        <v>433</v>
      </c>
      <c r="B120" s="110">
        <v>16713</v>
      </c>
      <c r="C120" s="110">
        <v>4586</v>
      </c>
      <c r="D120" s="110">
        <v>4369.67298041904</v>
      </c>
      <c r="E120" s="110">
        <v>93.370073983443405</v>
      </c>
      <c r="F120" s="110">
        <v>175.90143008499501</v>
      </c>
      <c r="G120" s="110">
        <v>-39.824086057566099</v>
      </c>
      <c r="H120" s="110">
        <v>-3.0250133798402099</v>
      </c>
      <c r="I120" s="110">
        <v>-9.9230989146631092</v>
      </c>
      <c r="J120" s="110"/>
      <c r="K120" s="110">
        <v>591</v>
      </c>
      <c r="L120" s="110">
        <v>170.99548484152501</v>
      </c>
      <c r="M120" s="110">
        <v>14.8005374225359</v>
      </c>
      <c r="N120" s="194">
        <v>0.93781512605041994</v>
      </c>
      <c r="O120" s="165">
        <v>0.98361399999999999</v>
      </c>
      <c r="P120" s="165">
        <v>1.0396000000000001</v>
      </c>
      <c r="Q120" s="128">
        <v>9.2421441774491697</v>
      </c>
    </row>
    <row r="121" spans="1:17" x14ac:dyDescent="0.25">
      <c r="A121" s="110" t="s">
        <v>434</v>
      </c>
      <c r="B121" s="110">
        <v>17756</v>
      </c>
      <c r="C121" s="110">
        <v>4510</v>
      </c>
      <c r="D121" s="110">
        <v>4119.9546814967698</v>
      </c>
      <c r="E121" s="110">
        <v>418.94183849978299</v>
      </c>
      <c r="F121" s="110">
        <v>19.754194254537399</v>
      </c>
      <c r="G121" s="110">
        <v>-39.824086057566099</v>
      </c>
      <c r="H121" s="110">
        <v>1.4600993896393999</v>
      </c>
      <c r="I121" s="110">
        <v>-9.9230989146631092</v>
      </c>
      <c r="J121" s="110"/>
      <c r="K121" s="110">
        <v>592</v>
      </c>
      <c r="L121" s="110">
        <v>485.34299243992001</v>
      </c>
      <c r="M121" s="110">
        <v>351.596558856819</v>
      </c>
      <c r="N121" s="194">
        <v>0.90697674418604601</v>
      </c>
      <c r="O121" s="165">
        <v>0.97977400000000003</v>
      </c>
      <c r="P121" s="165">
        <v>1.0041</v>
      </c>
      <c r="Q121" s="128">
        <v>-2.7914614121510701</v>
      </c>
    </row>
    <row r="122" spans="1:17" x14ac:dyDescent="0.25">
      <c r="A122" s="110" t="s">
        <v>435</v>
      </c>
      <c r="B122" s="110">
        <v>85747</v>
      </c>
      <c r="C122" s="110">
        <v>4356</v>
      </c>
      <c r="D122" s="110">
        <v>4290.1825168554997</v>
      </c>
      <c r="E122" s="110">
        <v>73.949165855428802</v>
      </c>
      <c r="F122" s="110">
        <v>44.4771504738993</v>
      </c>
      <c r="G122" s="110">
        <v>-39.824086057566099</v>
      </c>
      <c r="H122" s="110">
        <v>-3.0250133798402099</v>
      </c>
      <c r="I122" s="110">
        <v>-9.9230989146631092</v>
      </c>
      <c r="J122" s="110"/>
      <c r="K122" s="110">
        <v>2977</v>
      </c>
      <c r="L122" s="110">
        <v>50.9979566465963</v>
      </c>
      <c r="M122" s="110">
        <v>95.956249361434899</v>
      </c>
      <c r="N122" s="194">
        <v>0.93203230148048499</v>
      </c>
      <c r="O122" s="165">
        <v>0.97703699999999993</v>
      </c>
      <c r="P122" s="165">
        <v>1.0097</v>
      </c>
      <c r="Q122" s="128">
        <v>8.5703865791393206</v>
      </c>
    </row>
    <row r="123" spans="1:17" x14ac:dyDescent="0.25">
      <c r="A123" s="110" t="s">
        <v>436</v>
      </c>
      <c r="B123" s="110">
        <v>31705</v>
      </c>
      <c r="C123" s="110">
        <v>4692</v>
      </c>
      <c r="D123" s="110">
        <v>4867.9997741263496</v>
      </c>
      <c r="E123" s="110">
        <v>-239.60434328838701</v>
      </c>
      <c r="F123" s="110">
        <v>26.715578953619399</v>
      </c>
      <c r="G123" s="110">
        <v>-28.357738102733499</v>
      </c>
      <c r="H123" s="110">
        <v>-3.0250133798402099</v>
      </c>
      <c r="I123" s="110">
        <v>67.953146252976694</v>
      </c>
      <c r="J123" s="110"/>
      <c r="K123" s="110">
        <v>1249</v>
      </c>
      <c r="L123" s="110">
        <v>-242.75572247960201</v>
      </c>
      <c r="M123" s="110">
        <v>-237.39708979999801</v>
      </c>
      <c r="N123" s="194">
        <v>0.95230524642289305</v>
      </c>
      <c r="O123" s="165">
        <v>1.003633</v>
      </c>
      <c r="P123" s="165">
        <v>1.0048999999999999</v>
      </c>
      <c r="Q123" s="128">
        <v>25.653923541247501</v>
      </c>
    </row>
    <row r="124" spans="1:17" x14ac:dyDescent="0.25">
      <c r="A124" s="110" t="s">
        <v>437</v>
      </c>
      <c r="B124" s="110">
        <v>46090</v>
      </c>
      <c r="C124" s="110">
        <v>4096</v>
      </c>
      <c r="D124" s="110">
        <v>4147.6249101069798</v>
      </c>
      <c r="E124" s="110">
        <v>41.518137421604898</v>
      </c>
      <c r="F124" s="110">
        <v>-40.687681495722401</v>
      </c>
      <c r="G124" s="110">
        <v>-39.824086057566099</v>
      </c>
      <c r="H124" s="110">
        <v>-3.0250133798402099</v>
      </c>
      <c r="I124" s="110">
        <v>-9.9230989146631092</v>
      </c>
      <c r="J124" s="110"/>
      <c r="K124" s="110">
        <v>1547</v>
      </c>
      <c r="L124" s="110">
        <v>31.7687600229651</v>
      </c>
      <c r="M124" s="110">
        <v>50.323389117418202</v>
      </c>
      <c r="N124" s="194">
        <v>0.91346779440468395</v>
      </c>
      <c r="O124" s="165">
        <v>0.99034000000000011</v>
      </c>
      <c r="P124" s="165">
        <v>0.98950000000000005</v>
      </c>
      <c r="Q124" s="128">
        <v>8.2575227431770504</v>
      </c>
    </row>
    <row r="125" spans="1:17" x14ac:dyDescent="0.25">
      <c r="A125" s="110" t="s">
        <v>438</v>
      </c>
      <c r="B125" s="110">
        <v>24834</v>
      </c>
      <c r="C125" s="110">
        <v>4420</v>
      </c>
      <c r="D125" s="110">
        <v>4950.9925464566704</v>
      </c>
      <c r="E125" s="110">
        <v>-577.48201879266401</v>
      </c>
      <c r="F125" s="110">
        <v>-56.0544312424338</v>
      </c>
      <c r="G125" s="110">
        <v>19.739294125233901</v>
      </c>
      <c r="H125" s="110">
        <v>-3.0250133798402099</v>
      </c>
      <c r="I125" s="110">
        <v>86.103176018676606</v>
      </c>
      <c r="J125" s="110"/>
      <c r="K125" s="110">
        <v>995</v>
      </c>
      <c r="L125" s="110">
        <v>-575.92868263079504</v>
      </c>
      <c r="M125" s="110">
        <v>-579.97948065736</v>
      </c>
      <c r="N125" s="194">
        <v>0.95704295704295705</v>
      </c>
      <c r="O125" s="165">
        <v>1.020348</v>
      </c>
      <c r="P125" s="165">
        <v>0.98809999999999998</v>
      </c>
      <c r="Q125" s="128">
        <v>29.388816644993501</v>
      </c>
    </row>
    <row r="126" spans="1:17" x14ac:dyDescent="0.25">
      <c r="A126" s="110" t="s">
        <v>439</v>
      </c>
      <c r="B126" s="110">
        <v>124935</v>
      </c>
      <c r="C126" s="110">
        <v>3548</v>
      </c>
      <c r="D126" s="110">
        <v>3867.3057140984602</v>
      </c>
      <c r="E126" s="110">
        <v>-269.30748923878502</v>
      </c>
      <c r="F126" s="110">
        <v>-34.263754794944703</v>
      </c>
      <c r="G126" s="110">
        <v>-38.884179637980303</v>
      </c>
      <c r="H126" s="110">
        <v>-3.0250133798402099</v>
      </c>
      <c r="I126" s="110">
        <v>26.302592452602401</v>
      </c>
      <c r="J126" s="110"/>
      <c r="K126" s="110">
        <v>3910</v>
      </c>
      <c r="L126" s="110">
        <v>-284.48629952233802</v>
      </c>
      <c r="M126" s="110">
        <v>-255.072804658059</v>
      </c>
      <c r="N126" s="194">
        <v>0.93400102722136602</v>
      </c>
      <c r="O126" s="165">
        <v>1.000389</v>
      </c>
      <c r="P126" s="165">
        <v>0.99039999999999995</v>
      </c>
      <c r="Q126" s="128">
        <v>18.9534529966535</v>
      </c>
    </row>
    <row r="127" spans="1:17" x14ac:dyDescent="0.25">
      <c r="A127" s="110" t="s">
        <v>440</v>
      </c>
      <c r="B127" s="110">
        <v>344166</v>
      </c>
      <c r="C127" s="110">
        <v>3193</v>
      </c>
      <c r="D127" s="110">
        <v>3409.1245900568701</v>
      </c>
      <c r="E127" s="110">
        <v>-87.452082866862497</v>
      </c>
      <c r="F127" s="110">
        <v>-90.547633707157303</v>
      </c>
      <c r="G127" s="110">
        <v>-24.8659688553848</v>
      </c>
      <c r="H127" s="110">
        <v>-3.0250133798402099</v>
      </c>
      <c r="I127" s="110">
        <v>-9.9230989146631092</v>
      </c>
      <c r="J127" s="110"/>
      <c r="K127" s="110">
        <v>9495</v>
      </c>
      <c r="L127" s="110">
        <v>-109.76917945218899</v>
      </c>
      <c r="M127" s="110">
        <v>-66.079111984362001</v>
      </c>
      <c r="N127" s="194">
        <v>0.90475685983684695</v>
      </c>
      <c r="O127" s="165">
        <v>1.0068280000000001</v>
      </c>
      <c r="P127" s="165">
        <v>0.97260000000000002</v>
      </c>
      <c r="Q127" s="128">
        <v>9.1379310344827598</v>
      </c>
    </row>
    <row r="128" spans="1:17" x14ac:dyDescent="0.25">
      <c r="A128" s="110" t="s">
        <v>441</v>
      </c>
      <c r="B128" s="110">
        <v>13208</v>
      </c>
      <c r="C128" s="110">
        <v>4246</v>
      </c>
      <c r="D128" s="110">
        <v>4182.0221761229805</v>
      </c>
      <c r="E128" s="110">
        <v>105.18712634007299</v>
      </c>
      <c r="F128" s="110">
        <v>-5.9198665094575098</v>
      </c>
      <c r="G128" s="110">
        <v>-39.824086057566099</v>
      </c>
      <c r="H128" s="110">
        <v>13.9876893414196</v>
      </c>
      <c r="I128" s="110">
        <v>-9.9230989146631092</v>
      </c>
      <c r="J128" s="110"/>
      <c r="K128" s="110">
        <v>447</v>
      </c>
      <c r="L128" s="110">
        <v>-25.740543354691901</v>
      </c>
      <c r="M128" s="110">
        <v>235.17067033201101</v>
      </c>
      <c r="N128" s="194">
        <v>0.90786516853932597</v>
      </c>
      <c r="O128" s="165">
        <v>0.97771299999999994</v>
      </c>
      <c r="P128" s="165">
        <v>0.99790000000000001</v>
      </c>
      <c r="Q128" s="128">
        <v>-4.8936170212765999</v>
      </c>
    </row>
    <row r="129" spans="1:17" x14ac:dyDescent="0.25">
      <c r="A129" s="110" t="s">
        <v>442</v>
      </c>
      <c r="B129" s="110">
        <v>7492</v>
      </c>
      <c r="C129" s="110">
        <v>5267</v>
      </c>
      <c r="D129" s="110">
        <v>4502.7801915807604</v>
      </c>
      <c r="E129" s="110">
        <v>605.07539292689705</v>
      </c>
      <c r="F129" s="110">
        <v>187.92664593436999</v>
      </c>
      <c r="G129" s="110">
        <v>-39.824086057566099</v>
      </c>
      <c r="H129" s="110">
        <v>-3.0250133798402099</v>
      </c>
      <c r="I129" s="110">
        <v>13.9624200907603</v>
      </c>
      <c r="J129" s="110"/>
      <c r="K129" s="110">
        <v>273</v>
      </c>
      <c r="L129" s="110">
        <v>570.08040098207903</v>
      </c>
      <c r="M129" s="110">
        <v>639.12625916888805</v>
      </c>
      <c r="N129" s="194">
        <v>0.91272727272727305</v>
      </c>
      <c r="O129" s="165">
        <v>0.97582499999999994</v>
      </c>
      <c r="P129" s="165">
        <v>1.0410999999999999</v>
      </c>
      <c r="Q129" s="128">
        <v>15.1898734177215</v>
      </c>
    </row>
    <row r="130" spans="1:17" x14ac:dyDescent="0.25">
      <c r="A130" s="110" t="s">
        <v>443</v>
      </c>
      <c r="B130" s="110">
        <v>19174</v>
      </c>
      <c r="C130" s="110">
        <v>3824</v>
      </c>
      <c r="D130" s="110">
        <v>3667.0380128116899</v>
      </c>
      <c r="E130" s="110">
        <v>173.080915946273</v>
      </c>
      <c r="F130" s="110">
        <v>36.965833579549802</v>
      </c>
      <c r="G130" s="110">
        <v>-39.824086057566099</v>
      </c>
      <c r="H130" s="110">
        <v>-3.0250133798402099</v>
      </c>
      <c r="I130" s="110">
        <v>-9.9230989146631092</v>
      </c>
      <c r="J130" s="110"/>
      <c r="K130" s="110">
        <v>569</v>
      </c>
      <c r="L130" s="110">
        <v>165.02414392937899</v>
      </c>
      <c r="M130" s="110">
        <v>180.193562260341</v>
      </c>
      <c r="N130" s="194">
        <v>0.90701754385964894</v>
      </c>
      <c r="O130" s="165">
        <v>0.99525700000000006</v>
      </c>
      <c r="P130" s="165">
        <v>1.0093000000000001</v>
      </c>
      <c r="Q130" s="128">
        <v>1.0657193605683799</v>
      </c>
    </row>
    <row r="131" spans="1:17" x14ac:dyDescent="0.25">
      <c r="A131" s="110" t="s">
        <v>444</v>
      </c>
      <c r="B131" s="110">
        <v>19226</v>
      </c>
      <c r="C131" s="110">
        <v>4476</v>
      </c>
      <c r="D131" s="110">
        <v>4216.2928696091703</v>
      </c>
      <c r="E131" s="110">
        <v>210.91250572396501</v>
      </c>
      <c r="F131" s="110">
        <v>37.014352304234997</v>
      </c>
      <c r="G131" s="110">
        <v>-39.824086057566099</v>
      </c>
      <c r="H131" s="110">
        <v>-3.0250133798402099</v>
      </c>
      <c r="I131" s="110">
        <v>54.7409470019468</v>
      </c>
      <c r="J131" s="110"/>
      <c r="K131" s="110">
        <v>656</v>
      </c>
      <c r="L131" s="110">
        <v>222.28695707943001</v>
      </c>
      <c r="M131" s="110">
        <v>198.59392866567501</v>
      </c>
      <c r="N131" s="194">
        <v>0.92780337941628299</v>
      </c>
      <c r="O131" s="165">
        <v>0.98516999999999999</v>
      </c>
      <c r="P131" s="165">
        <v>1.0081</v>
      </c>
      <c r="Q131" s="128">
        <v>24.952380952380999</v>
      </c>
    </row>
    <row r="132" spans="1:17" x14ac:dyDescent="0.25">
      <c r="A132" s="110" t="s">
        <v>445</v>
      </c>
      <c r="B132" s="110">
        <v>15889</v>
      </c>
      <c r="C132" s="110">
        <v>4818</v>
      </c>
      <c r="D132" s="110">
        <v>4689.6087958148801</v>
      </c>
      <c r="E132" s="110">
        <v>173.37179368847501</v>
      </c>
      <c r="F132" s="110">
        <v>2.8623800604007101</v>
      </c>
      <c r="G132" s="110">
        <v>-39.824086057566099</v>
      </c>
      <c r="H132" s="110">
        <v>-3.0250133798402099</v>
      </c>
      <c r="I132" s="110">
        <v>-5.1956016668625304</v>
      </c>
      <c r="J132" s="110"/>
      <c r="K132" s="110">
        <v>603</v>
      </c>
      <c r="L132" s="110">
        <v>127.669554195373</v>
      </c>
      <c r="M132" s="110">
        <v>218.12990747875</v>
      </c>
      <c r="N132" s="194">
        <v>0.93421052631578905</v>
      </c>
      <c r="O132" s="165">
        <v>0.986819</v>
      </c>
      <c r="P132" s="165">
        <v>1</v>
      </c>
      <c r="Q132" s="128">
        <v>11.460258780037</v>
      </c>
    </row>
    <row r="133" spans="1:17" x14ac:dyDescent="0.25">
      <c r="A133" s="110" t="s">
        <v>446</v>
      </c>
      <c r="B133" s="110">
        <v>25396</v>
      </c>
      <c r="C133" s="110">
        <v>4455</v>
      </c>
      <c r="D133" s="110">
        <v>4748.9802978166999</v>
      </c>
      <c r="E133" s="110">
        <v>-263.88208355466901</v>
      </c>
      <c r="F133" s="110">
        <v>-45.102320947547902</v>
      </c>
      <c r="G133" s="110">
        <v>-19.528528188873899</v>
      </c>
      <c r="H133" s="110">
        <v>-3.0250133798402099</v>
      </c>
      <c r="I133" s="110">
        <v>37.072349360153503</v>
      </c>
      <c r="J133" s="110"/>
      <c r="K133" s="110">
        <v>976</v>
      </c>
      <c r="L133" s="110">
        <v>-278.70562217838102</v>
      </c>
      <c r="M133" s="110">
        <v>-250.002670633783</v>
      </c>
      <c r="N133" s="194">
        <v>0.93265306122448999</v>
      </c>
      <c r="O133" s="165">
        <v>1.006742</v>
      </c>
      <c r="P133" s="165">
        <v>0.9899</v>
      </c>
      <c r="Q133" s="128">
        <v>19.4614443084455</v>
      </c>
    </row>
    <row r="134" spans="1:17" x14ac:dyDescent="0.25">
      <c r="A134" s="110" t="s">
        <v>447</v>
      </c>
      <c r="B134" s="110">
        <v>14268</v>
      </c>
      <c r="C134" s="110">
        <v>4986</v>
      </c>
      <c r="D134" s="110">
        <v>4434.2760787492898</v>
      </c>
      <c r="E134" s="110">
        <v>508.25142298644698</v>
      </c>
      <c r="F134" s="110">
        <v>72.923942104639707</v>
      </c>
      <c r="G134" s="110">
        <v>-39.824086057566099</v>
      </c>
      <c r="H134" s="110">
        <v>-3.0250133798402099</v>
      </c>
      <c r="I134" s="110">
        <v>12.937428072226</v>
      </c>
      <c r="J134" s="110"/>
      <c r="K134" s="110">
        <v>512</v>
      </c>
      <c r="L134" s="110">
        <v>472.532800611254</v>
      </c>
      <c r="M134" s="110">
        <v>543.025919658813</v>
      </c>
      <c r="N134" s="194">
        <v>0.92023346303501896</v>
      </c>
      <c r="O134" s="165">
        <v>0.97900599999999993</v>
      </c>
      <c r="P134" s="165">
        <v>1.0158</v>
      </c>
      <c r="Q134" s="128">
        <v>15.056179775280899</v>
      </c>
    </row>
    <row r="135" spans="1:17" x14ac:dyDescent="0.25">
      <c r="A135" s="110" t="s">
        <v>448</v>
      </c>
      <c r="B135" s="110">
        <v>22229</v>
      </c>
      <c r="C135" s="110">
        <v>4573</v>
      </c>
      <c r="D135" s="110">
        <v>4725.1420431094803</v>
      </c>
      <c r="E135" s="110">
        <v>-150.00111028501701</v>
      </c>
      <c r="F135" s="110">
        <v>11.8401499423088</v>
      </c>
      <c r="G135" s="110">
        <v>-39.824086057566099</v>
      </c>
      <c r="H135" s="110">
        <v>-3.0250133798402099</v>
      </c>
      <c r="I135" s="110">
        <v>29.0473189730454</v>
      </c>
      <c r="J135" s="110"/>
      <c r="K135" s="110">
        <v>850</v>
      </c>
      <c r="L135" s="110">
        <v>-214.52201125519301</v>
      </c>
      <c r="M135" s="110">
        <v>-86.424335017667502</v>
      </c>
      <c r="N135" s="194">
        <v>0.95400943396226401</v>
      </c>
      <c r="O135" s="165">
        <v>0.99936599999999998</v>
      </c>
      <c r="P135" s="165">
        <v>1.0019</v>
      </c>
      <c r="Q135" s="128">
        <v>17.8918169209431</v>
      </c>
    </row>
    <row r="136" spans="1:17" x14ac:dyDescent="0.25">
      <c r="A136" s="110" t="s">
        <v>449</v>
      </c>
      <c r="B136" s="110">
        <v>13617</v>
      </c>
      <c r="C136" s="110">
        <v>4620</v>
      </c>
      <c r="D136" s="110">
        <v>4056.4110231499099</v>
      </c>
      <c r="E136" s="110">
        <v>459.08322392558301</v>
      </c>
      <c r="F136" s="110">
        <v>157.00599894009699</v>
      </c>
      <c r="G136" s="110">
        <v>-39.824086057566099</v>
      </c>
      <c r="H136" s="110">
        <v>-3.0250133798402099</v>
      </c>
      <c r="I136" s="110">
        <v>-9.9230989146631092</v>
      </c>
      <c r="J136" s="110"/>
      <c r="K136" s="110">
        <v>447</v>
      </c>
      <c r="L136" s="110">
        <v>594.29018480756895</v>
      </c>
      <c r="M136" s="110">
        <v>322.93213734077102</v>
      </c>
      <c r="N136" s="194">
        <v>0.93453724604966104</v>
      </c>
      <c r="O136" s="165">
        <v>0.99110399999999998</v>
      </c>
      <c r="P136" s="165">
        <v>1.038</v>
      </c>
      <c r="Q136" s="128">
        <v>6.6825775656324602</v>
      </c>
    </row>
    <row r="137" spans="1:17" x14ac:dyDescent="0.25">
      <c r="A137" s="110" t="s">
        <v>450</v>
      </c>
      <c r="B137" s="110">
        <v>45440</v>
      </c>
      <c r="C137" s="110">
        <v>4072</v>
      </c>
      <c r="D137" s="110">
        <v>4187.9189367613999</v>
      </c>
      <c r="E137" s="110">
        <v>-60.150096499939401</v>
      </c>
      <c r="F137" s="110">
        <v>-8.8637929625313099</v>
      </c>
      <c r="G137" s="110">
        <v>-39.824086057566099</v>
      </c>
      <c r="H137" s="110">
        <v>-3.0250133798402099</v>
      </c>
      <c r="I137" s="110">
        <v>-3.8276412716635502</v>
      </c>
      <c r="J137" s="110"/>
      <c r="K137" s="110">
        <v>1540</v>
      </c>
      <c r="L137" s="110">
        <v>-83.415864027275802</v>
      </c>
      <c r="M137" s="110">
        <v>-37.828454675429398</v>
      </c>
      <c r="N137" s="194">
        <v>0.945348080676643</v>
      </c>
      <c r="O137" s="165">
        <v>0.99341099999999993</v>
      </c>
      <c r="P137" s="165">
        <v>0.99719999999999998</v>
      </c>
      <c r="Q137" s="128">
        <v>11.837327523601999</v>
      </c>
    </row>
    <row r="138" spans="1:17" x14ac:dyDescent="0.25">
      <c r="A138" s="110" t="s">
        <v>451</v>
      </c>
      <c r="B138" s="110">
        <v>36628</v>
      </c>
      <c r="C138" s="110">
        <v>4571</v>
      </c>
      <c r="D138" s="110">
        <v>5040.2637204441198</v>
      </c>
      <c r="E138" s="110">
        <v>-571.26130235886205</v>
      </c>
      <c r="F138" s="110">
        <v>63.345544705730298</v>
      </c>
      <c r="G138" s="110">
        <v>44.3496617462798</v>
      </c>
      <c r="H138" s="110">
        <v>-3.0250133798402099</v>
      </c>
      <c r="I138" s="110">
        <v>-2.6525172117473499</v>
      </c>
      <c r="J138" s="110"/>
      <c r="K138" s="110">
        <v>1494</v>
      </c>
      <c r="L138" s="110">
        <v>-586.37512041969103</v>
      </c>
      <c r="M138" s="110">
        <v>-557.09161000085896</v>
      </c>
      <c r="N138" s="194">
        <v>0.96005326231691102</v>
      </c>
      <c r="O138" s="165">
        <v>1.0273919999999999</v>
      </c>
      <c r="P138" s="165">
        <v>1.012</v>
      </c>
      <c r="Q138" s="128">
        <v>11.8263473053892</v>
      </c>
    </row>
    <row r="139" spans="1:17" x14ac:dyDescent="0.25">
      <c r="A139" s="110" t="s">
        <v>452</v>
      </c>
      <c r="B139" s="110">
        <v>30541</v>
      </c>
      <c r="C139" s="110">
        <v>3666</v>
      </c>
      <c r="D139" s="110">
        <v>3690.0092419011598</v>
      </c>
      <c r="E139" s="110">
        <v>44.586471417917998</v>
      </c>
      <c r="F139" s="110">
        <v>-15.5876661491051</v>
      </c>
      <c r="G139" s="110">
        <v>-39.824086057566099</v>
      </c>
      <c r="H139" s="110">
        <v>-3.0250133798402099</v>
      </c>
      <c r="I139" s="110">
        <v>-9.9230989146631092</v>
      </c>
      <c r="J139" s="110"/>
      <c r="K139" s="110">
        <v>912</v>
      </c>
      <c r="L139" s="110">
        <v>65.691091358088698</v>
      </c>
      <c r="M139" s="110">
        <v>22.537725774921</v>
      </c>
      <c r="N139" s="194">
        <v>0.94644808743169395</v>
      </c>
      <c r="O139" s="165">
        <v>0.991309</v>
      </c>
      <c r="P139" s="165">
        <v>0.995</v>
      </c>
      <c r="Q139" s="128">
        <v>7.0422535211267601</v>
      </c>
    </row>
    <row r="140" spans="1:17" x14ac:dyDescent="0.25">
      <c r="A140" s="110" t="s">
        <v>453</v>
      </c>
      <c r="B140" s="110">
        <v>15940</v>
      </c>
      <c r="C140" s="110">
        <v>4957</v>
      </c>
      <c r="D140" s="110">
        <v>4659.0999090888399</v>
      </c>
      <c r="E140" s="110">
        <v>367.86253129463</v>
      </c>
      <c r="F140" s="110">
        <v>-17.171749548681198</v>
      </c>
      <c r="G140" s="110">
        <v>-39.824086057566099</v>
      </c>
      <c r="H140" s="110">
        <v>-3.0250133798402099</v>
      </c>
      <c r="I140" s="110">
        <v>-9.9230989146631092</v>
      </c>
      <c r="J140" s="110"/>
      <c r="K140" s="110">
        <v>601</v>
      </c>
      <c r="L140" s="110">
        <v>419.25006912510298</v>
      </c>
      <c r="M140" s="110">
        <v>315.53086776133</v>
      </c>
      <c r="N140" s="194">
        <v>0.891485809682805</v>
      </c>
      <c r="O140" s="165">
        <v>0.98947299999999994</v>
      </c>
      <c r="P140" s="165">
        <v>0.99570000000000003</v>
      </c>
      <c r="Q140" s="128">
        <v>5.4385964912280702</v>
      </c>
    </row>
    <row r="141" spans="1:17" x14ac:dyDescent="0.25">
      <c r="A141" s="110" t="s">
        <v>454</v>
      </c>
      <c r="B141" s="110">
        <v>42476</v>
      </c>
      <c r="C141" s="110">
        <v>3925</v>
      </c>
      <c r="D141" s="110">
        <v>4008.8653925625699</v>
      </c>
      <c r="E141" s="110">
        <v>-26.290722484578101</v>
      </c>
      <c r="F141" s="110">
        <v>-4.7544641854682297</v>
      </c>
      <c r="G141" s="110">
        <v>-39.824086057566099</v>
      </c>
      <c r="H141" s="110">
        <v>-3.0250133798402099</v>
      </c>
      <c r="I141" s="110">
        <v>-9.9230989146631092</v>
      </c>
      <c r="J141" s="110"/>
      <c r="K141" s="110">
        <v>1378</v>
      </c>
      <c r="L141" s="110">
        <v>-34.072982818316198</v>
      </c>
      <c r="M141" s="110">
        <v>-19.4525878536665</v>
      </c>
      <c r="N141" s="194">
        <v>0.95032870708546402</v>
      </c>
      <c r="O141" s="165">
        <v>0.99945200000000001</v>
      </c>
      <c r="P141" s="165">
        <v>0.99809999999999999</v>
      </c>
      <c r="Q141" s="128">
        <v>5.4322876817138503</v>
      </c>
    </row>
    <row r="142" spans="1:17" x14ac:dyDescent="0.25">
      <c r="A142" s="110" t="s">
        <v>455</v>
      </c>
      <c r="B142" s="110">
        <v>10280</v>
      </c>
      <c r="C142" s="110">
        <v>4557</v>
      </c>
      <c r="D142" s="110">
        <v>4159.0951175089403</v>
      </c>
      <c r="E142" s="110">
        <v>290.23126850893101</v>
      </c>
      <c r="F142" s="110">
        <v>160.49208501398999</v>
      </c>
      <c r="G142" s="110">
        <v>-39.824086057566099</v>
      </c>
      <c r="H142" s="110">
        <v>-3.0250133798402099</v>
      </c>
      <c r="I142" s="110">
        <v>-9.9230989146631092</v>
      </c>
      <c r="J142" s="110"/>
      <c r="K142" s="110">
        <v>346</v>
      </c>
      <c r="L142" s="110">
        <v>304.856037987207</v>
      </c>
      <c r="M142" s="110">
        <v>274.66237332782902</v>
      </c>
      <c r="N142" s="194">
        <v>0.91618497109826602</v>
      </c>
      <c r="O142" s="165">
        <v>0.98037300000000005</v>
      </c>
      <c r="P142" s="165">
        <v>1.0379</v>
      </c>
      <c r="Q142" s="128">
        <v>1.4662756598240501</v>
      </c>
    </row>
    <row r="143" spans="1:17" x14ac:dyDescent="0.25">
      <c r="A143" s="110" t="s">
        <v>456</v>
      </c>
      <c r="B143" s="110">
        <v>15007</v>
      </c>
      <c r="C143" s="110">
        <v>5179</v>
      </c>
      <c r="D143" s="110">
        <v>4594.6896798564303</v>
      </c>
      <c r="E143" s="110">
        <v>418.575004841311</v>
      </c>
      <c r="F143" s="110">
        <v>186.64996725465801</v>
      </c>
      <c r="G143" s="110">
        <v>-39.824086057566099</v>
      </c>
      <c r="H143" s="110">
        <v>-3.0250133798402099</v>
      </c>
      <c r="I143" s="110">
        <v>22.2659248587529</v>
      </c>
      <c r="J143" s="110"/>
      <c r="K143" s="110">
        <v>558</v>
      </c>
      <c r="L143" s="110">
        <v>576.28054383587096</v>
      </c>
      <c r="M143" s="110">
        <v>259.92534014392601</v>
      </c>
      <c r="N143" s="194">
        <v>0.90827338129496404</v>
      </c>
      <c r="O143" s="165">
        <v>0.97261300000000006</v>
      </c>
      <c r="P143" s="165">
        <v>1.04</v>
      </c>
      <c r="Q143" s="128">
        <v>16.736401673640199</v>
      </c>
    </row>
    <row r="144" spans="1:17" ht="14.25" customHeight="1" x14ac:dyDescent="0.25">
      <c r="A144" s="18" t="s">
        <v>457</v>
      </c>
      <c r="B144" s="110"/>
      <c r="C144" s="110"/>
      <c r="D144" s="110"/>
      <c r="E144" s="110"/>
      <c r="F144" s="110"/>
      <c r="G144" s="110"/>
      <c r="H144" s="110"/>
      <c r="I144" s="110"/>
      <c r="J144" s="18"/>
      <c r="K144" s="110"/>
      <c r="L144" s="110"/>
      <c r="M144" s="110"/>
      <c r="N144" s="194"/>
      <c r="O144" s="165"/>
      <c r="P144" s="165"/>
      <c r="Q144" s="128"/>
    </row>
    <row r="145" spans="1:17" x14ac:dyDescent="0.25">
      <c r="A145" s="110" t="s">
        <v>458</v>
      </c>
      <c r="B145" s="110">
        <v>45367</v>
      </c>
      <c r="C145" s="110">
        <v>4153</v>
      </c>
      <c r="D145" s="110">
        <v>4134.7340318369297</v>
      </c>
      <c r="E145" s="110">
        <v>41.244294320520702</v>
      </c>
      <c r="F145" s="110">
        <v>14.4396353495437</v>
      </c>
      <c r="G145" s="110">
        <v>-24.646912410564699</v>
      </c>
      <c r="H145" s="110">
        <v>-3.0250133798402099</v>
      </c>
      <c r="I145" s="110">
        <v>-9.9230989146631092</v>
      </c>
      <c r="J145" s="110"/>
      <c r="K145" s="110">
        <v>1518</v>
      </c>
      <c r="L145" s="110">
        <v>-28.364694830934699</v>
      </c>
      <c r="M145" s="110">
        <v>109.90915776915</v>
      </c>
      <c r="N145" s="194">
        <v>0.94234592445328003</v>
      </c>
      <c r="O145" s="165">
        <v>1.005342</v>
      </c>
      <c r="P145" s="165">
        <v>1.0027999999999999</v>
      </c>
      <c r="Q145" s="128">
        <v>2.98507462686567</v>
      </c>
    </row>
    <row r="146" spans="1:17" x14ac:dyDescent="0.25">
      <c r="A146" s="110" t="s">
        <v>459</v>
      </c>
      <c r="B146" s="110">
        <v>102767</v>
      </c>
      <c r="C146" s="110">
        <v>3701</v>
      </c>
      <c r="D146" s="110">
        <v>3869.44100513693</v>
      </c>
      <c r="E146" s="110">
        <v>-101.976507121643</v>
      </c>
      <c r="F146" s="110">
        <v>-13.389272161174301</v>
      </c>
      <c r="G146" s="110">
        <v>-39.824086057566099</v>
      </c>
      <c r="H146" s="110">
        <v>-3.0250133798402099</v>
      </c>
      <c r="I146" s="110">
        <v>-9.9230989146631092</v>
      </c>
      <c r="J146" s="110"/>
      <c r="K146" s="110">
        <v>3218</v>
      </c>
      <c r="L146" s="110">
        <v>-126.458700745104</v>
      </c>
      <c r="M146" s="110">
        <v>-78.438439201008407</v>
      </c>
      <c r="N146" s="194">
        <v>0.93459981314232299</v>
      </c>
      <c r="O146" s="165">
        <v>0.99576400000000009</v>
      </c>
      <c r="P146" s="165">
        <v>0.99580000000000002</v>
      </c>
      <c r="Q146" s="128">
        <v>10.017094017093999</v>
      </c>
    </row>
    <row r="147" spans="1:17" x14ac:dyDescent="0.25">
      <c r="A147" s="110" t="s">
        <v>460</v>
      </c>
      <c r="B147" s="110">
        <v>10815</v>
      </c>
      <c r="C147" s="110">
        <v>5629</v>
      </c>
      <c r="D147" s="110">
        <v>4958.8283369726996</v>
      </c>
      <c r="E147" s="110">
        <v>466.26903282457602</v>
      </c>
      <c r="F147" s="110">
        <v>202.20727920670299</v>
      </c>
      <c r="G147" s="110">
        <v>-39.824086057566099</v>
      </c>
      <c r="H147" s="110">
        <v>-3.0250133798402099</v>
      </c>
      <c r="I147" s="110">
        <v>44.721028304119798</v>
      </c>
      <c r="J147" s="110"/>
      <c r="K147" s="110">
        <v>434</v>
      </c>
      <c r="L147" s="110">
        <v>386.422538061615</v>
      </c>
      <c r="M147" s="110">
        <v>545.17140188471001</v>
      </c>
      <c r="N147" s="194">
        <v>0.90574712643678201</v>
      </c>
      <c r="O147" s="165">
        <v>0.98155900000000007</v>
      </c>
      <c r="P147" s="165">
        <v>1.0402</v>
      </c>
      <c r="Q147" s="128">
        <v>20.5555555555556</v>
      </c>
    </row>
    <row r="148" spans="1:17" x14ac:dyDescent="0.25">
      <c r="A148" s="110" t="s">
        <v>461</v>
      </c>
      <c r="B148" s="110">
        <v>84395</v>
      </c>
      <c r="C148" s="110">
        <v>4810</v>
      </c>
      <c r="D148" s="110">
        <v>5088.0803379775798</v>
      </c>
      <c r="E148" s="110">
        <v>-357.87772300321802</v>
      </c>
      <c r="F148" s="110">
        <v>26.267549615097298</v>
      </c>
      <c r="G148" s="110">
        <v>16.866196267509402</v>
      </c>
      <c r="H148" s="110">
        <v>-3.0250133798402099</v>
      </c>
      <c r="I148" s="110">
        <v>39.754169745568198</v>
      </c>
      <c r="J148" s="110"/>
      <c r="K148" s="110">
        <v>3475</v>
      </c>
      <c r="L148" s="110">
        <v>-399.66369968184</v>
      </c>
      <c r="M148" s="110">
        <v>-317.03587202742301</v>
      </c>
      <c r="N148" s="194">
        <v>0.95839352788211496</v>
      </c>
      <c r="O148" s="165">
        <v>1.017579</v>
      </c>
      <c r="P148" s="165">
        <v>1.0045999999999999</v>
      </c>
      <c r="Q148" s="128">
        <v>19.333791208791201</v>
      </c>
    </row>
    <row r="149" spans="1:17" x14ac:dyDescent="0.25">
      <c r="A149" s="110" t="s">
        <v>462</v>
      </c>
      <c r="B149" s="110">
        <v>25903</v>
      </c>
      <c r="C149" s="110">
        <v>4296</v>
      </c>
      <c r="D149" s="110">
        <v>4283.9277696065201</v>
      </c>
      <c r="E149" s="110">
        <v>-7.5173015831993197</v>
      </c>
      <c r="F149" s="110">
        <v>57.268262734403201</v>
      </c>
      <c r="G149" s="110">
        <v>-39.824086057566099</v>
      </c>
      <c r="H149" s="110">
        <v>-3.0250133798402099</v>
      </c>
      <c r="I149" s="110">
        <v>4.7453176760678701</v>
      </c>
      <c r="J149" s="110"/>
      <c r="K149" s="110">
        <v>898</v>
      </c>
      <c r="L149" s="110">
        <v>-105.66676535974101</v>
      </c>
      <c r="M149" s="110">
        <v>89.688036490516396</v>
      </c>
      <c r="N149" s="194">
        <v>0.92067039106145299</v>
      </c>
      <c r="O149" s="165">
        <v>0.99055899999999997</v>
      </c>
      <c r="P149" s="165">
        <v>1.0126999999999999</v>
      </c>
      <c r="Q149" s="128">
        <v>13.527180783818</v>
      </c>
    </row>
    <row r="150" spans="1:17" x14ac:dyDescent="0.25">
      <c r="A150" s="110" t="s">
        <v>463</v>
      </c>
      <c r="B150" s="110">
        <v>64601</v>
      </c>
      <c r="C150" s="110">
        <v>4026</v>
      </c>
      <c r="D150" s="110">
        <v>4101.1099123241702</v>
      </c>
      <c r="E150" s="110">
        <v>-79.915474218085393</v>
      </c>
      <c r="F150" s="110">
        <v>27.879150525578101</v>
      </c>
      <c r="G150" s="110">
        <v>-27.6790036808571</v>
      </c>
      <c r="H150" s="110">
        <v>-3.0250133798402099</v>
      </c>
      <c r="I150" s="110">
        <v>7.3826995997980003</v>
      </c>
      <c r="J150" s="110"/>
      <c r="K150" s="110">
        <v>2144</v>
      </c>
      <c r="L150" s="110">
        <v>-78.703422200627799</v>
      </c>
      <c r="M150" s="110">
        <v>-82.071651938369499</v>
      </c>
      <c r="N150" s="194">
        <v>0.95229186155285295</v>
      </c>
      <c r="O150" s="165">
        <v>1.004424</v>
      </c>
      <c r="P150" s="165">
        <v>1.0061</v>
      </c>
      <c r="Q150" s="128">
        <v>14.2248268513586</v>
      </c>
    </row>
    <row r="151" spans="1:17" ht="14.25" customHeight="1" x14ac:dyDescent="0.25">
      <c r="A151" s="18" t="s">
        <v>464</v>
      </c>
      <c r="B151" s="110"/>
      <c r="C151" s="110"/>
      <c r="D151" s="110"/>
      <c r="E151" s="110"/>
      <c r="F151" s="110"/>
      <c r="G151" s="110"/>
      <c r="H151" s="110"/>
      <c r="I151" s="110"/>
      <c r="J151" s="18"/>
      <c r="K151" s="110"/>
      <c r="L151" s="110"/>
      <c r="M151" s="110"/>
      <c r="N151" s="194"/>
      <c r="O151" s="165"/>
      <c r="P151" s="165"/>
      <c r="Q151" s="128"/>
    </row>
    <row r="152" spans="1:17" x14ac:dyDescent="0.25">
      <c r="A152" s="110" t="s">
        <v>465</v>
      </c>
      <c r="B152" s="110">
        <v>31402</v>
      </c>
      <c r="C152" s="110">
        <v>4504</v>
      </c>
      <c r="D152" s="110">
        <v>4328.6377684414501</v>
      </c>
      <c r="E152" s="110">
        <v>66.026789542790894</v>
      </c>
      <c r="F152" s="110">
        <v>152.63324684847501</v>
      </c>
      <c r="G152" s="110">
        <v>-30.050761162471801</v>
      </c>
      <c r="H152" s="110">
        <v>-3.0250133798402099</v>
      </c>
      <c r="I152" s="110">
        <v>-9.9230989146631092</v>
      </c>
      <c r="J152" s="110"/>
      <c r="K152" s="110">
        <v>1100</v>
      </c>
      <c r="L152" s="110">
        <v>144.20508159041</v>
      </c>
      <c r="M152" s="110">
        <v>-13.095628207655</v>
      </c>
      <c r="N152" s="194">
        <v>0.94298642533936705</v>
      </c>
      <c r="O152" s="165">
        <v>1.0031699999999999</v>
      </c>
      <c r="P152" s="165">
        <v>1.0346</v>
      </c>
      <c r="Q152" s="128">
        <v>5.5662188099808096</v>
      </c>
    </row>
    <row r="153" spans="1:17" x14ac:dyDescent="0.25">
      <c r="A153" s="110" t="s">
        <v>466</v>
      </c>
      <c r="B153" s="110">
        <v>41420</v>
      </c>
      <c r="C153" s="110">
        <v>3943</v>
      </c>
      <c r="D153" s="110">
        <v>4084.22088817645</v>
      </c>
      <c r="E153" s="110">
        <v>-80.684553809725301</v>
      </c>
      <c r="F153" s="110">
        <v>-8.1650163376758407</v>
      </c>
      <c r="G153" s="110">
        <v>-39.824086057566099</v>
      </c>
      <c r="H153" s="110">
        <v>-3.0250133798402099</v>
      </c>
      <c r="I153" s="110">
        <v>-9.9230989146631092</v>
      </c>
      <c r="J153" s="110"/>
      <c r="K153" s="110">
        <v>1369</v>
      </c>
      <c r="L153" s="110">
        <v>-60.121310808300699</v>
      </c>
      <c r="M153" s="110">
        <v>-102.191922513976</v>
      </c>
      <c r="N153" s="194">
        <v>0.93396918561995601</v>
      </c>
      <c r="O153" s="165">
        <v>0.99613299999999994</v>
      </c>
      <c r="P153" s="165">
        <v>0.99729999999999996</v>
      </c>
      <c r="Q153" s="128">
        <v>8.4786053882725803</v>
      </c>
    </row>
    <row r="154" spans="1:17" x14ac:dyDescent="0.25">
      <c r="A154" s="110" t="s">
        <v>467</v>
      </c>
      <c r="B154" s="110">
        <v>9750</v>
      </c>
      <c r="C154" s="110">
        <v>4089</v>
      </c>
      <c r="D154" s="110">
        <v>3523.35212409122</v>
      </c>
      <c r="E154" s="110">
        <v>418.66268122286903</v>
      </c>
      <c r="F154" s="110">
        <v>161.06089043209599</v>
      </c>
      <c r="G154" s="110">
        <v>-39.824086057566099</v>
      </c>
      <c r="H154" s="110">
        <v>35.713511164799797</v>
      </c>
      <c r="I154" s="110">
        <v>-9.9230989146631092</v>
      </c>
      <c r="J154" s="110"/>
      <c r="K154" s="110">
        <v>278</v>
      </c>
      <c r="L154" s="110">
        <v>441.18108090327001</v>
      </c>
      <c r="M154" s="110">
        <v>395.20015583964198</v>
      </c>
      <c r="N154" s="194">
        <v>0.91578947368421004</v>
      </c>
      <c r="O154" s="165">
        <v>0.97142099999999998</v>
      </c>
      <c r="P154" s="165">
        <v>1.0448999999999999</v>
      </c>
      <c r="Q154" s="128">
        <v>-9.4462540716612402</v>
      </c>
    </row>
    <row r="155" spans="1:17" x14ac:dyDescent="0.25">
      <c r="A155" s="110" t="s">
        <v>468</v>
      </c>
      <c r="B155" s="110">
        <v>9495</v>
      </c>
      <c r="C155" s="110">
        <v>4674</v>
      </c>
      <c r="D155" s="110">
        <v>4594.0488076234597</v>
      </c>
      <c r="E155" s="110">
        <v>-89.539314179157401</v>
      </c>
      <c r="F155" s="110">
        <v>179.27385427314201</v>
      </c>
      <c r="G155" s="110">
        <v>-39.824086057566099</v>
      </c>
      <c r="H155" s="110">
        <v>-3.0250133798402099</v>
      </c>
      <c r="I155" s="110">
        <v>32.637995855688501</v>
      </c>
      <c r="J155" s="110"/>
      <c r="K155" s="110">
        <v>353</v>
      </c>
      <c r="L155" s="110">
        <v>-21.360066334586001</v>
      </c>
      <c r="M155" s="110">
        <v>-158.66268772655499</v>
      </c>
      <c r="N155" s="194">
        <v>0.93201133144475901</v>
      </c>
      <c r="O155" s="165">
        <v>0.99722200000000005</v>
      </c>
      <c r="P155" s="165">
        <v>1.0384</v>
      </c>
      <c r="Q155" s="128">
        <v>18.855218855218901</v>
      </c>
    </row>
    <row r="156" spans="1:17" x14ac:dyDescent="0.25">
      <c r="A156" s="110" t="s">
        <v>469</v>
      </c>
      <c r="B156" s="110">
        <v>113179</v>
      </c>
      <c r="C156" s="110">
        <v>4089</v>
      </c>
      <c r="D156" s="110">
        <v>4178.3852370942404</v>
      </c>
      <c r="E156" s="110">
        <v>-42.0000570694841</v>
      </c>
      <c r="F156" s="110">
        <v>4.11589563152884</v>
      </c>
      <c r="G156" s="110">
        <v>-39.824086057566099</v>
      </c>
      <c r="H156" s="110">
        <v>-3.0250133798402099</v>
      </c>
      <c r="I156" s="110">
        <v>-8.2122710598125206</v>
      </c>
      <c r="J156" s="110"/>
      <c r="K156" s="110">
        <v>3827</v>
      </c>
      <c r="L156" s="110">
        <v>-70.438845474225204</v>
      </c>
      <c r="M156" s="110">
        <v>-14.5053943675694</v>
      </c>
      <c r="N156" s="194">
        <v>0.90146750524108998</v>
      </c>
      <c r="O156" s="165">
        <v>0.99177000000000004</v>
      </c>
      <c r="P156" s="165">
        <v>1.0003</v>
      </c>
      <c r="Q156" s="128">
        <v>10.959698463322701</v>
      </c>
    </row>
    <row r="157" spans="1:17" x14ac:dyDescent="0.25">
      <c r="A157" s="110" t="s">
        <v>470</v>
      </c>
      <c r="B157" s="110">
        <v>4813</v>
      </c>
      <c r="C157" s="110">
        <v>4638</v>
      </c>
      <c r="D157" s="110">
        <v>4082.2268155433499</v>
      </c>
      <c r="E157" s="110">
        <v>226.10722299734999</v>
      </c>
      <c r="F157" s="110">
        <v>382.91769658748598</v>
      </c>
      <c r="G157" s="110">
        <v>-39.824086057566099</v>
      </c>
      <c r="H157" s="110">
        <v>-3.0250133798402099</v>
      </c>
      <c r="I157" s="110">
        <v>-9.9230989146631092</v>
      </c>
      <c r="J157" s="110"/>
      <c r="K157" s="110">
        <v>159</v>
      </c>
      <c r="L157" s="110">
        <v>70.513573106139106</v>
      </c>
      <c r="M157" s="110">
        <v>380.75674718573401</v>
      </c>
      <c r="N157" s="194">
        <v>0.936305732484076</v>
      </c>
      <c r="O157" s="165">
        <v>0.97255499999999995</v>
      </c>
      <c r="P157" s="165">
        <v>1.0931</v>
      </c>
      <c r="Q157" s="128">
        <v>2.5806451612903198</v>
      </c>
    </row>
    <row r="158" spans="1:17" x14ac:dyDescent="0.25">
      <c r="A158" s="110" t="s">
        <v>471</v>
      </c>
      <c r="B158" s="110">
        <v>5654</v>
      </c>
      <c r="C158" s="110">
        <v>4267</v>
      </c>
      <c r="D158" s="110">
        <v>3999.5502180984499</v>
      </c>
      <c r="E158" s="110">
        <v>148.291719112424</v>
      </c>
      <c r="F158" s="110">
        <v>165.24411891519799</v>
      </c>
      <c r="G158" s="110">
        <v>-39.824086057566099</v>
      </c>
      <c r="H158" s="110">
        <v>3.46235613138724</v>
      </c>
      <c r="I158" s="110">
        <v>-9.9230989146631092</v>
      </c>
      <c r="J158" s="110"/>
      <c r="K158" s="110">
        <v>183</v>
      </c>
      <c r="L158" s="110">
        <v>220.19252050567499</v>
      </c>
      <c r="M158" s="110">
        <v>75.446792016346095</v>
      </c>
      <c r="N158" s="194">
        <v>0.91304347826086996</v>
      </c>
      <c r="O158" s="165">
        <v>0.97565999999999997</v>
      </c>
      <c r="P158" s="165">
        <v>1.0406</v>
      </c>
      <c r="Q158" s="128">
        <v>-3.17460317460317</v>
      </c>
    </row>
    <row r="159" spans="1:17" x14ac:dyDescent="0.25">
      <c r="A159" s="110" t="s">
        <v>472</v>
      </c>
      <c r="B159" s="110">
        <v>33246</v>
      </c>
      <c r="C159" s="110">
        <v>4758</v>
      </c>
      <c r="D159" s="110">
        <v>4642.3609709040502</v>
      </c>
      <c r="E159" s="110">
        <v>129.323771572015</v>
      </c>
      <c r="F159" s="110">
        <v>26.538421012011799</v>
      </c>
      <c r="G159" s="110">
        <v>-39.824086057566099</v>
      </c>
      <c r="H159" s="110">
        <v>-3.0250133798402099</v>
      </c>
      <c r="I159" s="110">
        <v>2.7714515439469301</v>
      </c>
      <c r="J159" s="110"/>
      <c r="K159" s="110">
        <v>1249</v>
      </c>
      <c r="L159" s="110">
        <v>207.596613807919</v>
      </c>
      <c r="M159" s="110">
        <v>50.1068036332845</v>
      </c>
      <c r="N159" s="194">
        <v>0.92084006462035495</v>
      </c>
      <c r="O159" s="165">
        <v>0.97994000000000003</v>
      </c>
      <c r="P159" s="165">
        <v>1.0051000000000001</v>
      </c>
      <c r="Q159" s="128">
        <v>12.929475587703401</v>
      </c>
    </row>
    <row r="160" spans="1:17" x14ac:dyDescent="0.25">
      <c r="A160" s="110" t="s">
        <v>473</v>
      </c>
      <c r="B160" s="110">
        <v>6637</v>
      </c>
      <c r="C160" s="110">
        <v>5035</v>
      </c>
      <c r="D160" s="110">
        <v>4300.8671798953901</v>
      </c>
      <c r="E160" s="110">
        <v>602.91123118152098</v>
      </c>
      <c r="F160" s="110">
        <v>183.92888833399701</v>
      </c>
      <c r="G160" s="110">
        <v>-39.824086057566099</v>
      </c>
      <c r="H160" s="110">
        <v>-3.0250133798402099</v>
      </c>
      <c r="I160" s="110">
        <v>-9.9230989146631092</v>
      </c>
      <c r="J160" s="110"/>
      <c r="K160" s="110">
        <v>231</v>
      </c>
      <c r="L160" s="110">
        <v>576.79086577209603</v>
      </c>
      <c r="M160" s="110">
        <v>628.08747088811799</v>
      </c>
      <c r="N160" s="194">
        <v>0.88793103448275901</v>
      </c>
      <c r="O160" s="165">
        <v>0.97345899999999996</v>
      </c>
      <c r="P160" s="165">
        <v>1.0421</v>
      </c>
      <c r="Q160" s="128">
        <v>1.7621145374449301</v>
      </c>
    </row>
    <row r="161" spans="1:17" x14ac:dyDescent="0.25">
      <c r="A161" s="110" t="s">
        <v>474</v>
      </c>
      <c r="B161" s="110">
        <v>5693</v>
      </c>
      <c r="C161" s="110">
        <v>4562</v>
      </c>
      <c r="D161" s="110">
        <v>4319.4431371405199</v>
      </c>
      <c r="E161" s="110">
        <v>123.373213440876</v>
      </c>
      <c r="F161" s="110">
        <v>172.18455103630899</v>
      </c>
      <c r="G161" s="110">
        <v>-39.824086057566099</v>
      </c>
      <c r="H161" s="110">
        <v>-3.0250133798402099</v>
      </c>
      <c r="I161" s="110">
        <v>-9.9230989146631092</v>
      </c>
      <c r="J161" s="110"/>
      <c r="K161" s="110">
        <v>199</v>
      </c>
      <c r="L161" s="110">
        <v>170.81100344711101</v>
      </c>
      <c r="M161" s="110">
        <v>74.991297731814896</v>
      </c>
      <c r="N161" s="194">
        <v>0.91</v>
      </c>
      <c r="O161" s="165">
        <v>0.975939</v>
      </c>
      <c r="P161" s="165">
        <v>1.0391999999999999</v>
      </c>
      <c r="Q161" s="128">
        <v>9.3406593406593394</v>
      </c>
    </row>
    <row r="162" spans="1:17" x14ac:dyDescent="0.25">
      <c r="A162" s="110" t="s">
        <v>475</v>
      </c>
      <c r="B162" s="110">
        <v>5280</v>
      </c>
      <c r="C162" s="110">
        <v>4780</v>
      </c>
      <c r="D162" s="110">
        <v>4189.2374472491601</v>
      </c>
      <c r="E162" s="110">
        <v>478.075083437194</v>
      </c>
      <c r="F162" s="110">
        <v>165.823716758393</v>
      </c>
      <c r="G162" s="110">
        <v>-39.824086057566099</v>
      </c>
      <c r="H162" s="110">
        <v>-3.0250133798402099</v>
      </c>
      <c r="I162" s="110">
        <v>-9.9230989146631092</v>
      </c>
      <c r="J162" s="110"/>
      <c r="K162" s="110">
        <v>179</v>
      </c>
      <c r="L162" s="110">
        <v>478.295085667904</v>
      </c>
      <c r="M162" s="110">
        <v>476.91095550365799</v>
      </c>
      <c r="N162" s="194">
        <v>0.87709497206703901</v>
      </c>
      <c r="O162" s="165">
        <v>0.96878900000000001</v>
      </c>
      <c r="P162" s="165">
        <v>1.0388999999999999</v>
      </c>
      <c r="Q162" s="128">
        <v>4.6783625730994096</v>
      </c>
    </row>
    <row r="163" spans="1:17" x14ac:dyDescent="0.25">
      <c r="A163" s="110" t="s">
        <v>476</v>
      </c>
      <c r="B163" s="110">
        <v>579281</v>
      </c>
      <c r="C163" s="110">
        <v>3363</v>
      </c>
      <c r="D163" s="110">
        <v>3532.1119709397499</v>
      </c>
      <c r="E163" s="110">
        <v>-78.102042140340799</v>
      </c>
      <c r="F163" s="110">
        <v>-83.321152030529007</v>
      </c>
      <c r="G163" s="110">
        <v>4.8152042926779197</v>
      </c>
      <c r="H163" s="110">
        <v>-3.0250133798402099</v>
      </c>
      <c r="I163" s="110">
        <v>-9.9230989146631092</v>
      </c>
      <c r="J163" s="110"/>
      <c r="K163" s="110">
        <v>16558</v>
      </c>
      <c r="L163" s="110">
        <v>-104.922532504457</v>
      </c>
      <c r="M163" s="110">
        <v>-52.225677479050802</v>
      </c>
      <c r="N163" s="194">
        <v>0.92634766807995195</v>
      </c>
      <c r="O163" s="165">
        <v>1.019533</v>
      </c>
      <c r="P163" s="165">
        <v>0.97560000000000002</v>
      </c>
      <c r="Q163" s="128">
        <v>8.5343471421080199</v>
      </c>
    </row>
    <row r="164" spans="1:17" x14ac:dyDescent="0.25">
      <c r="A164" s="110" t="s">
        <v>477</v>
      </c>
      <c r="B164" s="110">
        <v>13207</v>
      </c>
      <c r="C164" s="110">
        <v>4514</v>
      </c>
      <c r="D164" s="110">
        <v>4247.8340669815398</v>
      </c>
      <c r="E164" s="110">
        <v>142.05019856565099</v>
      </c>
      <c r="F164" s="110">
        <v>173.625309553059</v>
      </c>
      <c r="G164" s="110">
        <v>-39.824086057566099</v>
      </c>
      <c r="H164" s="110">
        <v>0.32774364636710501</v>
      </c>
      <c r="I164" s="110">
        <v>-9.9230989146631092</v>
      </c>
      <c r="J164" s="110"/>
      <c r="K164" s="110">
        <v>454</v>
      </c>
      <c r="L164" s="110">
        <v>220.24748396016199</v>
      </c>
      <c r="M164" s="110">
        <v>62.908787468313697</v>
      </c>
      <c r="N164" s="194">
        <v>0.94130434782608696</v>
      </c>
      <c r="O164" s="165">
        <v>0.98274600000000012</v>
      </c>
      <c r="P164" s="165">
        <v>1.0402</v>
      </c>
      <c r="Q164" s="128">
        <v>-2.57510729613734</v>
      </c>
    </row>
    <row r="165" spans="1:17" x14ac:dyDescent="0.25">
      <c r="A165" s="110" t="s">
        <v>478</v>
      </c>
      <c r="B165" s="110">
        <v>9464</v>
      </c>
      <c r="C165" s="110">
        <v>4446</v>
      </c>
      <c r="D165" s="110">
        <v>3995.42114237754</v>
      </c>
      <c r="E165" s="110">
        <v>344.59203000898702</v>
      </c>
      <c r="F165" s="110">
        <v>158.68380461312401</v>
      </c>
      <c r="G165" s="110">
        <v>-39.824086057566099</v>
      </c>
      <c r="H165" s="110">
        <v>-3.0250133798402099</v>
      </c>
      <c r="I165" s="110">
        <v>-9.9230989146631092</v>
      </c>
      <c r="J165" s="110"/>
      <c r="K165" s="110">
        <v>306</v>
      </c>
      <c r="L165" s="110">
        <v>366.44015435035499</v>
      </c>
      <c r="M165" s="110">
        <v>321.799779964793</v>
      </c>
      <c r="N165" s="194">
        <v>0.92483660130719003</v>
      </c>
      <c r="O165" s="165">
        <v>0.98263199999999995</v>
      </c>
      <c r="P165" s="165">
        <v>1.0389999999999999</v>
      </c>
      <c r="Q165" s="128">
        <v>-1.2903225806451599</v>
      </c>
    </row>
    <row r="166" spans="1:17" x14ac:dyDescent="0.25">
      <c r="A166" s="110" t="s">
        <v>479</v>
      </c>
      <c r="B166" s="110">
        <v>9210</v>
      </c>
      <c r="C166" s="110">
        <v>4345</v>
      </c>
      <c r="D166" s="110">
        <v>4078.7756879081999</v>
      </c>
      <c r="E166" s="110">
        <v>158.92491013493401</v>
      </c>
      <c r="F166" s="110">
        <v>159.89524404486599</v>
      </c>
      <c r="G166" s="110">
        <v>-39.824086057566099</v>
      </c>
      <c r="H166" s="110">
        <v>-3.0250133798402099</v>
      </c>
      <c r="I166" s="110">
        <v>-9.9230989146631092</v>
      </c>
      <c r="J166" s="110"/>
      <c r="K166" s="110">
        <v>304</v>
      </c>
      <c r="L166" s="110">
        <v>212.47503855756</v>
      </c>
      <c r="M166" s="110">
        <v>104.430656009481</v>
      </c>
      <c r="N166" s="194">
        <v>0.93421052631578905</v>
      </c>
      <c r="O166" s="165">
        <v>0.97644699999999995</v>
      </c>
      <c r="P166" s="165">
        <v>1.0385</v>
      </c>
      <c r="Q166" s="128">
        <v>9.3525179856115095</v>
      </c>
    </row>
    <row r="167" spans="1:17" x14ac:dyDescent="0.25">
      <c r="A167" s="110" t="s">
        <v>480</v>
      </c>
      <c r="B167" s="110">
        <v>37977</v>
      </c>
      <c r="C167" s="110">
        <v>4495</v>
      </c>
      <c r="D167" s="110">
        <v>4669.2498665124804</v>
      </c>
      <c r="E167" s="110">
        <v>-209.112482064971</v>
      </c>
      <c r="F167" s="110">
        <v>40.216378992500601</v>
      </c>
      <c r="G167" s="110">
        <v>7.7325363966563696</v>
      </c>
      <c r="H167" s="110">
        <v>-3.0250133798402099</v>
      </c>
      <c r="I167" s="110">
        <v>-9.9230989146631092</v>
      </c>
      <c r="J167" s="110"/>
      <c r="K167" s="110">
        <v>1435</v>
      </c>
      <c r="L167" s="110">
        <v>-195.16689604474701</v>
      </c>
      <c r="M167" s="110">
        <v>-224.002193788021</v>
      </c>
      <c r="N167" s="194">
        <v>0.95980595980595995</v>
      </c>
      <c r="O167" s="165">
        <v>1.0155859999999999</v>
      </c>
      <c r="P167" s="165">
        <v>1.008</v>
      </c>
      <c r="Q167" s="128">
        <v>5.8259587020649004</v>
      </c>
    </row>
    <row r="168" spans="1:17" x14ac:dyDescent="0.25">
      <c r="A168" s="110" t="s">
        <v>481</v>
      </c>
      <c r="B168" s="110">
        <v>6940</v>
      </c>
      <c r="C168" s="110">
        <v>3780</v>
      </c>
      <c r="D168" s="110">
        <v>3329.6455540031302</v>
      </c>
      <c r="E168" s="110">
        <v>343.34804305597902</v>
      </c>
      <c r="F168" s="110">
        <v>117.73515167350899</v>
      </c>
      <c r="G168" s="110">
        <v>-39.824086057566099</v>
      </c>
      <c r="H168" s="110">
        <v>39.3997759467996</v>
      </c>
      <c r="I168" s="110">
        <v>-9.9230989146631092</v>
      </c>
      <c r="J168" s="110"/>
      <c r="K168" s="110">
        <v>187</v>
      </c>
      <c r="L168" s="110">
        <v>346.66012006411103</v>
      </c>
      <c r="M168" s="110">
        <v>339.09184034502101</v>
      </c>
      <c r="N168" s="194">
        <v>0.94680851063829796</v>
      </c>
      <c r="O168" s="165">
        <v>0.97944199999999992</v>
      </c>
      <c r="P168" s="165">
        <v>1.0345</v>
      </c>
      <c r="Q168" s="128">
        <v>-10.526315789473699</v>
      </c>
    </row>
    <row r="169" spans="1:17" x14ac:dyDescent="0.25">
      <c r="A169" s="110" t="s">
        <v>482</v>
      </c>
      <c r="B169" s="110">
        <v>46336</v>
      </c>
      <c r="C169" s="110">
        <v>3992</v>
      </c>
      <c r="D169" s="110">
        <v>4077.60181401916</v>
      </c>
      <c r="E169" s="110">
        <v>-94.600570628257202</v>
      </c>
      <c r="F169" s="110">
        <v>17.541746590869899</v>
      </c>
      <c r="G169" s="110">
        <v>-11.032299308915301</v>
      </c>
      <c r="H169" s="110">
        <v>-3.0250133798402099</v>
      </c>
      <c r="I169" s="110">
        <v>5.9377152045527</v>
      </c>
      <c r="J169" s="110"/>
      <c r="K169" s="110">
        <v>1529</v>
      </c>
      <c r="L169" s="110">
        <v>-71.317240616513104</v>
      </c>
      <c r="M169" s="110">
        <v>-118.828026342828</v>
      </c>
      <c r="N169" s="194">
        <v>0.95989480604865196</v>
      </c>
      <c r="O169" s="165">
        <v>1.010615</v>
      </c>
      <c r="P169" s="165">
        <v>1.0036</v>
      </c>
      <c r="Q169" s="128">
        <v>13.934426229508199</v>
      </c>
    </row>
    <row r="170" spans="1:17" x14ac:dyDescent="0.25">
      <c r="A170" s="110" t="s">
        <v>483</v>
      </c>
      <c r="B170" s="110">
        <v>42568</v>
      </c>
      <c r="C170" s="110">
        <v>4668</v>
      </c>
      <c r="D170" s="110">
        <v>4894.2955673692804</v>
      </c>
      <c r="E170" s="110">
        <v>-271.21516121693099</v>
      </c>
      <c r="F170" s="110">
        <v>55.720772187988501</v>
      </c>
      <c r="G170" s="110">
        <v>-10.338235404947101</v>
      </c>
      <c r="H170" s="110">
        <v>-3.0250133798402099</v>
      </c>
      <c r="I170" s="110">
        <v>2.15819337151465</v>
      </c>
      <c r="J170" s="110"/>
      <c r="K170" s="110">
        <v>1686</v>
      </c>
      <c r="L170" s="110">
        <v>-292.21087004900897</v>
      </c>
      <c r="M170" s="110">
        <v>-251.16357808767901</v>
      </c>
      <c r="N170" s="194">
        <v>0.95308788598574801</v>
      </c>
      <c r="O170" s="165">
        <v>1.0092950000000001</v>
      </c>
      <c r="P170" s="165">
        <v>1.0107999999999999</v>
      </c>
      <c r="Q170" s="128">
        <v>12.7005347593583</v>
      </c>
    </row>
    <row r="171" spans="1:17" x14ac:dyDescent="0.25">
      <c r="A171" s="110" t="s">
        <v>484</v>
      </c>
      <c r="B171" s="110">
        <v>40089</v>
      </c>
      <c r="C171" s="110">
        <v>4012</v>
      </c>
      <c r="D171" s="110">
        <v>4130.4316870908096</v>
      </c>
      <c r="E171" s="110">
        <v>-51.624331138879</v>
      </c>
      <c r="F171" s="110">
        <v>-14.072389856671601</v>
      </c>
      <c r="G171" s="110">
        <v>-39.824086057566099</v>
      </c>
      <c r="H171" s="110">
        <v>-3.0250133798402099</v>
      </c>
      <c r="I171" s="110">
        <v>-9.9230989146631092</v>
      </c>
      <c r="J171" s="110"/>
      <c r="K171" s="110">
        <v>1340</v>
      </c>
      <c r="L171" s="110">
        <v>-21.8149019411917</v>
      </c>
      <c r="M171" s="110">
        <v>-82.377886039392706</v>
      </c>
      <c r="N171" s="194">
        <v>0.93792071802542998</v>
      </c>
      <c r="O171" s="165">
        <v>0.98693299999999995</v>
      </c>
      <c r="P171" s="165">
        <v>0.99590000000000001</v>
      </c>
      <c r="Q171" s="128">
        <v>1.43830431491294</v>
      </c>
    </row>
    <row r="172" spans="1:17" x14ac:dyDescent="0.25">
      <c r="A172" s="110" t="s">
        <v>485</v>
      </c>
      <c r="B172" s="110">
        <v>14109</v>
      </c>
      <c r="C172" s="110">
        <v>4252</v>
      </c>
      <c r="D172" s="110">
        <v>3879.9252739796698</v>
      </c>
      <c r="E172" s="110">
        <v>256.54921613887001</v>
      </c>
      <c r="F172" s="110">
        <v>149.91154794422999</v>
      </c>
      <c r="G172" s="110">
        <v>-39.824086057566099</v>
      </c>
      <c r="H172" s="110">
        <v>15.290199900602101</v>
      </c>
      <c r="I172" s="110">
        <v>-9.9230989146631092</v>
      </c>
      <c r="J172" s="110"/>
      <c r="K172" s="110">
        <v>443</v>
      </c>
      <c r="L172" s="110">
        <v>262.53210734647001</v>
      </c>
      <c r="M172" s="110">
        <v>249.622199228444</v>
      </c>
      <c r="N172" s="194">
        <v>0.92776523702031599</v>
      </c>
      <c r="O172" s="165">
        <v>0.98885999999999996</v>
      </c>
      <c r="P172" s="165">
        <v>1.0379</v>
      </c>
      <c r="Q172" s="128">
        <v>-5.3418803418803398</v>
      </c>
    </row>
    <row r="173" spans="1:17" x14ac:dyDescent="0.25">
      <c r="A173" s="110" t="s">
        <v>486</v>
      </c>
      <c r="B173" s="110">
        <v>14555</v>
      </c>
      <c r="C173" s="110">
        <v>3934</v>
      </c>
      <c r="D173" s="110">
        <v>3565.7668995928502</v>
      </c>
      <c r="E173" s="110">
        <v>271.11154880325802</v>
      </c>
      <c r="F173" s="110">
        <v>104.486736698797</v>
      </c>
      <c r="G173" s="110">
        <v>-39.824086057566099</v>
      </c>
      <c r="H173" s="110">
        <v>41.950251165544898</v>
      </c>
      <c r="I173" s="110">
        <v>-9.9230989146631092</v>
      </c>
      <c r="J173" s="110"/>
      <c r="K173" s="110">
        <v>420</v>
      </c>
      <c r="L173" s="110">
        <v>290.57151930382298</v>
      </c>
      <c r="M173" s="110">
        <v>250.707452599867</v>
      </c>
      <c r="N173" s="194">
        <v>0.93632075471698095</v>
      </c>
      <c r="O173" s="165">
        <v>0.99053299999999989</v>
      </c>
      <c r="P173" s="165">
        <v>1.0285</v>
      </c>
      <c r="Q173" s="128">
        <v>-10.4477611940298</v>
      </c>
    </row>
    <row r="174" spans="1:17" x14ac:dyDescent="0.25">
      <c r="A174" s="110" t="s">
        <v>487</v>
      </c>
      <c r="B174" s="110">
        <v>24537</v>
      </c>
      <c r="C174" s="110">
        <v>4139</v>
      </c>
      <c r="D174" s="110">
        <v>4124.5664745473896</v>
      </c>
      <c r="E174" s="110">
        <v>95.434932700552906</v>
      </c>
      <c r="F174" s="110">
        <v>-28.484325146159598</v>
      </c>
      <c r="G174" s="110">
        <v>-39.824086057566099</v>
      </c>
      <c r="H174" s="110">
        <v>-3.0250133798402099</v>
      </c>
      <c r="I174" s="110">
        <v>-9.9230989146631092</v>
      </c>
      <c r="J174" s="110"/>
      <c r="K174" s="110">
        <v>819</v>
      </c>
      <c r="L174" s="110">
        <v>139.02636829792499</v>
      </c>
      <c r="M174" s="110">
        <v>50.899371400354099</v>
      </c>
      <c r="N174" s="194">
        <v>0.93300852618757601</v>
      </c>
      <c r="O174" s="165">
        <v>0.97357399999999994</v>
      </c>
      <c r="P174" s="165">
        <v>0.99239999999999995</v>
      </c>
      <c r="Q174" s="128">
        <v>4.7314578005115102</v>
      </c>
    </row>
    <row r="175" spans="1:17" x14ac:dyDescent="0.25">
      <c r="A175" s="110" t="s">
        <v>488</v>
      </c>
      <c r="B175" s="110">
        <v>34754</v>
      </c>
      <c r="C175" s="110">
        <v>4408</v>
      </c>
      <c r="D175" s="110">
        <v>4330.70259389896</v>
      </c>
      <c r="E175" s="110">
        <v>83.219537518113498</v>
      </c>
      <c r="F175" s="110">
        <v>47.035546518170101</v>
      </c>
      <c r="G175" s="110">
        <v>-39.824086057566099</v>
      </c>
      <c r="H175" s="110">
        <v>-3.0250133798402099</v>
      </c>
      <c r="I175" s="110">
        <v>-9.9230989146631092</v>
      </c>
      <c r="J175" s="110"/>
      <c r="K175" s="110">
        <v>1218</v>
      </c>
      <c r="L175" s="110">
        <v>89.927405752079693</v>
      </c>
      <c r="M175" s="110">
        <v>75.567543581320905</v>
      </c>
      <c r="N175" s="194">
        <v>0.94208809135399696</v>
      </c>
      <c r="O175" s="165">
        <v>0.98239199999999993</v>
      </c>
      <c r="P175" s="165">
        <v>1.0102</v>
      </c>
      <c r="Q175" s="128">
        <v>3.9249146757679201</v>
      </c>
    </row>
    <row r="176" spans="1:17" x14ac:dyDescent="0.25">
      <c r="A176" s="110" t="s">
        <v>489</v>
      </c>
      <c r="B176" s="110">
        <v>9310</v>
      </c>
      <c r="C176" s="110">
        <v>4782</v>
      </c>
      <c r="D176" s="110">
        <v>4247.3315716699099</v>
      </c>
      <c r="E176" s="110">
        <v>423.59359990934303</v>
      </c>
      <c r="F176" s="110">
        <v>163.83624662669001</v>
      </c>
      <c r="G176" s="110">
        <v>-39.824086057566099</v>
      </c>
      <c r="H176" s="110">
        <v>-3.0250133798402099</v>
      </c>
      <c r="I176" s="110">
        <v>-9.9230989146631092</v>
      </c>
      <c r="J176" s="110"/>
      <c r="K176" s="110">
        <v>320</v>
      </c>
      <c r="L176" s="110">
        <v>484.264039555605</v>
      </c>
      <c r="M176" s="110">
        <v>361.97903456025398</v>
      </c>
      <c r="N176" s="194">
        <v>0.91975308641975295</v>
      </c>
      <c r="O176" s="165">
        <v>0.96543800000000002</v>
      </c>
      <c r="P176" s="165">
        <v>1.0379</v>
      </c>
      <c r="Q176" s="128">
        <v>7.3825503355704702</v>
      </c>
    </row>
    <row r="177" spans="1:17" x14ac:dyDescent="0.25">
      <c r="A177" s="110" t="s">
        <v>490</v>
      </c>
      <c r="B177" s="110">
        <v>10513</v>
      </c>
      <c r="C177" s="110">
        <v>4501</v>
      </c>
      <c r="D177" s="110">
        <v>3937.6218944112902</v>
      </c>
      <c r="E177" s="110">
        <v>406.85635941964199</v>
      </c>
      <c r="F177" s="110">
        <v>158.00468270020599</v>
      </c>
      <c r="G177" s="110">
        <v>-39.824086057566099</v>
      </c>
      <c r="H177" s="110">
        <v>48.052313641942398</v>
      </c>
      <c r="I177" s="110">
        <v>-9.9230989146631092</v>
      </c>
      <c r="J177" s="110"/>
      <c r="K177" s="110">
        <v>335</v>
      </c>
      <c r="L177" s="110">
        <v>507.07103262322198</v>
      </c>
      <c r="M177" s="110">
        <v>305.69756051323498</v>
      </c>
      <c r="N177" s="194">
        <v>0.92878338278931705</v>
      </c>
      <c r="O177" s="165">
        <v>0.97577600000000009</v>
      </c>
      <c r="P177" s="165">
        <v>1.0394000000000001</v>
      </c>
      <c r="Q177" s="128">
        <v>-10.6666666666667</v>
      </c>
    </row>
    <row r="178" spans="1:17" x14ac:dyDescent="0.25">
      <c r="A178" s="110" t="s">
        <v>491</v>
      </c>
      <c r="B178" s="110">
        <v>69364</v>
      </c>
      <c r="C178" s="110">
        <v>3973</v>
      </c>
      <c r="D178" s="110">
        <v>4214.9893272129602</v>
      </c>
      <c r="E178" s="110">
        <v>-172.577649539975</v>
      </c>
      <c r="F178" s="110">
        <v>-65.420447040449304</v>
      </c>
      <c r="G178" s="110">
        <v>8.8971646059490297</v>
      </c>
      <c r="H178" s="110">
        <v>-3.0250133798402099</v>
      </c>
      <c r="I178" s="110">
        <v>-9.9230989146631092</v>
      </c>
      <c r="J178" s="110"/>
      <c r="K178" s="110">
        <v>2366</v>
      </c>
      <c r="L178" s="110">
        <v>-178.946204502038</v>
      </c>
      <c r="M178" s="110">
        <v>-167.153220280738</v>
      </c>
      <c r="N178" s="194">
        <v>0.94900969237252397</v>
      </c>
      <c r="O178" s="165">
        <v>1.0180689999999999</v>
      </c>
      <c r="P178" s="165">
        <v>0.98380000000000001</v>
      </c>
      <c r="Q178" s="128">
        <v>7.5943610732150999</v>
      </c>
    </row>
    <row r="179" spans="1:17" x14ac:dyDescent="0.25">
      <c r="A179" s="110" t="s">
        <v>492</v>
      </c>
      <c r="B179" s="110">
        <v>15218</v>
      </c>
      <c r="C179" s="110">
        <v>4029</v>
      </c>
      <c r="D179" s="110">
        <v>3694.6192223379198</v>
      </c>
      <c r="E179" s="110">
        <v>191.58096035176499</v>
      </c>
      <c r="F179" s="110">
        <v>146.21360588711201</v>
      </c>
      <c r="G179" s="110">
        <v>-39.824086057566099</v>
      </c>
      <c r="H179" s="110">
        <v>46.678795847096303</v>
      </c>
      <c r="I179" s="110">
        <v>-9.9230989146631092</v>
      </c>
      <c r="J179" s="110"/>
      <c r="K179" s="110">
        <v>455</v>
      </c>
      <c r="L179" s="110">
        <v>215.90129381240399</v>
      </c>
      <c r="M179" s="110">
        <v>166.31650118829799</v>
      </c>
      <c r="N179" s="194">
        <v>0.92407809110629102</v>
      </c>
      <c r="O179" s="165">
        <v>0.99723299999999993</v>
      </c>
      <c r="P179" s="165">
        <v>1.0387999999999999</v>
      </c>
      <c r="Q179" s="128">
        <v>-10.958904109589</v>
      </c>
    </row>
    <row r="180" spans="1:17" x14ac:dyDescent="0.25">
      <c r="A180" s="110" t="s">
        <v>493</v>
      </c>
      <c r="B180" s="110">
        <v>39289</v>
      </c>
      <c r="C180" s="110">
        <v>4072</v>
      </c>
      <c r="D180" s="110">
        <v>4475.5848340651401</v>
      </c>
      <c r="E180" s="110">
        <v>-315.67573611876901</v>
      </c>
      <c r="F180" s="110">
        <v>-88.887109037934394</v>
      </c>
      <c r="G180" s="110">
        <v>13.8360445227996</v>
      </c>
      <c r="H180" s="110">
        <v>-3.0250133798402099</v>
      </c>
      <c r="I180" s="110">
        <v>-9.9230989146631092</v>
      </c>
      <c r="J180" s="110"/>
      <c r="K180" s="110">
        <v>1423</v>
      </c>
      <c r="L180" s="110">
        <v>-264.61735997095701</v>
      </c>
      <c r="M180" s="110">
        <v>-367.67823796940797</v>
      </c>
      <c r="N180" s="194">
        <v>0.948843728100911</v>
      </c>
      <c r="O180" s="165">
        <v>1.019441</v>
      </c>
      <c r="P180" s="165">
        <v>0.97950000000000004</v>
      </c>
      <c r="Q180" s="128">
        <v>6.8318318318318303</v>
      </c>
    </row>
    <row r="181" spans="1:17" x14ac:dyDescent="0.25">
      <c r="A181" s="110" t="s">
        <v>494</v>
      </c>
      <c r="B181" s="110">
        <v>18837</v>
      </c>
      <c r="C181" s="110">
        <v>4392</v>
      </c>
      <c r="D181" s="110">
        <v>4316.4828962643996</v>
      </c>
      <c r="E181" s="110">
        <v>137.134460314552</v>
      </c>
      <c r="F181" s="110">
        <v>-8.3604754698869392</v>
      </c>
      <c r="G181" s="110">
        <v>-39.824086057566099</v>
      </c>
      <c r="H181" s="110">
        <v>-3.0250133798402099</v>
      </c>
      <c r="I181" s="110">
        <v>-9.9230989146631092</v>
      </c>
      <c r="J181" s="110"/>
      <c r="K181" s="110">
        <v>658</v>
      </c>
      <c r="L181" s="110">
        <v>138.253293905334</v>
      </c>
      <c r="M181" s="110">
        <v>135.071501020944</v>
      </c>
      <c r="N181" s="194">
        <v>0.91957511380880097</v>
      </c>
      <c r="O181" s="165">
        <v>0.98284899999999997</v>
      </c>
      <c r="P181" s="165">
        <v>0.99739999999999995</v>
      </c>
      <c r="Q181" s="128">
        <v>0</v>
      </c>
    </row>
    <row r="182" spans="1:17" x14ac:dyDescent="0.25">
      <c r="A182" s="110" t="s">
        <v>495</v>
      </c>
      <c r="B182" s="110">
        <v>56366</v>
      </c>
      <c r="C182" s="110">
        <v>3721</v>
      </c>
      <c r="D182" s="110">
        <v>3781.7059047190301</v>
      </c>
      <c r="E182" s="110">
        <v>-7.4293025843497498</v>
      </c>
      <c r="F182" s="110">
        <v>-0.16298466337460599</v>
      </c>
      <c r="G182" s="110">
        <v>-39.824086057566099</v>
      </c>
      <c r="H182" s="110">
        <v>-3.0250133798402099</v>
      </c>
      <c r="I182" s="110">
        <v>-9.9230989146631092</v>
      </c>
      <c r="J182" s="110"/>
      <c r="K182" s="110">
        <v>1725</v>
      </c>
      <c r="L182" s="110">
        <v>-15.161233450823101</v>
      </c>
      <c r="M182" s="110">
        <v>-0.64149742070276305</v>
      </c>
      <c r="N182" s="194">
        <v>0.93244030285381496</v>
      </c>
      <c r="O182" s="165">
        <v>0.98686300000000005</v>
      </c>
      <c r="P182" s="165">
        <v>0.99919999999999998</v>
      </c>
      <c r="Q182" s="128">
        <v>3.5414165666266499</v>
      </c>
    </row>
    <row r="183" spans="1:17" x14ac:dyDescent="0.25">
      <c r="A183" s="110" t="s">
        <v>496</v>
      </c>
      <c r="B183" s="110">
        <v>9061</v>
      </c>
      <c r="C183" s="110">
        <v>3468</v>
      </c>
      <c r="D183" s="110">
        <v>3054.8349909030799</v>
      </c>
      <c r="E183" s="110">
        <v>245.123967128576</v>
      </c>
      <c r="F183" s="110">
        <v>119.25159321380799</v>
      </c>
      <c r="G183" s="110">
        <v>-23.487556861339701</v>
      </c>
      <c r="H183" s="110">
        <v>81.729230569428097</v>
      </c>
      <c r="I183" s="110">
        <v>-9.9230989146631092</v>
      </c>
      <c r="J183" s="110"/>
      <c r="K183" s="110">
        <v>224</v>
      </c>
      <c r="L183" s="110">
        <v>264.70181215859799</v>
      </c>
      <c r="M183" s="110">
        <v>224.60199639572701</v>
      </c>
      <c r="N183" s="194">
        <v>0.94977168949771695</v>
      </c>
      <c r="O183" s="165">
        <v>1.007047</v>
      </c>
      <c r="P183" s="165">
        <v>1.0381</v>
      </c>
      <c r="Q183" s="128">
        <v>-18.840579710144901</v>
      </c>
    </row>
    <row r="184" spans="1:17" x14ac:dyDescent="0.25">
      <c r="A184" s="110" t="s">
        <v>497</v>
      </c>
      <c r="B184" s="110">
        <v>26777</v>
      </c>
      <c r="C184" s="110">
        <v>4584</v>
      </c>
      <c r="D184" s="110">
        <v>4582.5076480889702</v>
      </c>
      <c r="E184" s="110">
        <v>-19.390587609359599</v>
      </c>
      <c r="F184" s="110">
        <v>50.062208835717001</v>
      </c>
      <c r="G184" s="110">
        <v>-16.062680061109798</v>
      </c>
      <c r="H184" s="110">
        <v>-3.0250133798402099</v>
      </c>
      <c r="I184" s="110">
        <v>-9.9230989146631092</v>
      </c>
      <c r="J184" s="110"/>
      <c r="K184" s="110">
        <v>993</v>
      </c>
      <c r="L184" s="110">
        <v>-38.9101313804886</v>
      </c>
      <c r="M184" s="110">
        <v>-0.81516954105700301</v>
      </c>
      <c r="N184" s="194">
        <v>0.94630192502532895</v>
      </c>
      <c r="O184" s="165">
        <v>1.0075969999999999</v>
      </c>
      <c r="P184" s="165">
        <v>1.0103</v>
      </c>
      <c r="Q184" s="128">
        <v>6.3169164882226996</v>
      </c>
    </row>
    <row r="185" spans="1:17" x14ac:dyDescent="0.25">
      <c r="A185" s="110" t="s">
        <v>498</v>
      </c>
      <c r="B185" s="110">
        <v>13218</v>
      </c>
      <c r="C185" s="110">
        <v>4183</v>
      </c>
      <c r="D185" s="110">
        <v>3898.3980038458299</v>
      </c>
      <c r="E185" s="110">
        <v>-86.945315555416101</v>
      </c>
      <c r="F185" s="110">
        <v>356.44707900921702</v>
      </c>
      <c r="G185" s="110">
        <v>-8.9433510043170408</v>
      </c>
      <c r="H185" s="110">
        <v>-3.0250133798402099</v>
      </c>
      <c r="I185" s="110">
        <v>27.364422191946201</v>
      </c>
      <c r="J185" s="110"/>
      <c r="K185" s="110">
        <v>417</v>
      </c>
      <c r="L185" s="110">
        <v>-94.064546090695799</v>
      </c>
      <c r="M185" s="110">
        <v>-80.770210722962901</v>
      </c>
      <c r="N185" s="194">
        <v>0.89473684210526305</v>
      </c>
      <c r="O185" s="165">
        <v>1.010928</v>
      </c>
      <c r="P185" s="165">
        <v>1.0907</v>
      </c>
      <c r="Q185" s="128">
        <v>19.1428571428571</v>
      </c>
    </row>
    <row r="186" spans="1:17" x14ac:dyDescent="0.25">
      <c r="A186" s="110" t="s">
        <v>499</v>
      </c>
      <c r="B186" s="110">
        <v>10780</v>
      </c>
      <c r="C186" s="110">
        <v>4741</v>
      </c>
      <c r="D186" s="110">
        <v>4264.2243676935896</v>
      </c>
      <c r="E186" s="110">
        <v>356.56351734502198</v>
      </c>
      <c r="F186" s="110">
        <v>173.43135476814501</v>
      </c>
      <c r="G186" s="110">
        <v>-39.824086057566099</v>
      </c>
      <c r="H186" s="110">
        <v>-3.0250133798402099</v>
      </c>
      <c r="I186" s="110">
        <v>-9.9230989146631092</v>
      </c>
      <c r="J186" s="110"/>
      <c r="K186" s="110">
        <v>372</v>
      </c>
      <c r="L186" s="110">
        <v>306.886421304149</v>
      </c>
      <c r="M186" s="110">
        <v>405.29648768306902</v>
      </c>
      <c r="N186" s="194">
        <v>0.90909090909090895</v>
      </c>
      <c r="O186" s="165">
        <v>0.97956500000000002</v>
      </c>
      <c r="P186" s="165">
        <v>1.04</v>
      </c>
      <c r="Q186" s="128">
        <v>1.63934426229508</v>
      </c>
    </row>
    <row r="187" spans="1:17" x14ac:dyDescent="0.25">
      <c r="A187" s="110" t="s">
        <v>500</v>
      </c>
      <c r="B187" s="110">
        <v>12841</v>
      </c>
      <c r="C187" s="110">
        <v>4067</v>
      </c>
      <c r="D187" s="110">
        <v>3531.6941569325299</v>
      </c>
      <c r="E187" s="110">
        <v>318.39680168149198</v>
      </c>
      <c r="F187" s="110">
        <v>269.50528890880599</v>
      </c>
      <c r="G187" s="110">
        <v>-39.824086057566099</v>
      </c>
      <c r="H187" s="110">
        <v>-3.0250133798402099</v>
      </c>
      <c r="I187" s="110">
        <v>-9.9230989146631092</v>
      </c>
      <c r="J187" s="110"/>
      <c r="K187" s="110">
        <v>367</v>
      </c>
      <c r="L187" s="110">
        <v>305.32396438357802</v>
      </c>
      <c r="M187" s="110">
        <v>330.52551327657898</v>
      </c>
      <c r="N187" s="194">
        <v>0.89617486338797803</v>
      </c>
      <c r="O187" s="165">
        <v>0.99429500000000004</v>
      </c>
      <c r="P187" s="165">
        <v>1.0754999999999999</v>
      </c>
      <c r="Q187" s="128">
        <v>-0.54200542005420005</v>
      </c>
    </row>
    <row r="188" spans="1:17" x14ac:dyDescent="0.25">
      <c r="A188" s="110" t="s">
        <v>501</v>
      </c>
      <c r="B188" s="110">
        <v>11240</v>
      </c>
      <c r="C188" s="110">
        <v>4319</v>
      </c>
      <c r="D188" s="110">
        <v>3891.8206611475098</v>
      </c>
      <c r="E188" s="110">
        <v>501.00478059510903</v>
      </c>
      <c r="F188" s="110">
        <v>-49.677198865090602</v>
      </c>
      <c r="G188" s="110">
        <v>-39.824086057566099</v>
      </c>
      <c r="H188" s="110">
        <v>25.462787598622398</v>
      </c>
      <c r="I188" s="110">
        <v>-9.9230989146631092</v>
      </c>
      <c r="J188" s="110"/>
      <c r="K188" s="110">
        <v>354</v>
      </c>
      <c r="L188" s="110">
        <v>495.01437513843501</v>
      </c>
      <c r="M188" s="110">
        <v>506.05106034895698</v>
      </c>
      <c r="N188" s="194">
        <v>0.92156862745098</v>
      </c>
      <c r="O188" s="165">
        <v>0.97715400000000008</v>
      </c>
      <c r="P188" s="165">
        <v>0.98650000000000004</v>
      </c>
      <c r="Q188" s="128">
        <v>-7.0866141732283499</v>
      </c>
    </row>
    <row r="189" spans="1:17" x14ac:dyDescent="0.25">
      <c r="A189" s="110" t="s">
        <v>502</v>
      </c>
      <c r="B189" s="110">
        <v>12846</v>
      </c>
      <c r="C189" s="110">
        <v>4368</v>
      </c>
      <c r="D189" s="110">
        <v>4145.9610817079201</v>
      </c>
      <c r="E189" s="110">
        <v>192.97082011053001</v>
      </c>
      <c r="F189" s="110">
        <v>81.635640612850807</v>
      </c>
      <c r="G189" s="110">
        <v>-39.824086057566099</v>
      </c>
      <c r="H189" s="110">
        <v>-3.0250133798402099</v>
      </c>
      <c r="I189" s="110">
        <v>-9.9230989146631092</v>
      </c>
      <c r="J189" s="110"/>
      <c r="K189" s="110">
        <v>431</v>
      </c>
      <c r="L189" s="110">
        <v>222.64666875384</v>
      </c>
      <c r="M189" s="110">
        <v>162.35084576439399</v>
      </c>
      <c r="N189" s="194">
        <v>0.889145496535797</v>
      </c>
      <c r="O189" s="165">
        <v>0.9785680000000001</v>
      </c>
      <c r="P189" s="165">
        <v>1.0189999999999999</v>
      </c>
      <c r="Q189" s="128">
        <v>8.2914572864321592</v>
      </c>
    </row>
    <row r="190" spans="1:17" x14ac:dyDescent="0.25">
      <c r="A190" s="110" t="s">
        <v>503</v>
      </c>
      <c r="B190" s="110">
        <v>16016</v>
      </c>
      <c r="C190" s="110">
        <v>3856</v>
      </c>
      <c r="D190" s="110">
        <v>3749.7134250655499</v>
      </c>
      <c r="E190" s="110">
        <v>10.0854279794766</v>
      </c>
      <c r="F190" s="110">
        <v>140.1018914178</v>
      </c>
      <c r="G190" s="110">
        <v>-30.7203375136753</v>
      </c>
      <c r="H190" s="110">
        <v>-3.0250133798402099</v>
      </c>
      <c r="I190" s="110">
        <v>-9.9230989146631092</v>
      </c>
      <c r="J190" s="110"/>
      <c r="K190" s="110">
        <v>486</v>
      </c>
      <c r="L190" s="110">
        <v>9.6306947425919098</v>
      </c>
      <c r="M190" s="110">
        <v>9.5960355135348401</v>
      </c>
      <c r="N190" s="194">
        <v>0.93608247422680402</v>
      </c>
      <c r="O190" s="165">
        <v>1.0034430000000001</v>
      </c>
      <c r="P190" s="165">
        <v>1.0366</v>
      </c>
      <c r="Q190" s="128">
        <v>1.25</v>
      </c>
    </row>
    <row r="191" spans="1:17" x14ac:dyDescent="0.25">
      <c r="A191" s="110" t="s">
        <v>504</v>
      </c>
      <c r="B191" s="110">
        <v>11936</v>
      </c>
      <c r="C191" s="110">
        <v>4507</v>
      </c>
      <c r="D191" s="110">
        <v>4223.9349521292497</v>
      </c>
      <c r="E191" s="110">
        <v>135.18334969831201</v>
      </c>
      <c r="F191" s="110">
        <v>179.422861059404</v>
      </c>
      <c r="G191" s="110">
        <v>-39.824086057566099</v>
      </c>
      <c r="H191" s="110">
        <v>18.236974717532402</v>
      </c>
      <c r="I191" s="110">
        <v>-9.9230989146631092</v>
      </c>
      <c r="J191" s="110"/>
      <c r="K191" s="110">
        <v>408</v>
      </c>
      <c r="L191" s="110">
        <v>16.152775444378701</v>
      </c>
      <c r="M191" s="110">
        <v>253.26979824941901</v>
      </c>
      <c r="N191" s="194">
        <v>0.96551724137931005</v>
      </c>
      <c r="O191" s="165">
        <v>0.98001800000000006</v>
      </c>
      <c r="P191" s="165">
        <v>1.0418000000000001</v>
      </c>
      <c r="Q191" s="128">
        <v>-5.5555555555555598</v>
      </c>
    </row>
    <row r="192" spans="1:17" x14ac:dyDescent="0.25">
      <c r="A192" s="110" t="s">
        <v>505</v>
      </c>
      <c r="B192" s="110">
        <v>59058</v>
      </c>
      <c r="C192" s="110">
        <v>4277</v>
      </c>
      <c r="D192" s="110">
        <v>4454.6418673567496</v>
      </c>
      <c r="E192" s="110">
        <v>-73.9093102498869</v>
      </c>
      <c r="F192" s="110">
        <v>-50.593322347880303</v>
      </c>
      <c r="G192" s="110">
        <v>-39.824086057566099</v>
      </c>
      <c r="H192" s="110">
        <v>-3.0250133798402099</v>
      </c>
      <c r="I192" s="110">
        <v>-9.9230989146631092</v>
      </c>
      <c r="J192" s="110"/>
      <c r="K192" s="110">
        <v>2129</v>
      </c>
      <c r="L192" s="110">
        <v>-90.543454636706002</v>
      </c>
      <c r="M192" s="110">
        <v>-58.219291565894302</v>
      </c>
      <c r="N192" s="194">
        <v>0.92391304347826098</v>
      </c>
      <c r="O192" s="165">
        <v>0.98679300000000003</v>
      </c>
      <c r="P192" s="165">
        <v>0.98799999999999999</v>
      </c>
      <c r="Q192" s="128">
        <v>6.7167919799498703</v>
      </c>
    </row>
    <row r="193" spans="1:17" x14ac:dyDescent="0.25">
      <c r="A193" s="110" t="s">
        <v>506</v>
      </c>
      <c r="B193" s="110">
        <v>9293</v>
      </c>
      <c r="C193" s="110">
        <v>4377</v>
      </c>
      <c r="D193" s="110">
        <v>3856.1856068921402</v>
      </c>
      <c r="E193" s="110">
        <v>392.17122483113599</v>
      </c>
      <c r="F193" s="110">
        <v>159.03789713953199</v>
      </c>
      <c r="G193" s="110">
        <v>-39.824086057566099</v>
      </c>
      <c r="H193" s="110">
        <v>19.7680948744243</v>
      </c>
      <c r="I193" s="110">
        <v>-9.9230989146631092</v>
      </c>
      <c r="J193" s="110"/>
      <c r="K193" s="110">
        <v>290</v>
      </c>
      <c r="L193" s="110">
        <v>533.01829456132305</v>
      </c>
      <c r="M193" s="110">
        <v>250.38002939812301</v>
      </c>
      <c r="N193" s="194">
        <v>0.87676056338028197</v>
      </c>
      <c r="O193" s="165">
        <v>0.97033100000000005</v>
      </c>
      <c r="P193" s="165">
        <v>1.0405</v>
      </c>
      <c r="Q193" s="128">
        <v>-6.1488673139158596</v>
      </c>
    </row>
    <row r="194" spans="1:17" x14ac:dyDescent="0.25">
      <c r="A194" s="110" t="s">
        <v>507</v>
      </c>
      <c r="B194" s="110">
        <v>56703</v>
      </c>
      <c r="C194" s="110">
        <v>4181</v>
      </c>
      <c r="D194" s="110">
        <v>4110.0917816417104</v>
      </c>
      <c r="E194" s="110">
        <v>115.378644714412</v>
      </c>
      <c r="F194" s="110">
        <v>8.2054993765352506</v>
      </c>
      <c r="G194" s="110">
        <v>-39.824086057566099</v>
      </c>
      <c r="H194" s="110">
        <v>-3.0250133798402099</v>
      </c>
      <c r="I194" s="110">
        <v>-9.9230989146631092</v>
      </c>
      <c r="J194" s="110"/>
      <c r="K194" s="110">
        <v>1886</v>
      </c>
      <c r="L194" s="110">
        <v>158.04153280855999</v>
      </c>
      <c r="M194" s="110">
        <v>71.771630917437093</v>
      </c>
      <c r="N194" s="194">
        <v>0.94471026049973394</v>
      </c>
      <c r="O194" s="165">
        <v>0.98524100000000003</v>
      </c>
      <c r="P194" s="165">
        <v>1.0013000000000001</v>
      </c>
      <c r="Q194" s="128">
        <v>4.6614872364039996</v>
      </c>
    </row>
    <row r="195" spans="1:17" x14ac:dyDescent="0.25">
      <c r="A195" s="110" t="s">
        <v>508</v>
      </c>
      <c r="B195" s="110">
        <v>24668</v>
      </c>
      <c r="C195" s="110">
        <v>4291</v>
      </c>
      <c r="D195" s="110">
        <v>4252.9435573766596</v>
      </c>
      <c r="E195" s="110">
        <v>51.8853619309129</v>
      </c>
      <c r="F195" s="110">
        <v>38.587105942364502</v>
      </c>
      <c r="G195" s="110">
        <v>-39.824086057566099</v>
      </c>
      <c r="H195" s="110">
        <v>-3.0250133798402099</v>
      </c>
      <c r="I195" s="110">
        <v>-9.9230989146631092</v>
      </c>
      <c r="J195" s="110"/>
      <c r="K195" s="110">
        <v>849</v>
      </c>
      <c r="L195" s="110">
        <v>45.037155125365601</v>
      </c>
      <c r="M195" s="110">
        <v>57.789443033633702</v>
      </c>
      <c r="N195" s="194">
        <v>0.92479435957696798</v>
      </c>
      <c r="O195" s="165">
        <v>0.98668499999999992</v>
      </c>
      <c r="P195" s="165">
        <v>1.0084</v>
      </c>
      <c r="Q195" s="128">
        <v>8.8461538461538503</v>
      </c>
    </row>
    <row r="196" spans="1:17" x14ac:dyDescent="0.25">
      <c r="A196" s="110" t="s">
        <v>509</v>
      </c>
      <c r="B196" s="110">
        <v>16024</v>
      </c>
      <c r="C196" s="110">
        <v>4631</v>
      </c>
      <c r="D196" s="110">
        <v>4403.3280369120002</v>
      </c>
      <c r="E196" s="110">
        <v>110.88005764410001</v>
      </c>
      <c r="F196" s="110">
        <v>169.74851265936601</v>
      </c>
      <c r="G196" s="110">
        <v>-39.824086057566099</v>
      </c>
      <c r="H196" s="110">
        <v>-3.0250133798402099</v>
      </c>
      <c r="I196" s="110">
        <v>-9.9230989146631092</v>
      </c>
      <c r="J196" s="110"/>
      <c r="K196" s="110">
        <v>571</v>
      </c>
      <c r="L196" s="110">
        <v>94.044985104576895</v>
      </c>
      <c r="M196" s="110">
        <v>126.771004480797</v>
      </c>
      <c r="N196" s="194">
        <v>0.90989399293286199</v>
      </c>
      <c r="O196" s="165">
        <v>0.984545</v>
      </c>
      <c r="P196" s="165">
        <v>1.0379</v>
      </c>
      <c r="Q196" s="128">
        <v>7.1294559099437098</v>
      </c>
    </row>
    <row r="197" spans="1:17" x14ac:dyDescent="0.25">
      <c r="A197" s="110" t="s">
        <v>510</v>
      </c>
      <c r="B197" s="110">
        <v>11810</v>
      </c>
      <c r="C197" s="110">
        <v>4478</v>
      </c>
      <c r="D197" s="110">
        <v>4007.4189259765399</v>
      </c>
      <c r="E197" s="110">
        <v>339.66366570040401</v>
      </c>
      <c r="F197" s="110">
        <v>163.960620884658</v>
      </c>
      <c r="G197" s="110">
        <v>-39.824086057566099</v>
      </c>
      <c r="H197" s="110">
        <v>16.421259144935402</v>
      </c>
      <c r="I197" s="110">
        <v>-9.9230989146631092</v>
      </c>
      <c r="J197" s="110"/>
      <c r="K197" s="110">
        <v>383</v>
      </c>
      <c r="L197" s="110">
        <v>433.84514768351801</v>
      </c>
      <c r="M197" s="110">
        <v>244.53805801446501</v>
      </c>
      <c r="N197" s="194">
        <v>0.93041237113402098</v>
      </c>
      <c r="O197" s="165">
        <v>0.98532799999999998</v>
      </c>
      <c r="P197" s="165">
        <v>1.0402</v>
      </c>
      <c r="Q197" s="128">
        <v>-5.4320987654320998</v>
      </c>
    </row>
    <row r="198" spans="1:17" x14ac:dyDescent="0.25">
      <c r="A198" s="110" t="s">
        <v>511</v>
      </c>
      <c r="B198" s="110">
        <v>39591</v>
      </c>
      <c r="C198" s="110">
        <v>4358</v>
      </c>
      <c r="D198" s="110">
        <v>4325.9612749815396</v>
      </c>
      <c r="E198" s="110">
        <v>110.53613843665499</v>
      </c>
      <c r="F198" s="110">
        <v>-25.688964354477701</v>
      </c>
      <c r="G198" s="110">
        <v>-39.824086057566099</v>
      </c>
      <c r="H198" s="110">
        <v>-3.0250133798402099</v>
      </c>
      <c r="I198" s="110">
        <v>-9.9230989146631092</v>
      </c>
      <c r="J198" s="110"/>
      <c r="K198" s="110">
        <v>1386</v>
      </c>
      <c r="L198" s="110">
        <v>155.64119852015901</v>
      </c>
      <c r="M198" s="110">
        <v>64.486952650323502</v>
      </c>
      <c r="N198" s="194">
        <v>0.92208720514653297</v>
      </c>
      <c r="O198" s="165">
        <v>0.97328800000000004</v>
      </c>
      <c r="P198" s="165">
        <v>0.99339999999999995</v>
      </c>
      <c r="Q198" s="128">
        <v>7.1097372488408004</v>
      </c>
    </row>
    <row r="199" spans="1:17" x14ac:dyDescent="0.25">
      <c r="A199" s="110" t="s">
        <v>512</v>
      </c>
      <c r="B199" s="110">
        <v>12610</v>
      </c>
      <c r="C199" s="110">
        <v>4726</v>
      </c>
      <c r="D199" s="110">
        <v>4537.1357453484998</v>
      </c>
      <c r="E199" s="110">
        <v>134.75179176428301</v>
      </c>
      <c r="F199" s="110">
        <v>107.216502203416</v>
      </c>
      <c r="G199" s="110">
        <v>-39.824086057566099</v>
      </c>
      <c r="H199" s="110">
        <v>-3.0250133798402099</v>
      </c>
      <c r="I199" s="110">
        <v>-9.9230989146631092</v>
      </c>
      <c r="J199" s="110"/>
      <c r="K199" s="110">
        <v>463</v>
      </c>
      <c r="L199" s="110">
        <v>138.751517315602</v>
      </c>
      <c r="M199" s="110">
        <v>129.807940510138</v>
      </c>
      <c r="N199" s="194">
        <v>0.94168466522678196</v>
      </c>
      <c r="O199" s="165">
        <v>0.968943</v>
      </c>
      <c r="P199" s="165">
        <v>1.0229999999999999</v>
      </c>
      <c r="Q199" s="128">
        <v>10.5011933174224</v>
      </c>
    </row>
    <row r="200" spans="1:17" x14ac:dyDescent="0.25">
      <c r="A200" s="110" t="s">
        <v>513</v>
      </c>
      <c r="B200" s="110">
        <v>12916</v>
      </c>
      <c r="C200" s="110">
        <v>4922</v>
      </c>
      <c r="D200" s="110">
        <v>4841.0364101978403</v>
      </c>
      <c r="E200" s="110">
        <v>35.172054981010099</v>
      </c>
      <c r="F200" s="110">
        <v>37.717842213825598</v>
      </c>
      <c r="G200" s="110">
        <v>21.258236632301799</v>
      </c>
      <c r="H200" s="110">
        <v>-3.0250133798402099</v>
      </c>
      <c r="I200" s="110">
        <v>-9.9230989146631092</v>
      </c>
      <c r="J200" s="110"/>
      <c r="K200" s="110">
        <v>506</v>
      </c>
      <c r="L200" s="110">
        <v>136.231996299939</v>
      </c>
      <c r="M200" s="110">
        <v>-66.832012040745198</v>
      </c>
      <c r="N200" s="194">
        <v>0.95266272189349099</v>
      </c>
      <c r="O200" s="165">
        <v>1.0183340000000001</v>
      </c>
      <c r="P200" s="165">
        <v>1.0072000000000001</v>
      </c>
      <c r="Q200" s="128">
        <v>8.8172043010752699</v>
      </c>
    </row>
    <row r="201" spans="1:17" ht="14.25" customHeight="1" x14ac:dyDescent="0.25">
      <c r="A201" s="18" t="s">
        <v>514</v>
      </c>
      <c r="B201" s="110"/>
      <c r="C201" s="110"/>
      <c r="D201" s="110"/>
      <c r="E201" s="110"/>
      <c r="F201" s="110"/>
      <c r="G201" s="110"/>
      <c r="H201" s="110"/>
      <c r="I201" s="110"/>
      <c r="J201" s="18"/>
      <c r="K201" s="110"/>
      <c r="L201" s="110"/>
      <c r="M201" s="110"/>
      <c r="N201" s="194"/>
      <c r="O201" s="165"/>
      <c r="P201" s="165"/>
      <c r="Q201" s="128"/>
    </row>
    <row r="202" spans="1:17" x14ac:dyDescent="0.25">
      <c r="A202" s="110" t="s">
        <v>515</v>
      </c>
      <c r="B202" s="110">
        <v>26045</v>
      </c>
      <c r="C202" s="110">
        <v>3878</v>
      </c>
      <c r="D202" s="110">
        <v>3847.7988543929</v>
      </c>
      <c r="E202" s="110">
        <v>73.479162303150702</v>
      </c>
      <c r="F202" s="110">
        <v>7.0949588002332904</v>
      </c>
      <c r="G202" s="110">
        <v>-39.824086057566099</v>
      </c>
      <c r="H202" s="110">
        <v>-0.880820726589297</v>
      </c>
      <c r="I202" s="110">
        <v>-9.9230989146631092</v>
      </c>
      <c r="J202" s="110"/>
      <c r="K202" s="110">
        <v>811</v>
      </c>
      <c r="L202" s="110">
        <v>31.270419433921202</v>
      </c>
      <c r="M202" s="110">
        <v>114.743779469554</v>
      </c>
      <c r="N202" s="194">
        <v>0.94451294697903798</v>
      </c>
      <c r="O202" s="165">
        <v>0.96387400000000001</v>
      </c>
      <c r="P202" s="165">
        <v>1.0011000000000001</v>
      </c>
      <c r="Q202" s="128">
        <v>-2.40673886883273</v>
      </c>
    </row>
    <row r="203" spans="1:17" x14ac:dyDescent="0.25">
      <c r="A203" s="110" t="s">
        <v>516</v>
      </c>
      <c r="B203" s="110">
        <v>8564</v>
      </c>
      <c r="C203" s="110">
        <v>3933</v>
      </c>
      <c r="D203" s="110">
        <v>3679.4202175250098</v>
      </c>
      <c r="E203" s="110">
        <v>174.68375279295199</v>
      </c>
      <c r="F203" s="110">
        <v>128.33060947800399</v>
      </c>
      <c r="G203" s="110">
        <v>-39.824086057566099</v>
      </c>
      <c r="H203" s="110">
        <v>0.37051585741340998</v>
      </c>
      <c r="I203" s="110">
        <v>-9.9230989146631092</v>
      </c>
      <c r="J203" s="110"/>
      <c r="K203" s="110">
        <v>255</v>
      </c>
      <c r="L203" s="110">
        <v>165.78736508450501</v>
      </c>
      <c r="M203" s="110">
        <v>182.63601479857201</v>
      </c>
      <c r="N203" s="194">
        <v>0.86111111111111105</v>
      </c>
      <c r="O203" s="165">
        <v>0.97082499999999994</v>
      </c>
      <c r="P203" s="165">
        <v>1.0341</v>
      </c>
      <c r="Q203" s="128">
        <v>-2.6717557251908399</v>
      </c>
    </row>
    <row r="204" spans="1:17" x14ac:dyDescent="0.25">
      <c r="A204" s="110" t="s">
        <v>517</v>
      </c>
      <c r="B204" s="110">
        <v>10644</v>
      </c>
      <c r="C204" s="110">
        <v>5571</v>
      </c>
      <c r="D204" s="110">
        <v>4527.6787989642798</v>
      </c>
      <c r="E204" s="110">
        <v>680.10267566911102</v>
      </c>
      <c r="F204" s="110">
        <v>416.23945440583901</v>
      </c>
      <c r="G204" s="110">
        <v>-39.824086057566099</v>
      </c>
      <c r="H204" s="110">
        <v>-3.0250133798402099</v>
      </c>
      <c r="I204" s="110">
        <v>-9.9230989146631092</v>
      </c>
      <c r="J204" s="110"/>
      <c r="K204" s="110">
        <v>390</v>
      </c>
      <c r="L204" s="110">
        <v>795.10817817784198</v>
      </c>
      <c r="M204" s="110">
        <v>564.15304745755304</v>
      </c>
      <c r="N204" s="194">
        <v>0.88235294117647101</v>
      </c>
      <c r="O204" s="165">
        <v>0.95238900000000004</v>
      </c>
      <c r="P204" s="165">
        <v>1.0912999999999999</v>
      </c>
      <c r="Q204" s="128">
        <v>3.7234042553191502</v>
      </c>
    </row>
    <row r="205" spans="1:17" x14ac:dyDescent="0.25">
      <c r="A205" s="110" t="s">
        <v>518</v>
      </c>
      <c r="B205" s="110">
        <v>11499</v>
      </c>
      <c r="C205" s="110">
        <v>4976</v>
      </c>
      <c r="D205" s="110">
        <v>4352.2197738824998</v>
      </c>
      <c r="E205" s="110">
        <v>478.78332932301799</v>
      </c>
      <c r="F205" s="110">
        <v>183.914722653913</v>
      </c>
      <c r="G205" s="110">
        <v>-39.824086057566099</v>
      </c>
      <c r="H205" s="110">
        <v>10.682534320947701</v>
      </c>
      <c r="I205" s="110">
        <v>-9.9230989146631092</v>
      </c>
      <c r="J205" s="110"/>
      <c r="K205" s="110">
        <v>405</v>
      </c>
      <c r="L205" s="110">
        <v>513.93155141944396</v>
      </c>
      <c r="M205" s="110">
        <v>442.69098152376603</v>
      </c>
      <c r="N205" s="194">
        <v>0.96078431372549</v>
      </c>
      <c r="O205" s="165">
        <v>0.95718900000000007</v>
      </c>
      <c r="P205" s="165">
        <v>1.0416000000000001</v>
      </c>
      <c r="Q205" s="128">
        <v>-4.2553191489361701</v>
      </c>
    </row>
    <row r="206" spans="1:17" x14ac:dyDescent="0.25">
      <c r="A206" s="110" t="s">
        <v>519</v>
      </c>
      <c r="B206" s="110">
        <v>9047</v>
      </c>
      <c r="C206" s="110">
        <v>4063</v>
      </c>
      <c r="D206" s="110">
        <v>3523.9601140293998</v>
      </c>
      <c r="E206" s="110">
        <v>431.53220318449303</v>
      </c>
      <c r="F206" s="110">
        <v>130.07734017686201</v>
      </c>
      <c r="G206" s="110">
        <v>-39.824086057566099</v>
      </c>
      <c r="H206" s="110">
        <v>26.925944946411601</v>
      </c>
      <c r="I206" s="110">
        <v>-9.9230989146631092</v>
      </c>
      <c r="J206" s="110"/>
      <c r="K206" s="110">
        <v>258</v>
      </c>
      <c r="L206" s="110">
        <v>361.90748453255901</v>
      </c>
      <c r="M206" s="110">
        <v>500.21279613360099</v>
      </c>
      <c r="N206" s="194">
        <v>0.91570881226053602</v>
      </c>
      <c r="O206" s="165">
        <v>0.96862099999999995</v>
      </c>
      <c r="P206" s="165">
        <v>1.0361</v>
      </c>
      <c r="Q206" s="128">
        <v>-7.8571428571428603</v>
      </c>
    </row>
    <row r="207" spans="1:17" x14ac:dyDescent="0.25">
      <c r="A207" s="110" t="s">
        <v>520</v>
      </c>
      <c r="B207" s="110">
        <v>11606</v>
      </c>
      <c r="C207" s="110">
        <v>4210</v>
      </c>
      <c r="D207" s="110">
        <v>3630.6775627628399</v>
      </c>
      <c r="E207" s="110">
        <v>207.76393436253099</v>
      </c>
      <c r="F207" s="110">
        <v>343.41993544755599</v>
      </c>
      <c r="G207" s="110">
        <v>-39.824086057566099</v>
      </c>
      <c r="H207" s="110">
        <v>77.949526073711397</v>
      </c>
      <c r="I207" s="110">
        <v>-9.9230989146631092</v>
      </c>
      <c r="J207" s="110"/>
      <c r="K207" s="110">
        <v>341</v>
      </c>
      <c r="L207" s="110">
        <v>263.51344058292398</v>
      </c>
      <c r="M207" s="110">
        <v>151.07030243931101</v>
      </c>
      <c r="N207" s="194">
        <v>0.93567251461988299</v>
      </c>
      <c r="O207" s="165">
        <v>0.95625899999999997</v>
      </c>
      <c r="P207" s="165">
        <v>1.0938000000000001</v>
      </c>
      <c r="Q207" s="128">
        <v>-16.009852216748801</v>
      </c>
    </row>
    <row r="208" spans="1:17" x14ac:dyDescent="0.25">
      <c r="A208" s="110" t="s">
        <v>521</v>
      </c>
      <c r="B208" s="110">
        <v>16568</v>
      </c>
      <c r="C208" s="110">
        <v>3908</v>
      </c>
      <c r="D208" s="110">
        <v>4348.2483159365802</v>
      </c>
      <c r="E208" s="110">
        <v>-348.88576597053202</v>
      </c>
      <c r="F208" s="110">
        <v>-52.360373551994002</v>
      </c>
      <c r="G208" s="110">
        <v>-39.824086057566099</v>
      </c>
      <c r="H208" s="110">
        <v>-3.0250133798402099</v>
      </c>
      <c r="I208" s="110">
        <v>3.34768308707313</v>
      </c>
      <c r="J208" s="110"/>
      <c r="K208" s="110">
        <v>583</v>
      </c>
      <c r="L208" s="110">
        <v>-277.08443704960501</v>
      </c>
      <c r="M208" s="110">
        <v>-421.63122059428503</v>
      </c>
      <c r="N208" s="194">
        <v>0.97260273972602695</v>
      </c>
      <c r="O208" s="165">
        <v>0.97760199999999997</v>
      </c>
      <c r="P208" s="165">
        <v>0.98729999999999996</v>
      </c>
      <c r="Q208" s="128">
        <v>13.2038834951456</v>
      </c>
    </row>
    <row r="209" spans="1:17" x14ac:dyDescent="0.25">
      <c r="A209" s="110" t="s">
        <v>522</v>
      </c>
      <c r="B209" s="110">
        <v>93898</v>
      </c>
      <c r="C209" s="110">
        <v>3519</v>
      </c>
      <c r="D209" s="110">
        <v>3641.4024969756701</v>
      </c>
      <c r="E209" s="110">
        <v>-69.706436358839795</v>
      </c>
      <c r="F209" s="110">
        <v>-0.41488218687744199</v>
      </c>
      <c r="G209" s="110">
        <v>-39.824086057566099</v>
      </c>
      <c r="H209" s="110">
        <v>-3.0250133798402099</v>
      </c>
      <c r="I209" s="110">
        <v>-9.9230989146631092</v>
      </c>
      <c r="J209" s="110"/>
      <c r="K209" s="110">
        <v>2767</v>
      </c>
      <c r="L209" s="110">
        <v>-41.525012777107797</v>
      </c>
      <c r="M209" s="110">
        <v>-98.831985643398198</v>
      </c>
      <c r="N209" s="194">
        <v>0.94591651542649702</v>
      </c>
      <c r="O209" s="165">
        <v>0.98159200000000002</v>
      </c>
      <c r="P209" s="165">
        <v>0.99909999999999999</v>
      </c>
      <c r="Q209" s="128">
        <v>5.44969512195122</v>
      </c>
    </row>
    <row r="210" spans="1:17" x14ac:dyDescent="0.25">
      <c r="A210" s="110" t="s">
        <v>523</v>
      </c>
      <c r="B210" s="110">
        <v>12087</v>
      </c>
      <c r="C210" s="110">
        <v>4449</v>
      </c>
      <c r="D210" s="110">
        <v>4028.0380861941699</v>
      </c>
      <c r="E210" s="110">
        <v>268.06623497555302</v>
      </c>
      <c r="F210" s="110">
        <v>159.150257804734</v>
      </c>
      <c r="G210" s="110">
        <v>-39.824086057566099</v>
      </c>
      <c r="H210" s="110">
        <v>43.8067274464889</v>
      </c>
      <c r="I210" s="110">
        <v>-9.9230989146631092</v>
      </c>
      <c r="J210" s="110"/>
      <c r="K210" s="110">
        <v>394</v>
      </c>
      <c r="L210" s="110">
        <v>334.48768235496198</v>
      </c>
      <c r="M210" s="110">
        <v>200.70066189331899</v>
      </c>
      <c r="N210" s="194">
        <v>0.91538461538461502</v>
      </c>
      <c r="O210" s="165">
        <v>0.965889</v>
      </c>
      <c r="P210" s="165">
        <v>1.0387999999999999</v>
      </c>
      <c r="Q210" s="128">
        <v>-9.8398169336384402</v>
      </c>
    </row>
    <row r="211" spans="1:17" x14ac:dyDescent="0.25">
      <c r="A211" s="110" t="s">
        <v>524</v>
      </c>
      <c r="B211" s="110">
        <v>24255</v>
      </c>
      <c r="C211" s="110">
        <v>3877</v>
      </c>
      <c r="D211" s="110">
        <v>3820.98957678637</v>
      </c>
      <c r="E211" s="110">
        <v>119.37152683057801</v>
      </c>
      <c r="F211" s="110">
        <v>-38.786406326570798</v>
      </c>
      <c r="G211" s="110">
        <v>-39.824086057566099</v>
      </c>
      <c r="H211" s="110">
        <v>24.808533221777601</v>
      </c>
      <c r="I211" s="110">
        <v>-9.9230989146631092</v>
      </c>
      <c r="J211" s="110"/>
      <c r="K211" s="110">
        <v>750</v>
      </c>
      <c r="L211" s="110">
        <v>144.10079072685599</v>
      </c>
      <c r="M211" s="110">
        <v>93.6981372314726</v>
      </c>
      <c r="N211" s="194">
        <v>0.93842034805890195</v>
      </c>
      <c r="O211" s="165">
        <v>0.96021800000000002</v>
      </c>
      <c r="P211" s="165">
        <v>0.98909999999999998</v>
      </c>
      <c r="Q211" s="128">
        <v>-7.0631970260222996</v>
      </c>
    </row>
    <row r="212" spans="1:17" x14ac:dyDescent="0.25">
      <c r="A212" s="110" t="s">
        <v>525</v>
      </c>
      <c r="B212" s="110">
        <v>3740</v>
      </c>
      <c r="C212" s="110">
        <v>3694</v>
      </c>
      <c r="D212" s="110">
        <v>3105.7902336490702</v>
      </c>
      <c r="E212" s="110">
        <v>296.12132393580902</v>
      </c>
      <c r="F212" s="110">
        <v>283.62581718227602</v>
      </c>
      <c r="G212" s="110">
        <v>-39.824086057566099</v>
      </c>
      <c r="H212" s="110">
        <v>57.939757972887101</v>
      </c>
      <c r="I212" s="110">
        <v>-9.9230989146631092</v>
      </c>
      <c r="J212" s="110"/>
      <c r="K212" s="110">
        <v>94</v>
      </c>
      <c r="L212" s="110">
        <v>338.88603125168402</v>
      </c>
      <c r="M212" s="110">
        <v>252.41249091710799</v>
      </c>
      <c r="N212" s="194">
        <v>0.875</v>
      </c>
      <c r="O212" s="165">
        <v>0.95930099999999996</v>
      </c>
      <c r="P212" s="165">
        <v>1.0904</v>
      </c>
      <c r="Q212" s="128">
        <v>-14.545454545454501</v>
      </c>
    </row>
    <row r="213" spans="1:17" x14ac:dyDescent="0.25">
      <c r="A213" s="110" t="s">
        <v>526</v>
      </c>
      <c r="B213" s="110">
        <v>4014</v>
      </c>
      <c r="C213" s="110">
        <v>4933</v>
      </c>
      <c r="D213" s="110">
        <v>4094.3988010625499</v>
      </c>
      <c r="E213" s="110">
        <v>630.92495599077904</v>
      </c>
      <c r="F213" s="110">
        <v>162.54393330184001</v>
      </c>
      <c r="G213" s="110">
        <v>-39.824086057566099</v>
      </c>
      <c r="H213" s="110">
        <v>94.940011707155307</v>
      </c>
      <c r="I213" s="110">
        <v>-9.9230989146631092</v>
      </c>
      <c r="J213" s="110"/>
      <c r="K213" s="110">
        <v>133</v>
      </c>
      <c r="L213" s="110">
        <v>652.04943863819096</v>
      </c>
      <c r="M213" s="110">
        <v>608.85634764053998</v>
      </c>
      <c r="N213" s="194">
        <v>0.92424242424242398</v>
      </c>
      <c r="O213" s="165">
        <v>0.95975399999999988</v>
      </c>
      <c r="P213" s="165">
        <v>1.0389999999999999</v>
      </c>
      <c r="Q213" s="128">
        <v>-16.875</v>
      </c>
    </row>
    <row r="214" spans="1:17" x14ac:dyDescent="0.25">
      <c r="A214" s="110" t="s">
        <v>527</v>
      </c>
      <c r="B214" s="110">
        <v>13306</v>
      </c>
      <c r="C214" s="110">
        <v>4690</v>
      </c>
      <c r="D214" s="110">
        <v>3900.4762681176899</v>
      </c>
      <c r="E214" s="110">
        <v>470.37560668939102</v>
      </c>
      <c r="F214" s="110">
        <v>330.89243420909901</v>
      </c>
      <c r="G214" s="110">
        <v>-39.824086057566099</v>
      </c>
      <c r="H214" s="110">
        <v>37.653759090612198</v>
      </c>
      <c r="I214" s="110">
        <v>-9.9230989146631092</v>
      </c>
      <c r="J214" s="110"/>
      <c r="K214" s="110">
        <v>420</v>
      </c>
      <c r="L214" s="110">
        <v>669.57993251335802</v>
      </c>
      <c r="M214" s="110">
        <v>270.22715516259802</v>
      </c>
      <c r="N214" s="194">
        <v>0.93540669856459302</v>
      </c>
      <c r="O214" s="165">
        <v>0.96366799999999997</v>
      </c>
      <c r="P214" s="165">
        <v>1.0841000000000001</v>
      </c>
      <c r="Q214" s="128">
        <v>-9.0909090909090899</v>
      </c>
    </row>
    <row r="215" spans="1:17" x14ac:dyDescent="0.25">
      <c r="A215" s="110" t="s">
        <v>528</v>
      </c>
      <c r="B215" s="110">
        <v>15455</v>
      </c>
      <c r="C215" s="110">
        <v>4573</v>
      </c>
      <c r="D215" s="110">
        <v>4245.6225394336498</v>
      </c>
      <c r="E215" s="110">
        <v>293.875614962415</v>
      </c>
      <c r="F215" s="110">
        <v>77.5853367544332</v>
      </c>
      <c r="G215" s="110">
        <v>-39.824086057566099</v>
      </c>
      <c r="H215" s="110">
        <v>5.5274740140129097</v>
      </c>
      <c r="I215" s="110">
        <v>-9.9230989146631092</v>
      </c>
      <c r="J215" s="110"/>
      <c r="K215" s="110">
        <v>531</v>
      </c>
      <c r="L215" s="110">
        <v>265.44948899542601</v>
      </c>
      <c r="M215" s="110">
        <v>321.35761522657702</v>
      </c>
      <c r="N215" s="194">
        <v>0.92761904761904801</v>
      </c>
      <c r="O215" s="165">
        <v>0.96362499999999995</v>
      </c>
      <c r="P215" s="165">
        <v>1.0176000000000001</v>
      </c>
      <c r="Q215" s="128">
        <v>-3.4545454545454501</v>
      </c>
    </row>
    <row r="216" spans="1:17" x14ac:dyDescent="0.25">
      <c r="A216" s="110" t="s">
        <v>529</v>
      </c>
      <c r="B216" s="110">
        <v>11616</v>
      </c>
      <c r="C216" s="110">
        <v>4219</v>
      </c>
      <c r="D216" s="110">
        <v>3627.5519794615602</v>
      </c>
      <c r="E216" s="110">
        <v>203.238939791034</v>
      </c>
      <c r="F216" s="110">
        <v>346.39155251541098</v>
      </c>
      <c r="G216" s="110">
        <v>-39.824086057566099</v>
      </c>
      <c r="H216" s="110">
        <v>91.819115702556502</v>
      </c>
      <c r="I216" s="110">
        <v>-9.9230989146631092</v>
      </c>
      <c r="J216" s="110"/>
      <c r="K216" s="110">
        <v>341</v>
      </c>
      <c r="L216" s="110">
        <v>215.025113796863</v>
      </c>
      <c r="M216" s="110">
        <v>190.50864008237801</v>
      </c>
      <c r="N216" s="194">
        <v>0.937685459940653</v>
      </c>
      <c r="O216" s="165">
        <v>0.95404300000000009</v>
      </c>
      <c r="P216" s="165">
        <v>1.0947</v>
      </c>
      <c r="Q216" s="128">
        <v>-18.028846153846199</v>
      </c>
    </row>
    <row r="217" spans="1:17" x14ac:dyDescent="0.25">
      <c r="A217" s="110" t="s">
        <v>530</v>
      </c>
      <c r="B217" s="110">
        <v>10070</v>
      </c>
      <c r="C217" s="110">
        <v>5192</v>
      </c>
      <c r="D217" s="110">
        <v>4429.8967082116096</v>
      </c>
      <c r="E217" s="110">
        <v>427.403295125125</v>
      </c>
      <c r="F217" s="110">
        <v>387.82040400399001</v>
      </c>
      <c r="G217" s="110">
        <v>-39.824086057566099</v>
      </c>
      <c r="H217" s="110">
        <v>-3.0250133798402099</v>
      </c>
      <c r="I217" s="110">
        <v>-9.9230989146631092</v>
      </c>
      <c r="J217" s="110"/>
      <c r="K217" s="110">
        <v>361</v>
      </c>
      <c r="L217" s="110">
        <v>425.22008939111902</v>
      </c>
      <c r="M217" s="110">
        <v>428.64237515630498</v>
      </c>
      <c r="N217" s="194">
        <v>0.93036211699164395</v>
      </c>
      <c r="O217" s="165">
        <v>0.98039900000000002</v>
      </c>
      <c r="P217" s="165">
        <v>1.0869</v>
      </c>
      <c r="Q217" s="128">
        <v>3.43839541547278</v>
      </c>
    </row>
    <row r="218" spans="1:17" ht="14.25" customHeight="1" x14ac:dyDescent="0.25">
      <c r="A218" s="18" t="s">
        <v>531</v>
      </c>
      <c r="B218" s="110"/>
      <c r="C218" s="110"/>
      <c r="D218" s="110"/>
      <c r="E218" s="110"/>
      <c r="F218" s="110"/>
      <c r="G218" s="110"/>
      <c r="H218" s="110"/>
      <c r="I218" s="110"/>
      <c r="J218" s="18"/>
      <c r="K218" s="110"/>
      <c r="L218" s="110"/>
      <c r="M218" s="110"/>
      <c r="N218" s="194"/>
      <c r="O218" s="165"/>
      <c r="P218" s="165"/>
      <c r="Q218" s="128"/>
    </row>
    <row r="219" spans="1:17" x14ac:dyDescent="0.25">
      <c r="A219" s="110" t="s">
        <v>532</v>
      </c>
      <c r="B219" s="110">
        <v>11377</v>
      </c>
      <c r="C219" s="110">
        <v>4175</v>
      </c>
      <c r="D219" s="110">
        <v>3671.1726628008901</v>
      </c>
      <c r="E219" s="110">
        <v>390.56036292382697</v>
      </c>
      <c r="F219" s="110">
        <v>150.076403838716</v>
      </c>
      <c r="G219" s="110">
        <v>-39.824086057566099</v>
      </c>
      <c r="H219" s="110">
        <v>12.775551095321999</v>
      </c>
      <c r="I219" s="110">
        <v>-9.9230989146631092</v>
      </c>
      <c r="J219" s="110"/>
      <c r="K219" s="110">
        <v>338</v>
      </c>
      <c r="L219" s="110">
        <v>305.61632843039501</v>
      </c>
      <c r="M219" s="110">
        <v>474.56027171443202</v>
      </c>
      <c r="N219" s="194">
        <v>0.95</v>
      </c>
      <c r="O219" s="165">
        <v>0.97345100000000007</v>
      </c>
      <c r="P219" s="165">
        <v>1.0401</v>
      </c>
      <c r="Q219" s="128">
        <v>-5.0561797752809001</v>
      </c>
    </row>
    <row r="220" spans="1:17" x14ac:dyDescent="0.25">
      <c r="A220" s="110" t="s">
        <v>533</v>
      </c>
      <c r="B220" s="110">
        <v>9666</v>
      </c>
      <c r="C220" s="110">
        <v>4933</v>
      </c>
      <c r="D220" s="110">
        <v>4180.3902909828003</v>
      </c>
      <c r="E220" s="110">
        <v>572.381775253005</v>
      </c>
      <c r="F220" s="110">
        <v>208.53758237675399</v>
      </c>
      <c r="G220" s="110">
        <v>-39.824086057566099</v>
      </c>
      <c r="H220" s="110">
        <v>20.973911267310601</v>
      </c>
      <c r="I220" s="110">
        <v>-9.9230989146631092</v>
      </c>
      <c r="J220" s="110"/>
      <c r="K220" s="110">
        <v>327</v>
      </c>
      <c r="L220" s="110">
        <v>688.45753690294305</v>
      </c>
      <c r="M220" s="110">
        <v>455.36188790024102</v>
      </c>
      <c r="N220" s="194">
        <v>0.94153846153846199</v>
      </c>
      <c r="O220" s="165">
        <v>0.962032</v>
      </c>
      <c r="P220" s="165">
        <v>1.0491999999999999</v>
      </c>
      <c r="Q220" s="128">
        <v>-6.0344827586206904</v>
      </c>
    </row>
    <row r="221" spans="1:17" x14ac:dyDescent="0.25">
      <c r="A221" s="110" t="s">
        <v>534</v>
      </c>
      <c r="B221" s="110">
        <v>15932</v>
      </c>
      <c r="C221" s="110">
        <v>4219</v>
      </c>
      <c r="D221" s="110">
        <v>4009.9237450515502</v>
      </c>
      <c r="E221" s="110">
        <v>100.42846333154201</v>
      </c>
      <c r="F221" s="110">
        <v>159.24940611741101</v>
      </c>
      <c r="G221" s="110">
        <v>-39.824086057566099</v>
      </c>
      <c r="H221" s="110">
        <v>-0.53608494639807802</v>
      </c>
      <c r="I221" s="110">
        <v>-9.9230989146631092</v>
      </c>
      <c r="J221" s="110"/>
      <c r="K221" s="110">
        <v>517</v>
      </c>
      <c r="L221" s="110">
        <v>14.910930944048699</v>
      </c>
      <c r="M221" s="110">
        <v>185.00187001620901</v>
      </c>
      <c r="N221" s="194">
        <v>0.94509803921568603</v>
      </c>
      <c r="O221" s="165">
        <v>0.976468</v>
      </c>
      <c r="P221" s="165">
        <v>1.0389999999999999</v>
      </c>
      <c r="Q221" s="128">
        <v>-2.4528301886792501</v>
      </c>
    </row>
    <row r="222" spans="1:17" x14ac:dyDescent="0.25">
      <c r="A222" s="110" t="s">
        <v>535</v>
      </c>
      <c r="B222" s="110">
        <v>7013</v>
      </c>
      <c r="C222" s="110">
        <v>4597</v>
      </c>
      <c r="D222" s="110">
        <v>3612.1509478426701</v>
      </c>
      <c r="E222" s="110">
        <v>782.46439046664204</v>
      </c>
      <c r="F222" s="110">
        <v>232.59518034319501</v>
      </c>
      <c r="G222" s="110">
        <v>-39.824086057566099</v>
      </c>
      <c r="H222" s="110">
        <v>19.639306873700399</v>
      </c>
      <c r="I222" s="110">
        <v>-9.9230989146631092</v>
      </c>
      <c r="J222" s="110"/>
      <c r="K222" s="110">
        <v>205</v>
      </c>
      <c r="L222" s="110">
        <v>913.66055233531995</v>
      </c>
      <c r="M222" s="110">
        <v>650.32410289513803</v>
      </c>
      <c r="N222" s="194">
        <v>0.95588235294117696</v>
      </c>
      <c r="O222" s="165">
        <v>0.96369699999999991</v>
      </c>
      <c r="P222" s="165">
        <v>1.0636000000000001</v>
      </c>
      <c r="Q222" s="128">
        <v>-6.3926940639269398</v>
      </c>
    </row>
    <row r="223" spans="1:17" x14ac:dyDescent="0.25">
      <c r="A223" s="110" t="s">
        <v>536</v>
      </c>
      <c r="B223" s="110">
        <v>30381</v>
      </c>
      <c r="C223" s="110">
        <v>4420</v>
      </c>
      <c r="D223" s="110">
        <v>4445.6366671342503</v>
      </c>
      <c r="E223" s="110">
        <v>87.6708333893652</v>
      </c>
      <c r="F223" s="110">
        <v>-60.265660612905599</v>
      </c>
      <c r="G223" s="110">
        <v>-39.824086057566099</v>
      </c>
      <c r="H223" s="110">
        <v>-3.0250133798402099</v>
      </c>
      <c r="I223" s="110">
        <v>-9.9230989146631092</v>
      </c>
      <c r="J223" s="110"/>
      <c r="K223" s="110">
        <v>1093</v>
      </c>
      <c r="L223" s="110">
        <v>49.621571038013798</v>
      </c>
      <c r="M223" s="110">
        <v>124.77597003789</v>
      </c>
      <c r="N223" s="194">
        <v>0.92321755027422303</v>
      </c>
      <c r="O223" s="165">
        <v>0.96862399999999993</v>
      </c>
      <c r="P223" s="165">
        <v>0.98580000000000001</v>
      </c>
      <c r="Q223" s="128">
        <v>5.5019305019304996</v>
      </c>
    </row>
    <row r="224" spans="1:17" x14ac:dyDescent="0.25">
      <c r="A224" s="110" t="s">
        <v>537</v>
      </c>
      <c r="B224" s="110">
        <v>21738</v>
      </c>
      <c r="C224" s="110">
        <v>4498</v>
      </c>
      <c r="D224" s="110">
        <v>4621.5412074933101</v>
      </c>
      <c r="E224" s="110">
        <v>-12.284320444462599</v>
      </c>
      <c r="F224" s="110">
        <v>-58.141963878511</v>
      </c>
      <c r="G224" s="110">
        <v>-39.824086057566099</v>
      </c>
      <c r="H224" s="110">
        <v>-3.0250133798402099</v>
      </c>
      <c r="I224" s="110">
        <v>-9.9230989146631092</v>
      </c>
      <c r="J224" s="110"/>
      <c r="K224" s="110">
        <v>813</v>
      </c>
      <c r="L224" s="110">
        <v>-49.854562285890999</v>
      </c>
      <c r="M224" s="110">
        <v>24.3417956941394</v>
      </c>
      <c r="N224" s="194">
        <v>0.93958076448828598</v>
      </c>
      <c r="O224" s="165">
        <v>0.97774100000000008</v>
      </c>
      <c r="P224" s="165">
        <v>0.98680000000000001</v>
      </c>
      <c r="Q224" s="128">
        <v>7.3976221928665797</v>
      </c>
    </row>
    <row r="225" spans="1:17" x14ac:dyDescent="0.25">
      <c r="A225" s="110" t="s">
        <v>538</v>
      </c>
      <c r="B225" s="110">
        <v>5683</v>
      </c>
      <c r="C225" s="110">
        <v>4913</v>
      </c>
      <c r="D225" s="110">
        <v>4000.88469752629</v>
      </c>
      <c r="E225" s="110">
        <v>677.91195990971698</v>
      </c>
      <c r="F225" s="110">
        <v>172.099802765763</v>
      </c>
      <c r="G225" s="110">
        <v>-39.824086057566099</v>
      </c>
      <c r="H225" s="110">
        <v>111.63994436658901</v>
      </c>
      <c r="I225" s="110">
        <v>-9.9230989146631092</v>
      </c>
      <c r="J225" s="110"/>
      <c r="K225" s="110">
        <v>184</v>
      </c>
      <c r="L225" s="110">
        <v>358.71900918328498</v>
      </c>
      <c r="M225" s="110">
        <v>996.160784933321</v>
      </c>
      <c r="N225" s="194">
        <v>0.91351351351351395</v>
      </c>
      <c r="O225" s="165">
        <v>0.96890600000000004</v>
      </c>
      <c r="P225" s="165">
        <v>1.0423</v>
      </c>
      <c r="Q225" s="128">
        <v>-19.2982456140351</v>
      </c>
    </row>
    <row r="226" spans="1:17" x14ac:dyDescent="0.25">
      <c r="A226" s="110" t="s">
        <v>539</v>
      </c>
      <c r="B226" s="110">
        <v>8234</v>
      </c>
      <c r="C226" s="110">
        <v>4071</v>
      </c>
      <c r="D226" s="110">
        <v>3871.9051677950001</v>
      </c>
      <c r="E226" s="110">
        <v>111.93312112618599</v>
      </c>
      <c r="F226" s="110">
        <v>139.54063248356499</v>
      </c>
      <c r="G226" s="110">
        <v>-39.824086057566099</v>
      </c>
      <c r="H226" s="110">
        <v>-3.0250133798402099</v>
      </c>
      <c r="I226" s="110">
        <v>-9.4101968444370101</v>
      </c>
      <c r="J226" s="110"/>
      <c r="K226" s="110">
        <v>258</v>
      </c>
      <c r="L226" s="110">
        <v>-47.669188894430597</v>
      </c>
      <c r="M226" s="110">
        <v>270.59130544397601</v>
      </c>
      <c r="N226" s="194">
        <v>0.97297297297297303</v>
      </c>
      <c r="O226" s="165">
        <v>0.97503399999999996</v>
      </c>
      <c r="P226" s="165">
        <v>1.0353000000000001</v>
      </c>
      <c r="Q226" s="128">
        <v>10.7296137339056</v>
      </c>
    </row>
    <row r="227" spans="1:17" x14ac:dyDescent="0.25">
      <c r="A227" s="110" t="s">
        <v>540</v>
      </c>
      <c r="B227" s="110">
        <v>23588</v>
      </c>
      <c r="C227" s="110">
        <v>4352</v>
      </c>
      <c r="D227" s="110">
        <v>4133.34591735506</v>
      </c>
      <c r="E227" s="110">
        <v>195.35469689553901</v>
      </c>
      <c r="F227" s="110">
        <v>52.462531068661399</v>
      </c>
      <c r="G227" s="110">
        <v>-39.824086057566099</v>
      </c>
      <c r="H227" s="110">
        <v>20.244107415499801</v>
      </c>
      <c r="I227" s="110">
        <v>-9.9230989146631092</v>
      </c>
      <c r="J227" s="110"/>
      <c r="K227" s="110">
        <v>789</v>
      </c>
      <c r="L227" s="110">
        <v>108.147244236036</v>
      </c>
      <c r="M227" s="110">
        <v>281.61802385221603</v>
      </c>
      <c r="N227" s="194">
        <v>0.92784810126582296</v>
      </c>
      <c r="O227" s="165">
        <v>0.96690299999999996</v>
      </c>
      <c r="P227" s="165">
        <v>1.012</v>
      </c>
      <c r="Q227" s="128">
        <v>-5.9594755661501804</v>
      </c>
    </row>
    <row r="228" spans="1:17" x14ac:dyDescent="0.25">
      <c r="A228" s="110" t="s">
        <v>541</v>
      </c>
      <c r="B228" s="110">
        <v>4771</v>
      </c>
      <c r="C228" s="110">
        <v>4379</v>
      </c>
      <c r="D228" s="110">
        <v>3781.4582320975901</v>
      </c>
      <c r="E228" s="110">
        <v>392.37289873599201</v>
      </c>
      <c r="F228" s="110">
        <v>152.986271874675</v>
      </c>
      <c r="G228" s="110">
        <v>-39.824086057566099</v>
      </c>
      <c r="H228" s="110">
        <v>102.252503315528</v>
      </c>
      <c r="I228" s="110">
        <v>-9.9230989146631092</v>
      </c>
      <c r="J228" s="110"/>
      <c r="K228" s="110">
        <v>146</v>
      </c>
      <c r="L228" s="110">
        <v>340.31006534200401</v>
      </c>
      <c r="M228" s="110">
        <v>443.49160642715299</v>
      </c>
      <c r="N228" s="194">
        <v>0.91216216216216195</v>
      </c>
      <c r="O228" s="165">
        <v>0.96878699999999995</v>
      </c>
      <c r="P228" s="165">
        <v>1.0397000000000001</v>
      </c>
      <c r="Q228" s="128">
        <v>-18.8888888888889</v>
      </c>
    </row>
    <row r="229" spans="1:17" x14ac:dyDescent="0.25">
      <c r="A229" s="110" t="s">
        <v>542</v>
      </c>
      <c r="B229" s="110">
        <v>10726</v>
      </c>
      <c r="C229" s="110">
        <v>4440</v>
      </c>
      <c r="D229" s="110">
        <v>3986.15493268617</v>
      </c>
      <c r="E229" s="110">
        <v>308.50036037535102</v>
      </c>
      <c r="F229" s="110">
        <v>151.54595904959501</v>
      </c>
      <c r="G229" s="110">
        <v>-39.824086057566099</v>
      </c>
      <c r="H229" s="110">
        <v>43.679932100942899</v>
      </c>
      <c r="I229" s="110">
        <v>-9.9230989146631092</v>
      </c>
      <c r="J229" s="110"/>
      <c r="K229" s="110">
        <v>346</v>
      </c>
      <c r="L229" s="110">
        <v>434.83159895739198</v>
      </c>
      <c r="M229" s="110">
        <v>181.22499609048501</v>
      </c>
      <c r="N229" s="194">
        <v>0.92241379310344795</v>
      </c>
      <c r="O229" s="165">
        <v>0.9685720000000001</v>
      </c>
      <c r="P229" s="165">
        <v>1.0373000000000001</v>
      </c>
      <c r="Q229" s="128">
        <v>-9.8958333333333304</v>
      </c>
    </row>
    <row r="230" spans="1:17" x14ac:dyDescent="0.25">
      <c r="A230" s="110" t="s">
        <v>531</v>
      </c>
      <c r="B230" s="110">
        <v>155696</v>
      </c>
      <c r="C230" s="110">
        <v>3818</v>
      </c>
      <c r="D230" s="110">
        <v>4005.6381814772399</v>
      </c>
      <c r="E230" s="110">
        <v>-81.3448883381607</v>
      </c>
      <c r="F230" s="110">
        <v>-53.617118298428402</v>
      </c>
      <c r="G230" s="110">
        <v>-39.824086057566099</v>
      </c>
      <c r="H230" s="110">
        <v>-3.0250133798402099</v>
      </c>
      <c r="I230" s="110">
        <v>-9.9230989146631092</v>
      </c>
      <c r="J230" s="110"/>
      <c r="K230" s="110">
        <v>5047</v>
      </c>
      <c r="L230" s="110">
        <v>-73.389385441253097</v>
      </c>
      <c r="M230" s="110">
        <v>-90.244516937894801</v>
      </c>
      <c r="N230" s="194">
        <v>0.92094313453536802</v>
      </c>
      <c r="O230" s="165">
        <v>0.98588200000000004</v>
      </c>
      <c r="P230" s="165">
        <v>0.9859</v>
      </c>
      <c r="Q230" s="128">
        <v>5.6078677547604103</v>
      </c>
    </row>
    <row r="231" spans="1:17" ht="14.25" customHeight="1" x14ac:dyDescent="0.25">
      <c r="A231" s="18" t="s">
        <v>543</v>
      </c>
      <c r="B231" s="110"/>
      <c r="C231" s="110"/>
      <c r="D231" s="110"/>
      <c r="E231" s="110"/>
      <c r="F231" s="110"/>
      <c r="G231" s="110"/>
      <c r="H231" s="110"/>
      <c r="I231" s="110"/>
      <c r="J231" s="18"/>
      <c r="K231" s="110"/>
      <c r="L231" s="110"/>
      <c r="M231" s="110"/>
      <c r="N231" s="194"/>
      <c r="O231" s="165"/>
      <c r="P231" s="165"/>
      <c r="Q231" s="128"/>
    </row>
    <row r="232" spans="1:17" x14ac:dyDescent="0.25">
      <c r="A232" s="110" t="s">
        <v>544</v>
      </c>
      <c r="B232" s="110">
        <v>14087</v>
      </c>
      <c r="C232" s="110">
        <v>4628</v>
      </c>
      <c r="D232" s="110">
        <v>4570.19864540458</v>
      </c>
      <c r="E232" s="110">
        <v>128.351402537632</v>
      </c>
      <c r="F232" s="110">
        <v>-18.160533708460601</v>
      </c>
      <c r="G232" s="110">
        <v>-39.824086057566099</v>
      </c>
      <c r="H232" s="110">
        <v>-3.0250133798402099</v>
      </c>
      <c r="I232" s="110">
        <v>-9.9230989146631092</v>
      </c>
      <c r="J232" s="110"/>
      <c r="K232" s="110">
        <v>521</v>
      </c>
      <c r="L232" s="110">
        <v>203.330879030402</v>
      </c>
      <c r="M232" s="110">
        <v>52.427800342036797</v>
      </c>
      <c r="N232" s="194">
        <v>0.93129770992366401</v>
      </c>
      <c r="O232" s="165">
        <v>0.97095699999999996</v>
      </c>
      <c r="P232" s="165">
        <v>0.99539999999999995</v>
      </c>
      <c r="Q232" s="128">
        <v>10.1479915433404</v>
      </c>
    </row>
    <row r="233" spans="1:17" x14ac:dyDescent="0.25">
      <c r="A233" s="110" t="s">
        <v>545</v>
      </c>
      <c r="B233" s="110">
        <v>13391</v>
      </c>
      <c r="C233" s="110">
        <v>4009</v>
      </c>
      <c r="D233" s="110">
        <v>3884.9457117830798</v>
      </c>
      <c r="E233" s="110">
        <v>247.78083939029199</v>
      </c>
      <c r="F233" s="110">
        <v>-70.563093892299605</v>
      </c>
      <c r="G233" s="110">
        <v>-39.824086057566099</v>
      </c>
      <c r="H233" s="110">
        <v>-3.0250133798402099</v>
      </c>
      <c r="I233" s="110">
        <v>-9.9230989146631092</v>
      </c>
      <c r="J233" s="110"/>
      <c r="K233" s="110">
        <v>421</v>
      </c>
      <c r="L233" s="110">
        <v>258.195208957045</v>
      </c>
      <c r="M233" s="110">
        <v>236.42234412071201</v>
      </c>
      <c r="N233" s="194">
        <v>0.89598108747044902</v>
      </c>
      <c r="O233" s="165">
        <v>0.97200500000000001</v>
      </c>
      <c r="P233" s="165">
        <v>0.98109999999999997</v>
      </c>
      <c r="Q233" s="128">
        <v>9.6354166666666696</v>
      </c>
    </row>
    <row r="234" spans="1:17" x14ac:dyDescent="0.25">
      <c r="A234" s="110" t="s">
        <v>546</v>
      </c>
      <c r="B234" s="110">
        <v>16346</v>
      </c>
      <c r="C234" s="110">
        <v>4187</v>
      </c>
      <c r="D234" s="110">
        <v>3999.0795754998499</v>
      </c>
      <c r="E234" s="110">
        <v>281.94568892787902</v>
      </c>
      <c r="F234" s="110">
        <v>-41.527403227647604</v>
      </c>
      <c r="G234" s="110">
        <v>-39.824086057566099</v>
      </c>
      <c r="H234" s="110">
        <v>-3.0250133798402099</v>
      </c>
      <c r="I234" s="110">
        <v>-9.9230989146631092</v>
      </c>
      <c r="J234" s="110"/>
      <c r="K234" s="110">
        <v>529</v>
      </c>
      <c r="L234" s="110">
        <v>273.50947176718</v>
      </c>
      <c r="M234" s="110">
        <v>289.43778038574999</v>
      </c>
      <c r="N234" s="194">
        <v>0.90822179732313602</v>
      </c>
      <c r="O234" s="165">
        <v>0.97496399999999994</v>
      </c>
      <c r="P234" s="165">
        <v>0.9889</v>
      </c>
      <c r="Q234" s="128">
        <v>4.1338582677165396</v>
      </c>
    </row>
    <row r="235" spans="1:17" x14ac:dyDescent="0.25">
      <c r="A235" s="110" t="s">
        <v>547</v>
      </c>
      <c r="B235" s="110">
        <v>8675</v>
      </c>
      <c r="C235" s="110">
        <v>5217</v>
      </c>
      <c r="D235" s="110">
        <v>4586.7202925733</v>
      </c>
      <c r="E235" s="110">
        <v>494.24495872054598</v>
      </c>
      <c r="F235" s="110">
        <v>188.62455190961899</v>
      </c>
      <c r="G235" s="110">
        <v>-39.824086057566099</v>
      </c>
      <c r="H235" s="110">
        <v>-3.0250133798402099</v>
      </c>
      <c r="I235" s="110">
        <v>-9.9230989146631092</v>
      </c>
      <c r="J235" s="110"/>
      <c r="K235" s="110">
        <v>322</v>
      </c>
      <c r="L235" s="110">
        <v>387.075836208959</v>
      </c>
      <c r="M235" s="110">
        <v>600.46995552930605</v>
      </c>
      <c r="N235" s="194">
        <v>0.90461538461538504</v>
      </c>
      <c r="O235" s="165">
        <v>0.97017300000000006</v>
      </c>
      <c r="P235" s="165">
        <v>1.0405</v>
      </c>
      <c r="Q235" s="128">
        <v>10.2739726027397</v>
      </c>
    </row>
    <row r="236" spans="1:17" x14ac:dyDescent="0.25">
      <c r="A236" s="110" t="s">
        <v>548</v>
      </c>
      <c r="B236" s="110">
        <v>26214</v>
      </c>
      <c r="C236" s="110">
        <v>4275</v>
      </c>
      <c r="D236" s="110">
        <v>4039.8328411029802</v>
      </c>
      <c r="E236" s="110">
        <v>314.739451794025</v>
      </c>
      <c r="F236" s="110">
        <v>-26.628399679651</v>
      </c>
      <c r="G236" s="110">
        <v>-39.824086057566099</v>
      </c>
      <c r="H236" s="110">
        <v>-3.0250133798402099</v>
      </c>
      <c r="I236" s="110">
        <v>-9.9230989146631092</v>
      </c>
      <c r="J236" s="110"/>
      <c r="K236" s="110">
        <v>857</v>
      </c>
      <c r="L236" s="110">
        <v>278.60222777567799</v>
      </c>
      <c r="M236" s="110">
        <v>349.93255010954499</v>
      </c>
      <c r="N236" s="194">
        <v>0.88760139049826203</v>
      </c>
      <c r="O236" s="165">
        <v>0.97373799999999999</v>
      </c>
      <c r="P236" s="165">
        <v>0.99270000000000003</v>
      </c>
      <c r="Q236" s="128">
        <v>2.14541120381406</v>
      </c>
    </row>
    <row r="237" spans="1:17" x14ac:dyDescent="0.25">
      <c r="A237" s="110" t="s">
        <v>549</v>
      </c>
      <c r="B237" s="110">
        <v>5690</v>
      </c>
      <c r="C237" s="110">
        <v>4558</v>
      </c>
      <c r="D237" s="110">
        <v>3865.6595638949598</v>
      </c>
      <c r="E237" s="110">
        <v>507.647925621806</v>
      </c>
      <c r="F237" s="110">
        <v>162.127554092873</v>
      </c>
      <c r="G237" s="110">
        <v>-39.824086057566099</v>
      </c>
      <c r="H237" s="110">
        <v>72.007882460328503</v>
      </c>
      <c r="I237" s="110">
        <v>-9.9230989146631092</v>
      </c>
      <c r="J237" s="110"/>
      <c r="K237" s="110">
        <v>178</v>
      </c>
      <c r="L237" s="110">
        <v>550.16980525859901</v>
      </c>
      <c r="M237" s="110">
        <v>464.181920282188</v>
      </c>
      <c r="N237" s="194">
        <v>0.88764044943820197</v>
      </c>
      <c r="O237" s="165">
        <v>0.96422399999999997</v>
      </c>
      <c r="P237" s="165">
        <v>1.0411999999999999</v>
      </c>
      <c r="Q237" s="128">
        <v>-14.4230769230769</v>
      </c>
    </row>
    <row r="238" spans="1:17" x14ac:dyDescent="0.25">
      <c r="A238" s="110" t="s">
        <v>550</v>
      </c>
      <c r="B238" s="110">
        <v>22894</v>
      </c>
      <c r="C238" s="110">
        <v>4177</v>
      </c>
      <c r="D238" s="110">
        <v>3918.59888682777</v>
      </c>
      <c r="E238" s="110">
        <v>309.64674709390698</v>
      </c>
      <c r="F238" s="110">
        <v>1.6868003943525101</v>
      </c>
      <c r="G238" s="110">
        <v>-39.824086057566099</v>
      </c>
      <c r="H238" s="110">
        <v>-3.0250133798402099</v>
      </c>
      <c r="I238" s="110">
        <v>-9.9230989146631092</v>
      </c>
      <c r="J238" s="110"/>
      <c r="K238" s="110">
        <v>726</v>
      </c>
      <c r="L238" s="110">
        <v>375.40223155210901</v>
      </c>
      <c r="M238" s="110">
        <v>242.94713693287801</v>
      </c>
      <c r="N238" s="194">
        <v>0.92608089260808901</v>
      </c>
      <c r="O238" s="165">
        <v>0.97604500000000005</v>
      </c>
      <c r="P238" s="165">
        <v>0.99970000000000003</v>
      </c>
      <c r="Q238" s="128">
        <v>1.6806722689075599</v>
      </c>
    </row>
    <row r="239" spans="1:17" x14ac:dyDescent="0.25">
      <c r="A239" s="110" t="s">
        <v>551</v>
      </c>
      <c r="B239" s="110">
        <v>4393</v>
      </c>
      <c r="C239" s="110">
        <v>4411</v>
      </c>
      <c r="D239" s="110">
        <v>3966.1923994471299</v>
      </c>
      <c r="E239" s="110">
        <v>291.03624491468099</v>
      </c>
      <c r="F239" s="110">
        <v>142.47235252093901</v>
      </c>
      <c r="G239" s="110">
        <v>-39.824086057566099</v>
      </c>
      <c r="H239" s="110">
        <v>-3.0250133798402099</v>
      </c>
      <c r="I239" s="110">
        <v>54.412464447716097</v>
      </c>
      <c r="J239" s="110"/>
      <c r="K239" s="110">
        <v>141</v>
      </c>
      <c r="L239" s="110">
        <v>300.094988454793</v>
      </c>
      <c r="M239" s="110">
        <v>281.03337567174299</v>
      </c>
      <c r="N239" s="194">
        <v>0.89285714285714302</v>
      </c>
      <c r="O239" s="165">
        <v>0.967615</v>
      </c>
      <c r="P239" s="165">
        <v>1.0351999999999999</v>
      </c>
      <c r="Q239" s="128">
        <v>25.8928571428571</v>
      </c>
    </row>
    <row r="240" spans="1:17" x14ac:dyDescent="0.25">
      <c r="A240" s="110" t="s">
        <v>552</v>
      </c>
      <c r="B240" s="110">
        <v>10106</v>
      </c>
      <c r="C240" s="110">
        <v>4732</v>
      </c>
      <c r="D240" s="110">
        <v>4365.2064753649202</v>
      </c>
      <c r="E240" s="110">
        <v>230.92944999254601</v>
      </c>
      <c r="F240" s="110">
        <v>174.414994542242</v>
      </c>
      <c r="G240" s="110">
        <v>-39.824086057566099</v>
      </c>
      <c r="H240" s="110">
        <v>-3.0250133798402099</v>
      </c>
      <c r="I240" s="110">
        <v>4.0508817998871702</v>
      </c>
      <c r="J240" s="110"/>
      <c r="K240" s="110">
        <v>357</v>
      </c>
      <c r="L240" s="110">
        <v>163.965884430095</v>
      </c>
      <c r="M240" s="110">
        <v>296.94888985217</v>
      </c>
      <c r="N240" s="194">
        <v>0.92897727272727304</v>
      </c>
      <c r="O240" s="165">
        <v>0.97377199999999997</v>
      </c>
      <c r="P240" s="165">
        <v>1.0392999999999999</v>
      </c>
      <c r="Q240" s="128">
        <v>13.3333333333333</v>
      </c>
    </row>
    <row r="241" spans="1:17" x14ac:dyDescent="0.25">
      <c r="A241" s="110" t="s">
        <v>553</v>
      </c>
      <c r="B241" s="110">
        <v>154049</v>
      </c>
      <c r="C241" s="110">
        <v>4078</v>
      </c>
      <c r="D241" s="110">
        <v>4235.3656264050596</v>
      </c>
      <c r="E241" s="110">
        <v>-55.411465099699903</v>
      </c>
      <c r="F241" s="110">
        <v>-53.044446208145999</v>
      </c>
      <c r="G241" s="110">
        <v>-38.108884670788399</v>
      </c>
      <c r="H241" s="110">
        <v>-3.0250133798402099</v>
      </c>
      <c r="I241" s="110">
        <v>-8.1314631976289409</v>
      </c>
      <c r="J241" s="110"/>
      <c r="K241" s="110">
        <v>5280</v>
      </c>
      <c r="L241" s="110">
        <v>-23.373311167213199</v>
      </c>
      <c r="M241" s="110">
        <v>-88.393744735013101</v>
      </c>
      <c r="N241" s="194">
        <v>0.90957345971563996</v>
      </c>
      <c r="O241" s="165">
        <v>1.000613</v>
      </c>
      <c r="P241" s="165">
        <v>0.98680000000000001</v>
      </c>
      <c r="Q241" s="128">
        <v>10.9709962168979</v>
      </c>
    </row>
    <row r="242" spans="1:17" ht="14.25" customHeight="1" x14ac:dyDescent="0.25">
      <c r="A242" s="18" t="s">
        <v>554</v>
      </c>
      <c r="B242" s="110"/>
      <c r="C242" s="110"/>
      <c r="D242" s="110"/>
      <c r="E242" s="110"/>
      <c r="F242" s="110"/>
      <c r="G242" s="110"/>
      <c r="H242" s="110"/>
      <c r="I242" s="110"/>
      <c r="J242" s="18"/>
      <c r="K242" s="110"/>
      <c r="L242" s="110"/>
      <c r="M242" s="110"/>
      <c r="N242" s="194"/>
      <c r="O242" s="165"/>
      <c r="P242" s="165"/>
      <c r="Q242" s="128"/>
    </row>
    <row r="243" spans="1:17" x14ac:dyDescent="0.25">
      <c r="A243" s="110" t="s">
        <v>555</v>
      </c>
      <c r="B243" s="110">
        <v>23178</v>
      </c>
      <c r="C243" s="110">
        <v>3827</v>
      </c>
      <c r="D243" s="110">
        <v>3550.7013003813399</v>
      </c>
      <c r="E243" s="110">
        <v>314.133076754542</v>
      </c>
      <c r="F243" s="110">
        <v>4.63773071059118</v>
      </c>
      <c r="G243" s="110">
        <v>-39.824086057566099</v>
      </c>
      <c r="H243" s="110">
        <v>7.7389560057150604</v>
      </c>
      <c r="I243" s="110">
        <v>-9.9230989146631092</v>
      </c>
      <c r="J243" s="110"/>
      <c r="K243" s="110">
        <v>666</v>
      </c>
      <c r="L243" s="110">
        <v>246.446652991798</v>
      </c>
      <c r="M243" s="110">
        <v>380.87537481445997</v>
      </c>
      <c r="N243" s="194">
        <v>0.917417417417417</v>
      </c>
      <c r="O243" s="165">
        <v>0.96598099999999998</v>
      </c>
      <c r="P243" s="165">
        <v>1.0004999999999999</v>
      </c>
      <c r="Q243" s="128">
        <v>-4.1726618705035996</v>
      </c>
    </row>
    <row r="244" spans="1:17" x14ac:dyDescent="0.25">
      <c r="A244" s="110" t="s">
        <v>556</v>
      </c>
      <c r="B244" s="110">
        <v>52590</v>
      </c>
      <c r="C244" s="110">
        <v>4631</v>
      </c>
      <c r="D244" s="110">
        <v>4530.2245296974197</v>
      </c>
      <c r="E244" s="110">
        <v>192.994253536759</v>
      </c>
      <c r="F244" s="110">
        <v>-39.721730518754804</v>
      </c>
      <c r="G244" s="110">
        <v>-39.824086057566099</v>
      </c>
      <c r="H244" s="110">
        <v>-3.0250133798402099</v>
      </c>
      <c r="I244" s="110">
        <v>-9.9230989146631092</v>
      </c>
      <c r="J244" s="110"/>
      <c r="K244" s="110">
        <v>1928</v>
      </c>
      <c r="L244" s="110">
        <v>165.16714017731101</v>
      </c>
      <c r="M244" s="110">
        <v>219.877241193381</v>
      </c>
      <c r="N244" s="194">
        <v>0.86434511434511396</v>
      </c>
      <c r="O244" s="165">
        <v>0.97910399999999997</v>
      </c>
      <c r="P244" s="165">
        <v>0.99060000000000004</v>
      </c>
      <c r="Q244" s="128">
        <v>9.73249857712009</v>
      </c>
    </row>
    <row r="245" spans="1:17" x14ac:dyDescent="0.25">
      <c r="A245" s="110" t="s">
        <v>557</v>
      </c>
      <c r="B245" s="110">
        <v>59406</v>
      </c>
      <c r="C245" s="110">
        <v>4074</v>
      </c>
      <c r="D245" s="110">
        <v>4070.7682944697799</v>
      </c>
      <c r="E245" s="110">
        <v>54.663647833964603</v>
      </c>
      <c r="F245" s="110">
        <v>1.6411495720599101</v>
      </c>
      <c r="G245" s="110">
        <v>-39.824086057566099</v>
      </c>
      <c r="H245" s="110">
        <v>-3.0250133798402099</v>
      </c>
      <c r="I245" s="110">
        <v>-9.9230989146631092</v>
      </c>
      <c r="J245" s="110"/>
      <c r="K245" s="110">
        <v>1957</v>
      </c>
      <c r="L245" s="110">
        <v>105.96114105903401</v>
      </c>
      <c r="M245" s="110">
        <v>2.42202890606859</v>
      </c>
      <c r="N245" s="194">
        <v>0.93265306122448999</v>
      </c>
      <c r="O245" s="165">
        <v>0.97348100000000004</v>
      </c>
      <c r="P245" s="165">
        <v>0.99970000000000003</v>
      </c>
      <c r="Q245" s="128">
        <v>3.2717678100263901</v>
      </c>
    </row>
    <row r="246" spans="1:17" x14ac:dyDescent="0.25">
      <c r="A246" s="110" t="s">
        <v>558</v>
      </c>
      <c r="B246" s="110">
        <v>10304</v>
      </c>
      <c r="C246" s="110">
        <v>4452</v>
      </c>
      <c r="D246" s="110">
        <v>4197.3778163475299</v>
      </c>
      <c r="E246" s="110">
        <v>112.46345866951501</v>
      </c>
      <c r="F246" s="110">
        <v>178.31277278372801</v>
      </c>
      <c r="G246" s="110">
        <v>-39.824086057566099</v>
      </c>
      <c r="H246" s="110">
        <v>14.0360950492902</v>
      </c>
      <c r="I246" s="110">
        <v>-9.9230989146631092</v>
      </c>
      <c r="J246" s="110"/>
      <c r="K246" s="110">
        <v>350</v>
      </c>
      <c r="L246" s="110">
        <v>139.89411553363601</v>
      </c>
      <c r="M246" s="110">
        <v>84.088676102567206</v>
      </c>
      <c r="N246" s="194">
        <v>0.89367816091954</v>
      </c>
      <c r="O246" s="165">
        <v>0.96693399999999996</v>
      </c>
      <c r="P246" s="165">
        <v>1.0418000000000001</v>
      </c>
      <c r="Q246" s="128">
        <v>-4.8913043478260896</v>
      </c>
    </row>
    <row r="247" spans="1:17" x14ac:dyDescent="0.25">
      <c r="A247" s="110" t="s">
        <v>559</v>
      </c>
      <c r="B247" s="110">
        <v>15491</v>
      </c>
      <c r="C247" s="110">
        <v>4711</v>
      </c>
      <c r="D247" s="110">
        <v>4155.9865933648198</v>
      </c>
      <c r="E247" s="110">
        <v>446.174978147839</v>
      </c>
      <c r="F247" s="110">
        <v>161.621067926937</v>
      </c>
      <c r="G247" s="110">
        <v>-39.824086057566099</v>
      </c>
      <c r="H247" s="110">
        <v>-3.0250133798402099</v>
      </c>
      <c r="I247" s="110">
        <v>-9.9230989146631092</v>
      </c>
      <c r="J247" s="110"/>
      <c r="K247" s="110">
        <v>521</v>
      </c>
      <c r="L247" s="110">
        <v>562.55086441969399</v>
      </c>
      <c r="M247" s="110">
        <v>328.85496617315698</v>
      </c>
      <c r="N247" s="194">
        <v>0.92678227360308296</v>
      </c>
      <c r="O247" s="165">
        <v>0.96694199999999997</v>
      </c>
      <c r="P247" s="165">
        <v>1.0382</v>
      </c>
      <c r="Q247" s="128">
        <v>2.5590551181102401</v>
      </c>
    </row>
    <row r="248" spans="1:17" x14ac:dyDescent="0.25">
      <c r="A248" s="110" t="s">
        <v>560</v>
      </c>
      <c r="B248" s="110">
        <v>15807</v>
      </c>
      <c r="C248" s="110">
        <v>3857</v>
      </c>
      <c r="D248" s="110">
        <v>3854.0144136295798</v>
      </c>
      <c r="E248" s="110">
        <v>-19.375832149438601</v>
      </c>
      <c r="F248" s="110">
        <v>41.402524196696497</v>
      </c>
      <c r="G248" s="110">
        <v>-39.824086057566099</v>
      </c>
      <c r="H248" s="110">
        <v>30.7157992304919</v>
      </c>
      <c r="I248" s="110">
        <v>-9.9230989146631092</v>
      </c>
      <c r="J248" s="110"/>
      <c r="K248" s="110">
        <v>493</v>
      </c>
      <c r="L248" s="110">
        <v>-72.342625573184705</v>
      </c>
      <c r="M248" s="110">
        <v>32.646835571480999</v>
      </c>
      <c r="N248" s="194">
        <v>0.92105263157894701</v>
      </c>
      <c r="O248" s="165">
        <v>0.97670199999999996</v>
      </c>
      <c r="P248" s="165">
        <v>1.01</v>
      </c>
      <c r="Q248" s="128">
        <v>-8.0223880597014894</v>
      </c>
    </row>
    <row r="249" spans="1:17" x14ac:dyDescent="0.25">
      <c r="A249" s="110" t="s">
        <v>561</v>
      </c>
      <c r="B249" s="110">
        <v>26898</v>
      </c>
      <c r="C249" s="110">
        <v>4200</v>
      </c>
      <c r="D249" s="110">
        <v>3978.4487814295899</v>
      </c>
      <c r="E249" s="110">
        <v>268.45921139224401</v>
      </c>
      <c r="F249" s="110">
        <v>6.0451390855440303</v>
      </c>
      <c r="G249" s="110">
        <v>-39.824086057566099</v>
      </c>
      <c r="H249" s="110">
        <v>-3.0250133798402099</v>
      </c>
      <c r="I249" s="110">
        <v>-9.9230989146631092</v>
      </c>
      <c r="J249" s="110"/>
      <c r="K249" s="110">
        <v>866</v>
      </c>
      <c r="L249" s="110">
        <v>261.85332453801698</v>
      </c>
      <c r="M249" s="110">
        <v>274.120972543645</v>
      </c>
      <c r="N249" s="194">
        <v>0.93255813953488398</v>
      </c>
      <c r="O249" s="165">
        <v>0.97249700000000006</v>
      </c>
      <c r="P249" s="165">
        <v>1.0007999999999999</v>
      </c>
      <c r="Q249" s="128">
        <v>0.93240093240093203</v>
      </c>
    </row>
    <row r="250" spans="1:17" x14ac:dyDescent="0.25">
      <c r="A250" s="110" t="s">
        <v>562</v>
      </c>
      <c r="B250" s="110">
        <v>10138</v>
      </c>
      <c r="C250" s="110">
        <v>3976</v>
      </c>
      <c r="D250" s="110">
        <v>3534.7734114074501</v>
      </c>
      <c r="E250" s="110">
        <v>161.191794409507</v>
      </c>
      <c r="F250" s="110">
        <v>331.24282998015201</v>
      </c>
      <c r="G250" s="110">
        <v>-39.824086057566099</v>
      </c>
      <c r="H250" s="110">
        <v>-1.29748558549813</v>
      </c>
      <c r="I250" s="110">
        <v>-9.9230989146631092</v>
      </c>
      <c r="J250" s="110"/>
      <c r="K250" s="110">
        <v>290</v>
      </c>
      <c r="L250" s="110">
        <v>237.654318458728</v>
      </c>
      <c r="M250" s="110">
        <v>83.785144657459995</v>
      </c>
      <c r="N250" s="194">
        <v>0.90559440559440596</v>
      </c>
      <c r="O250" s="165">
        <v>0.96394499999999994</v>
      </c>
      <c r="P250" s="165">
        <v>1.0929</v>
      </c>
      <c r="Q250" s="128">
        <v>-2.3569023569023599</v>
      </c>
    </row>
    <row r="251" spans="1:17" x14ac:dyDescent="0.25">
      <c r="A251" s="110" t="s">
        <v>563</v>
      </c>
      <c r="B251" s="110">
        <v>20470</v>
      </c>
      <c r="C251" s="110">
        <v>3827</v>
      </c>
      <c r="D251" s="110">
        <v>3694.4470631618001</v>
      </c>
      <c r="E251" s="110">
        <v>204.082704761705</v>
      </c>
      <c r="F251" s="110">
        <v>-18.934857612254</v>
      </c>
      <c r="G251" s="110">
        <v>-39.824086057566099</v>
      </c>
      <c r="H251" s="110">
        <v>-3.0250133798402099</v>
      </c>
      <c r="I251" s="110">
        <v>-9.9230989146631092</v>
      </c>
      <c r="J251" s="110"/>
      <c r="K251" s="110">
        <v>612</v>
      </c>
      <c r="L251" s="110">
        <v>198.552212314521</v>
      </c>
      <c r="M251" s="110">
        <v>208.66907150606301</v>
      </c>
      <c r="N251" s="194">
        <v>0.922950819672131</v>
      </c>
      <c r="O251" s="165">
        <v>0.96672799999999992</v>
      </c>
      <c r="P251" s="165">
        <v>0.99409999999999998</v>
      </c>
      <c r="Q251" s="128">
        <v>0</v>
      </c>
    </row>
    <row r="252" spans="1:17" x14ac:dyDescent="0.25">
      <c r="A252" s="110" t="s">
        <v>564</v>
      </c>
      <c r="B252" s="110">
        <v>6911</v>
      </c>
      <c r="C252" s="110">
        <v>4619</v>
      </c>
      <c r="D252" s="110">
        <v>4273.3934157534204</v>
      </c>
      <c r="E252" s="110">
        <v>231.56307281471001</v>
      </c>
      <c r="F252" s="110">
        <v>166.96068722533201</v>
      </c>
      <c r="G252" s="110">
        <v>-39.824086057566099</v>
      </c>
      <c r="H252" s="110">
        <v>-3.0250133798402099</v>
      </c>
      <c r="I252" s="110">
        <v>-9.9230989146631092</v>
      </c>
      <c r="J252" s="110"/>
      <c r="K252" s="110">
        <v>239</v>
      </c>
      <c r="L252" s="110">
        <v>260.71074058595201</v>
      </c>
      <c r="M252" s="110">
        <v>201.47127934064201</v>
      </c>
      <c r="N252" s="194">
        <v>0.91489361702127703</v>
      </c>
      <c r="O252" s="165">
        <v>0.96405399999999997</v>
      </c>
      <c r="P252" s="165">
        <v>1.0384</v>
      </c>
      <c r="Q252" s="128">
        <v>3.0172413793103399</v>
      </c>
    </row>
    <row r="253" spans="1:17" x14ac:dyDescent="0.25">
      <c r="A253" s="110" t="s">
        <v>565</v>
      </c>
      <c r="B253" s="110">
        <v>10950</v>
      </c>
      <c r="C253" s="110">
        <v>4242</v>
      </c>
      <c r="D253" s="110">
        <v>3757.9066091433201</v>
      </c>
      <c r="E253" s="110">
        <v>385.00037586936901</v>
      </c>
      <c r="F253" s="110">
        <v>152.05127244339101</v>
      </c>
      <c r="G253" s="110">
        <v>-39.824086057566099</v>
      </c>
      <c r="H253" s="110">
        <v>-2.7232355426895301</v>
      </c>
      <c r="I253" s="110">
        <v>-9.9230989146631092</v>
      </c>
      <c r="J253" s="110"/>
      <c r="K253" s="110">
        <v>333</v>
      </c>
      <c r="L253" s="110">
        <v>453.85373458132199</v>
      </c>
      <c r="M253" s="110">
        <v>315.20289145458997</v>
      </c>
      <c r="N253" s="194">
        <v>0.90634441087613304</v>
      </c>
      <c r="O253" s="165">
        <v>0.967754</v>
      </c>
      <c r="P253" s="165">
        <v>1.0397000000000001</v>
      </c>
      <c r="Q253" s="128">
        <v>-2.0588235294117601</v>
      </c>
    </row>
    <row r="254" spans="1:17" x14ac:dyDescent="0.25">
      <c r="A254" s="110" t="s">
        <v>566</v>
      </c>
      <c r="B254" s="110">
        <v>10894</v>
      </c>
      <c r="C254" s="110">
        <v>3836</v>
      </c>
      <c r="D254" s="110">
        <v>3402.90443124485</v>
      </c>
      <c r="E254" s="110">
        <v>340.23980288801403</v>
      </c>
      <c r="F254" s="110">
        <v>111.415031417112</v>
      </c>
      <c r="G254" s="110">
        <v>-39.824086057566099</v>
      </c>
      <c r="H254" s="110">
        <v>30.978179773572698</v>
      </c>
      <c r="I254" s="110">
        <v>-9.9230989146631092</v>
      </c>
      <c r="J254" s="110"/>
      <c r="K254" s="110">
        <v>300</v>
      </c>
      <c r="L254" s="110">
        <v>362.29980875559301</v>
      </c>
      <c r="M254" s="110">
        <v>317.235671317607</v>
      </c>
      <c r="N254" s="194">
        <v>0.9</v>
      </c>
      <c r="O254" s="165">
        <v>0.96629299999999996</v>
      </c>
      <c r="P254" s="165">
        <v>1.0319</v>
      </c>
      <c r="Q254" s="128">
        <v>-8.8145896656534894</v>
      </c>
    </row>
    <row r="255" spans="1:17" x14ac:dyDescent="0.25">
      <c r="A255" s="110" t="s">
        <v>567</v>
      </c>
      <c r="B255" s="110">
        <v>11093</v>
      </c>
      <c r="C255" s="110">
        <v>3824</v>
      </c>
      <c r="D255" s="110">
        <v>3631.4866807650301</v>
      </c>
      <c r="E255" s="110">
        <v>219.85208380762899</v>
      </c>
      <c r="F255" s="110">
        <v>20.656664796148998</v>
      </c>
      <c r="G255" s="110">
        <v>-39.824086057566099</v>
      </c>
      <c r="H255" s="110">
        <v>1.86034351148946</v>
      </c>
      <c r="I255" s="110">
        <v>-9.9230989146631092</v>
      </c>
      <c r="J255" s="110"/>
      <c r="K255" s="110">
        <v>326</v>
      </c>
      <c r="L255" s="110">
        <v>265.96718641405198</v>
      </c>
      <c r="M255" s="110">
        <v>172.792855498379</v>
      </c>
      <c r="N255" s="194">
        <v>0.91131498470948002</v>
      </c>
      <c r="O255" s="165">
        <v>0.96164000000000005</v>
      </c>
      <c r="P255" s="165">
        <v>1.0048999999999999</v>
      </c>
      <c r="Q255" s="128">
        <v>-2.9761904761904798</v>
      </c>
    </row>
    <row r="256" spans="1:17" x14ac:dyDescent="0.25">
      <c r="A256" s="110" t="s">
        <v>568</v>
      </c>
      <c r="B256" s="110">
        <v>6805</v>
      </c>
      <c r="C256" s="110">
        <v>4650</v>
      </c>
      <c r="D256" s="110">
        <v>3795.1943877845301</v>
      </c>
      <c r="E256" s="110">
        <v>534.79772196342196</v>
      </c>
      <c r="F256" s="110">
        <v>344.80939439978698</v>
      </c>
      <c r="G256" s="110">
        <v>-39.824086057566099</v>
      </c>
      <c r="H256" s="110">
        <v>24.896642860571198</v>
      </c>
      <c r="I256" s="110">
        <v>-9.9230989146631092</v>
      </c>
      <c r="J256" s="110"/>
      <c r="K256" s="110">
        <v>209</v>
      </c>
      <c r="L256" s="110">
        <v>517.23010525298503</v>
      </c>
      <c r="M256" s="110">
        <v>551.42121297103199</v>
      </c>
      <c r="N256" s="194">
        <v>0.91943127962085303</v>
      </c>
      <c r="O256" s="165">
        <v>0.96166600000000002</v>
      </c>
      <c r="P256" s="165">
        <v>1.0901000000000001</v>
      </c>
      <c r="Q256" s="128">
        <v>-7.1111111111111098</v>
      </c>
    </row>
    <row r="257" spans="1:17" x14ac:dyDescent="0.25">
      <c r="A257" s="110" t="s">
        <v>569</v>
      </c>
      <c r="B257" s="110">
        <v>7031</v>
      </c>
      <c r="C257" s="110">
        <v>4701</v>
      </c>
      <c r="D257" s="110">
        <v>4077.4322679389802</v>
      </c>
      <c r="E257" s="110">
        <v>438.005419072135</v>
      </c>
      <c r="F257" s="110">
        <v>230.79084383819</v>
      </c>
      <c r="G257" s="110">
        <v>-39.824086057566099</v>
      </c>
      <c r="H257" s="110">
        <v>-3.0250133798402099</v>
      </c>
      <c r="I257" s="110">
        <v>-2.83387567803902</v>
      </c>
      <c r="J257" s="110"/>
      <c r="K257" s="110">
        <v>232</v>
      </c>
      <c r="L257" s="110">
        <v>553.59562997510102</v>
      </c>
      <c r="M257" s="110">
        <v>321.47108246634201</v>
      </c>
      <c r="N257" s="194">
        <v>0.92703862660944203</v>
      </c>
      <c r="O257" s="165">
        <v>0.96904499999999993</v>
      </c>
      <c r="P257" s="165">
        <v>1.0559000000000001</v>
      </c>
      <c r="Q257" s="128">
        <v>12.077294685990299</v>
      </c>
    </row>
    <row r="258" spans="1:17" ht="14.25" customHeight="1" x14ac:dyDescent="0.25">
      <c r="A258" s="18" t="s">
        <v>570</v>
      </c>
      <c r="B258" s="110"/>
      <c r="C258" s="110"/>
      <c r="D258" s="110"/>
      <c r="E258" s="110"/>
      <c r="F258" s="110"/>
      <c r="G258" s="110"/>
      <c r="H258" s="110"/>
      <c r="I258" s="110"/>
      <c r="J258" s="18"/>
      <c r="K258" s="110"/>
      <c r="L258" s="110"/>
      <c r="M258" s="110"/>
      <c r="N258" s="194"/>
      <c r="O258" s="165"/>
      <c r="P258" s="165"/>
      <c r="Q258" s="128"/>
    </row>
    <row r="259" spans="1:17" x14ac:dyDescent="0.25">
      <c r="A259" s="110" t="s">
        <v>571</v>
      </c>
      <c r="B259" s="110">
        <v>26888</v>
      </c>
      <c r="C259" s="110">
        <v>4332</v>
      </c>
      <c r="D259" s="110">
        <v>4076.4393850071301</v>
      </c>
      <c r="E259" s="110">
        <v>285.07763162473299</v>
      </c>
      <c r="F259" s="110">
        <v>22.836933046935201</v>
      </c>
      <c r="G259" s="110">
        <v>-39.824086057566099</v>
      </c>
      <c r="H259" s="110">
        <v>-3.0250133798402099</v>
      </c>
      <c r="I259" s="110">
        <v>-9.9230989146631092</v>
      </c>
      <c r="J259" s="110"/>
      <c r="K259" s="110">
        <v>887</v>
      </c>
      <c r="L259" s="110">
        <v>287.13012617221102</v>
      </c>
      <c r="M259" s="110">
        <v>282.08101137442901</v>
      </c>
      <c r="N259" s="194">
        <v>0.92533936651583704</v>
      </c>
      <c r="O259" s="165">
        <v>0.97155600000000009</v>
      </c>
      <c r="P259" s="165">
        <v>1.0048999999999999</v>
      </c>
      <c r="Q259" s="128">
        <v>2.7809965237543501</v>
      </c>
    </row>
    <row r="260" spans="1:17" x14ac:dyDescent="0.25">
      <c r="A260" s="110" t="s">
        <v>572</v>
      </c>
      <c r="B260" s="110">
        <v>102418</v>
      </c>
      <c r="C260" s="110">
        <v>4220</v>
      </c>
      <c r="D260" s="110">
        <v>4214.42338823309</v>
      </c>
      <c r="E260" s="110">
        <v>69.1353876955244</v>
      </c>
      <c r="F260" s="110">
        <v>-10.6237747819451</v>
      </c>
      <c r="G260" s="110">
        <v>-39.824086057566099</v>
      </c>
      <c r="H260" s="110">
        <v>-3.0250133798402099</v>
      </c>
      <c r="I260" s="110">
        <v>-9.9230989146631092</v>
      </c>
      <c r="J260" s="110"/>
      <c r="K260" s="110">
        <v>3493</v>
      </c>
      <c r="L260" s="110">
        <v>43.3272493279228</v>
      </c>
      <c r="M260" s="110">
        <v>93.999400360299703</v>
      </c>
      <c r="N260" s="194">
        <v>0.92754456584243805</v>
      </c>
      <c r="O260" s="165">
        <v>0.98585099999999992</v>
      </c>
      <c r="P260" s="165">
        <v>0.99680000000000002</v>
      </c>
      <c r="Q260" s="128">
        <v>7.0815450643776803</v>
      </c>
    </row>
    <row r="261" spans="1:17" x14ac:dyDescent="0.25">
      <c r="A261" s="110" t="s">
        <v>573</v>
      </c>
      <c r="B261" s="110">
        <v>9588</v>
      </c>
      <c r="C261" s="110">
        <v>4614</v>
      </c>
      <c r="D261" s="110">
        <v>3634.4353798021002</v>
      </c>
      <c r="E261" s="110">
        <v>722.17756249830597</v>
      </c>
      <c r="F261" s="110">
        <v>183.49381843656499</v>
      </c>
      <c r="G261" s="110">
        <v>-39.824086057566099</v>
      </c>
      <c r="H261" s="110">
        <v>124.04602330186199</v>
      </c>
      <c r="I261" s="110">
        <v>-9.9230989146631092</v>
      </c>
      <c r="J261" s="110"/>
      <c r="K261" s="110">
        <v>282</v>
      </c>
      <c r="L261" s="110">
        <v>781.24202890621905</v>
      </c>
      <c r="M261" s="110">
        <v>662.16897038756599</v>
      </c>
      <c r="N261" s="194">
        <v>0.91459074733096102</v>
      </c>
      <c r="O261" s="165">
        <v>0.96242000000000005</v>
      </c>
      <c r="P261" s="165">
        <v>1.0497000000000001</v>
      </c>
      <c r="Q261" s="128">
        <v>-22.3140495867769</v>
      </c>
    </row>
    <row r="262" spans="1:17" x14ac:dyDescent="0.25">
      <c r="A262" s="110" t="s">
        <v>574</v>
      </c>
      <c r="B262" s="110">
        <v>37607</v>
      </c>
      <c r="C262" s="110">
        <v>4438</v>
      </c>
      <c r="D262" s="110">
        <v>4242.0269248021204</v>
      </c>
      <c r="E262" s="110">
        <v>204.685477211071</v>
      </c>
      <c r="F262" s="110">
        <v>43.585838538501299</v>
      </c>
      <c r="G262" s="110">
        <v>-39.824086057566099</v>
      </c>
      <c r="H262" s="110">
        <v>-3.0250133798402099</v>
      </c>
      <c r="I262" s="110">
        <v>-9.9230989146631092</v>
      </c>
      <c r="J262" s="110"/>
      <c r="K262" s="110">
        <v>1291</v>
      </c>
      <c r="L262" s="110">
        <v>217.32877943514401</v>
      </c>
      <c r="M262" s="110">
        <v>191.09804928417199</v>
      </c>
      <c r="N262" s="194">
        <v>0.90465116279069802</v>
      </c>
      <c r="O262" s="165">
        <v>0.96235699999999991</v>
      </c>
      <c r="P262" s="165">
        <v>1.0096000000000001</v>
      </c>
      <c r="Q262" s="128">
        <v>8.9451476793248901</v>
      </c>
    </row>
    <row r="263" spans="1:17" x14ac:dyDescent="0.25">
      <c r="A263" s="110" t="s">
        <v>575</v>
      </c>
      <c r="B263" s="110">
        <v>18949</v>
      </c>
      <c r="C263" s="110">
        <v>4753</v>
      </c>
      <c r="D263" s="110">
        <v>4258.3637290815504</v>
      </c>
      <c r="E263" s="110">
        <v>449.41087182138602</v>
      </c>
      <c r="F263" s="110">
        <v>97.823891218919101</v>
      </c>
      <c r="G263" s="110">
        <v>-39.824086057566099</v>
      </c>
      <c r="H263" s="110">
        <v>-3.0250133798402099</v>
      </c>
      <c r="I263" s="110">
        <v>-9.9230989146631092</v>
      </c>
      <c r="J263" s="110"/>
      <c r="K263" s="110">
        <v>653</v>
      </c>
      <c r="L263" s="110">
        <v>471.73759543928799</v>
      </c>
      <c r="M263" s="110">
        <v>426.14002250065698</v>
      </c>
      <c r="N263" s="194">
        <v>0.92213740458015303</v>
      </c>
      <c r="O263" s="165">
        <v>0.96814400000000012</v>
      </c>
      <c r="P263" s="165">
        <v>1.0223</v>
      </c>
      <c r="Q263" s="128">
        <v>3.8155802861685202</v>
      </c>
    </row>
    <row r="264" spans="1:17" x14ac:dyDescent="0.25">
      <c r="A264" s="110" t="s">
        <v>576</v>
      </c>
      <c r="B264" s="110">
        <v>9477</v>
      </c>
      <c r="C264" s="110">
        <v>4422</v>
      </c>
      <c r="D264" s="110">
        <v>3911.7063283719999</v>
      </c>
      <c r="E264" s="110">
        <v>403.74607002269101</v>
      </c>
      <c r="F264" s="110">
        <v>158.93946256244399</v>
      </c>
      <c r="G264" s="110">
        <v>-39.824086057566099</v>
      </c>
      <c r="H264" s="110">
        <v>-3.0250133798402099</v>
      </c>
      <c r="I264" s="110">
        <v>-9.9230989146631092</v>
      </c>
      <c r="J264" s="110"/>
      <c r="K264" s="110">
        <v>300</v>
      </c>
      <c r="L264" s="110">
        <v>431.87284210647698</v>
      </c>
      <c r="M264" s="110">
        <v>374.67517223607803</v>
      </c>
      <c r="N264" s="194">
        <v>0.87625418060200699</v>
      </c>
      <c r="O264" s="165">
        <v>0.96451400000000009</v>
      </c>
      <c r="P264" s="165">
        <v>1.0399</v>
      </c>
      <c r="Q264" s="128">
        <v>-1.31578947368421</v>
      </c>
    </row>
    <row r="265" spans="1:17" x14ac:dyDescent="0.25">
      <c r="A265" s="110" t="s">
        <v>577</v>
      </c>
      <c r="B265" s="110">
        <v>5908</v>
      </c>
      <c r="C265" s="110">
        <v>4250</v>
      </c>
      <c r="D265" s="110">
        <v>3472.0300073803401</v>
      </c>
      <c r="E265" s="110">
        <v>663.35136675442504</v>
      </c>
      <c r="F265" s="110">
        <v>132.716302336426</v>
      </c>
      <c r="G265" s="110">
        <v>-39.824086057566099</v>
      </c>
      <c r="H265" s="110">
        <v>31.541012378155699</v>
      </c>
      <c r="I265" s="110">
        <v>-9.9230989146631092</v>
      </c>
      <c r="J265" s="110"/>
      <c r="K265" s="110">
        <v>166</v>
      </c>
      <c r="L265" s="110">
        <v>778.33998954895901</v>
      </c>
      <c r="M265" s="110">
        <v>547.41861825706405</v>
      </c>
      <c r="N265" s="194">
        <v>0.94827586206896597</v>
      </c>
      <c r="O265" s="165">
        <v>0.96944799999999998</v>
      </c>
      <c r="P265" s="165">
        <v>1.0374000000000001</v>
      </c>
      <c r="Q265" s="128">
        <v>-8.7912087912087902</v>
      </c>
    </row>
    <row r="266" spans="1:17" x14ac:dyDescent="0.25">
      <c r="A266" s="110" t="s">
        <v>578</v>
      </c>
      <c r="B266" s="110">
        <v>11670</v>
      </c>
      <c r="C266" s="110">
        <v>4117</v>
      </c>
      <c r="D266" s="110">
        <v>3706.06521162339</v>
      </c>
      <c r="E266" s="110">
        <v>250.853746451555</v>
      </c>
      <c r="F266" s="110">
        <v>154.811053736959</v>
      </c>
      <c r="G266" s="110">
        <v>-39.824086057566099</v>
      </c>
      <c r="H266" s="110">
        <v>55.050928923131501</v>
      </c>
      <c r="I266" s="110">
        <v>-9.9230989146631092</v>
      </c>
      <c r="J266" s="110"/>
      <c r="K266" s="110">
        <v>350</v>
      </c>
      <c r="L266" s="110">
        <v>189.55431101453601</v>
      </c>
      <c r="M266" s="110">
        <v>311.20905618574801</v>
      </c>
      <c r="N266" s="194">
        <v>0.894586894586895</v>
      </c>
      <c r="O266" s="165">
        <v>0.96906400000000004</v>
      </c>
      <c r="P266" s="165">
        <v>1.0409999999999999</v>
      </c>
      <c r="Q266" s="128">
        <v>-12.280701754386</v>
      </c>
    </row>
    <row r="267" spans="1:17" x14ac:dyDescent="0.25">
      <c r="A267" s="110" t="s">
        <v>579</v>
      </c>
      <c r="B267" s="110">
        <v>39234</v>
      </c>
      <c r="C267" s="110">
        <v>4719</v>
      </c>
      <c r="D267" s="110">
        <v>4308.6317577956697</v>
      </c>
      <c r="E267" s="110">
        <v>461.63387614260603</v>
      </c>
      <c r="F267" s="110">
        <v>-10.925241564545299</v>
      </c>
      <c r="G267" s="110">
        <v>-39.824086057566099</v>
      </c>
      <c r="H267" s="110">
        <v>-3.0250133798402099</v>
      </c>
      <c r="I267" s="110">
        <v>2.9654848542491199</v>
      </c>
      <c r="J267" s="110"/>
      <c r="K267" s="110">
        <v>1368</v>
      </c>
      <c r="L267" s="110">
        <v>453.857511763204</v>
      </c>
      <c r="M267" s="110">
        <v>468.46611481918097</v>
      </c>
      <c r="N267" s="194">
        <v>0.91794871794871802</v>
      </c>
      <c r="O267" s="165">
        <v>0.9732599999999999</v>
      </c>
      <c r="P267" s="165">
        <v>0.99680000000000002</v>
      </c>
      <c r="Q267" s="128">
        <v>13.151364764267999</v>
      </c>
    </row>
    <row r="268" spans="1:17" x14ac:dyDescent="0.25">
      <c r="A268" s="110" t="s">
        <v>580</v>
      </c>
      <c r="B268" s="110">
        <v>25643</v>
      </c>
      <c r="C268" s="110">
        <v>4038</v>
      </c>
      <c r="D268" s="110">
        <v>3874.3877682903799</v>
      </c>
      <c r="E268" s="110">
        <v>198.68307870586699</v>
      </c>
      <c r="F268" s="110">
        <v>13.710665811613399</v>
      </c>
      <c r="G268" s="110">
        <v>-39.824086057566099</v>
      </c>
      <c r="H268" s="110">
        <v>0.50586851698621604</v>
      </c>
      <c r="I268" s="110">
        <v>-9.9230989146631092</v>
      </c>
      <c r="J268" s="110"/>
      <c r="K268" s="110">
        <v>804</v>
      </c>
      <c r="L268" s="110">
        <v>183.94149826115299</v>
      </c>
      <c r="M268" s="110">
        <v>212.48053344775499</v>
      </c>
      <c r="N268" s="194">
        <v>0.87954830614805501</v>
      </c>
      <c r="O268" s="165">
        <v>0.96474100000000007</v>
      </c>
      <c r="P268" s="165">
        <v>1.0027999999999999</v>
      </c>
      <c r="Q268" s="128">
        <v>-2.6634382566585999</v>
      </c>
    </row>
    <row r="269" spans="1:17" ht="14.25" customHeight="1" x14ac:dyDescent="0.25">
      <c r="A269" s="18" t="s">
        <v>581</v>
      </c>
      <c r="B269" s="110"/>
      <c r="C269" s="110"/>
      <c r="D269" s="110"/>
      <c r="E269" s="110"/>
      <c r="F269" s="110"/>
      <c r="G269" s="110"/>
      <c r="H269" s="110"/>
      <c r="I269" s="110"/>
      <c r="J269" s="18"/>
      <c r="K269" s="110"/>
      <c r="L269" s="110"/>
      <c r="M269" s="110"/>
      <c r="N269" s="194"/>
      <c r="O269" s="165"/>
      <c r="P269" s="165"/>
      <c r="Q269" s="128"/>
    </row>
    <row r="270" spans="1:17" x14ac:dyDescent="0.25">
      <c r="A270" s="110" t="s">
        <v>582</v>
      </c>
      <c r="B270" s="110">
        <v>25183</v>
      </c>
      <c r="C270" s="110">
        <v>4409</v>
      </c>
      <c r="D270" s="110">
        <v>4190.5041372328096</v>
      </c>
      <c r="E270" s="110">
        <v>304.39311903877501</v>
      </c>
      <c r="F270" s="110">
        <v>-33.175955519801597</v>
      </c>
      <c r="G270" s="110">
        <v>-39.824086057566099</v>
      </c>
      <c r="H270" s="110">
        <v>-3.0250133798402099</v>
      </c>
      <c r="I270" s="110">
        <v>-9.9230989146631092</v>
      </c>
      <c r="J270" s="110"/>
      <c r="K270" s="110">
        <v>854</v>
      </c>
      <c r="L270" s="110">
        <v>331.280003520317</v>
      </c>
      <c r="M270" s="110">
        <v>276.56210885440601</v>
      </c>
      <c r="N270" s="194">
        <v>0.93083235638921502</v>
      </c>
      <c r="O270" s="165">
        <v>0.96532499999999999</v>
      </c>
      <c r="P270" s="165">
        <v>0.99139999999999995</v>
      </c>
      <c r="Q270" s="128">
        <v>2.3980815347721798</v>
      </c>
    </row>
    <row r="271" spans="1:17" x14ac:dyDescent="0.25">
      <c r="A271" s="110" t="s">
        <v>583</v>
      </c>
      <c r="B271" s="110">
        <v>18282</v>
      </c>
      <c r="C271" s="110">
        <v>4675</v>
      </c>
      <c r="D271" s="110">
        <v>4150.1188594655196</v>
      </c>
      <c r="E271" s="110">
        <v>457.93436625964398</v>
      </c>
      <c r="F271" s="110">
        <v>119.89573189732801</v>
      </c>
      <c r="G271" s="110">
        <v>-39.824086057566099</v>
      </c>
      <c r="H271" s="110">
        <v>-3.0250133798402099</v>
      </c>
      <c r="I271" s="110">
        <v>-9.9230989146631092</v>
      </c>
      <c r="J271" s="110"/>
      <c r="K271" s="110">
        <v>614</v>
      </c>
      <c r="L271" s="110">
        <v>559.71717491843401</v>
      </c>
      <c r="M271" s="110">
        <v>355.20743189802698</v>
      </c>
      <c r="N271" s="194">
        <v>0.89448051948051899</v>
      </c>
      <c r="O271" s="165">
        <v>0.95897599999999994</v>
      </c>
      <c r="P271" s="165">
        <v>1.0282</v>
      </c>
      <c r="Q271" s="128">
        <v>6.5972222222222197</v>
      </c>
    </row>
    <row r="272" spans="1:17" x14ac:dyDescent="0.25">
      <c r="A272" s="110" t="s">
        <v>584</v>
      </c>
      <c r="B272" s="110">
        <v>19140</v>
      </c>
      <c r="C272" s="110">
        <v>4717</v>
      </c>
      <c r="D272" s="110">
        <v>3983.4475129304301</v>
      </c>
      <c r="E272" s="110">
        <v>662.44935153857296</v>
      </c>
      <c r="F272" s="110">
        <v>124.357529204779</v>
      </c>
      <c r="G272" s="110">
        <v>-39.824086057566099</v>
      </c>
      <c r="H272" s="110">
        <v>-3.0250133798402099</v>
      </c>
      <c r="I272" s="110">
        <v>-9.9230989146631092</v>
      </c>
      <c r="J272" s="110"/>
      <c r="K272" s="110">
        <v>617</v>
      </c>
      <c r="L272" s="110">
        <v>671.38272290942496</v>
      </c>
      <c r="M272" s="110">
        <v>652.57185446489495</v>
      </c>
      <c r="N272" s="194">
        <v>0.93053311793214899</v>
      </c>
      <c r="O272" s="165">
        <v>0.94676500000000008</v>
      </c>
      <c r="P272" s="165">
        <v>1.0305</v>
      </c>
      <c r="Q272" s="128">
        <v>-0.64412238325281801</v>
      </c>
    </row>
    <row r="273" spans="1:17" x14ac:dyDescent="0.25">
      <c r="A273" s="110" t="s">
        <v>585</v>
      </c>
      <c r="B273" s="110">
        <v>99449</v>
      </c>
      <c r="C273" s="110">
        <v>4270</v>
      </c>
      <c r="D273" s="110">
        <v>4302.9662489181201</v>
      </c>
      <c r="E273" s="110">
        <v>-49.468364165215498</v>
      </c>
      <c r="F273" s="110">
        <v>40.298186425988099</v>
      </c>
      <c r="G273" s="110">
        <v>-39.824086057566099</v>
      </c>
      <c r="H273" s="110">
        <v>-3.0250133798402099</v>
      </c>
      <c r="I273" s="110">
        <v>19.213698934566899</v>
      </c>
      <c r="J273" s="110"/>
      <c r="K273" s="110">
        <v>3463</v>
      </c>
      <c r="L273" s="110">
        <v>-50.926281189416798</v>
      </c>
      <c r="M273" s="110">
        <v>-48.954572843840701</v>
      </c>
      <c r="N273" s="194">
        <v>0.95413642960812795</v>
      </c>
      <c r="O273" s="165">
        <v>0.97856100000000001</v>
      </c>
      <c r="P273" s="165">
        <v>1.0086999999999999</v>
      </c>
      <c r="Q273" s="128">
        <v>16.520861372812899</v>
      </c>
    </row>
    <row r="274" spans="1:17" x14ac:dyDescent="0.25">
      <c r="A274" s="110" t="s">
        <v>586</v>
      </c>
      <c r="B274" s="110">
        <v>17979</v>
      </c>
      <c r="C274" s="110">
        <v>4671</v>
      </c>
      <c r="D274" s="110">
        <v>4494.9833197218704</v>
      </c>
      <c r="E274" s="110">
        <v>233.79715743912101</v>
      </c>
      <c r="F274" s="110">
        <v>-5.2285899150987598</v>
      </c>
      <c r="G274" s="110">
        <v>-39.824086057566099</v>
      </c>
      <c r="H274" s="110">
        <v>-3.0250133798402099</v>
      </c>
      <c r="I274" s="110">
        <v>-9.9230989146631092</v>
      </c>
      <c r="J274" s="110"/>
      <c r="K274" s="110">
        <v>654</v>
      </c>
      <c r="L274" s="110">
        <v>293.79241090025897</v>
      </c>
      <c r="M274" s="110">
        <v>172.85777827515599</v>
      </c>
      <c r="N274" s="194">
        <v>0.94108761329305102</v>
      </c>
      <c r="O274" s="165">
        <v>0.97125899999999998</v>
      </c>
      <c r="P274" s="165">
        <v>0.99819999999999998</v>
      </c>
      <c r="Q274" s="128">
        <v>0.460829493087558</v>
      </c>
    </row>
    <row r="275" spans="1:17" x14ac:dyDescent="0.25">
      <c r="A275" s="110" t="s">
        <v>587</v>
      </c>
      <c r="B275" s="110">
        <v>9316</v>
      </c>
      <c r="C275" s="110">
        <v>4914</v>
      </c>
      <c r="D275" s="110">
        <v>4058.8949862023401</v>
      </c>
      <c r="E275" s="110">
        <v>527.26490137622</v>
      </c>
      <c r="F275" s="110">
        <v>380.74550327583898</v>
      </c>
      <c r="G275" s="110">
        <v>-39.824086057566099</v>
      </c>
      <c r="H275" s="110">
        <v>-3.0250133798402099</v>
      </c>
      <c r="I275" s="110">
        <v>-9.9230989146631092</v>
      </c>
      <c r="J275" s="110"/>
      <c r="K275" s="110">
        <v>306</v>
      </c>
      <c r="L275" s="110">
        <v>428.21650077020502</v>
      </c>
      <c r="M275" s="110">
        <v>625.36917627941</v>
      </c>
      <c r="N275" s="194">
        <v>0.89285714285714302</v>
      </c>
      <c r="O275" s="165">
        <v>0.96319500000000002</v>
      </c>
      <c r="P275" s="165">
        <v>1.0931</v>
      </c>
      <c r="Q275" s="128">
        <v>2.6845637583892601</v>
      </c>
    </row>
    <row r="276" spans="1:17" x14ac:dyDescent="0.25">
      <c r="A276" s="110" t="s">
        <v>588</v>
      </c>
      <c r="B276" s="110">
        <v>55998</v>
      </c>
      <c r="C276" s="110">
        <v>4226</v>
      </c>
      <c r="D276" s="110">
        <v>4086.8089395224602</v>
      </c>
      <c r="E276" s="110">
        <v>130.38589646827401</v>
      </c>
      <c r="F276" s="110">
        <v>61.712428789523997</v>
      </c>
      <c r="G276" s="110">
        <v>-39.824086057566099</v>
      </c>
      <c r="H276" s="110">
        <v>-3.0250133798402099</v>
      </c>
      <c r="I276" s="110">
        <v>-9.9230989146631092</v>
      </c>
      <c r="J276" s="110"/>
      <c r="K276" s="110">
        <v>1852</v>
      </c>
      <c r="L276" s="110">
        <v>182.75100209852499</v>
      </c>
      <c r="M276" s="110">
        <v>77.076665135195498</v>
      </c>
      <c r="N276" s="194">
        <v>0.94498381877022697</v>
      </c>
      <c r="O276" s="165">
        <v>0.96527299999999994</v>
      </c>
      <c r="P276" s="165">
        <v>1.0144</v>
      </c>
      <c r="Q276" s="128">
        <v>4.1034288926363098</v>
      </c>
    </row>
    <row r="277" spans="1:17" ht="14.25" customHeight="1" x14ac:dyDescent="0.25">
      <c r="A277" s="18" t="s">
        <v>589</v>
      </c>
      <c r="B277" s="110"/>
      <c r="C277" s="110"/>
      <c r="D277" s="110"/>
      <c r="E277" s="110"/>
      <c r="F277" s="110"/>
      <c r="G277" s="110"/>
      <c r="H277" s="110"/>
      <c r="I277" s="110"/>
      <c r="J277" s="18"/>
      <c r="K277" s="110"/>
      <c r="L277" s="110"/>
      <c r="M277" s="110"/>
      <c r="N277" s="194"/>
      <c r="O277" s="165"/>
      <c r="P277" s="165"/>
      <c r="Q277" s="128"/>
    </row>
    <row r="278" spans="1:17" x14ac:dyDescent="0.25">
      <c r="A278" s="110" t="s">
        <v>590</v>
      </c>
      <c r="B278" s="110">
        <v>7122</v>
      </c>
      <c r="C278" s="110">
        <v>4481</v>
      </c>
      <c r="D278" s="110">
        <v>3867.6033768351499</v>
      </c>
      <c r="E278" s="110">
        <v>355.425979513855</v>
      </c>
      <c r="F278" s="110">
        <v>300.28107973902303</v>
      </c>
      <c r="G278" s="110">
        <v>-39.824086057566099</v>
      </c>
      <c r="H278" s="110">
        <v>7.2707352350302097</v>
      </c>
      <c r="I278" s="110">
        <v>-9.9230989146631092</v>
      </c>
      <c r="J278" s="110"/>
      <c r="K278" s="110">
        <v>221</v>
      </c>
      <c r="L278" s="110">
        <v>383.61844108636302</v>
      </c>
      <c r="M278" s="110">
        <v>326.28939223852001</v>
      </c>
      <c r="N278" s="194">
        <v>0.94170403587443996</v>
      </c>
      <c r="O278" s="165">
        <v>0.96416499999999994</v>
      </c>
      <c r="P278" s="165">
        <v>1.0769</v>
      </c>
      <c r="Q278" s="128">
        <v>-3.9130434782608701</v>
      </c>
    </row>
    <row r="279" spans="1:17" x14ac:dyDescent="0.25">
      <c r="A279" s="110" t="s">
        <v>591</v>
      </c>
      <c r="B279" s="110">
        <v>6501</v>
      </c>
      <c r="C279" s="110">
        <v>4907</v>
      </c>
      <c r="D279" s="110">
        <v>4061.47288076328</v>
      </c>
      <c r="E279" s="110">
        <v>499.09303261134397</v>
      </c>
      <c r="F279" s="110">
        <v>315.18964459109702</v>
      </c>
      <c r="G279" s="110">
        <v>-39.824086057566099</v>
      </c>
      <c r="H279" s="110">
        <v>81.239427883748206</v>
      </c>
      <c r="I279" s="110">
        <v>-9.9230989146631092</v>
      </c>
      <c r="J279" s="110"/>
      <c r="K279" s="110">
        <v>207</v>
      </c>
      <c r="L279" s="110">
        <v>525.70867626165398</v>
      </c>
      <c r="M279" s="110">
        <v>471.533263258207</v>
      </c>
      <c r="N279" s="194">
        <v>0.92307692307692302</v>
      </c>
      <c r="O279" s="165">
        <v>0.95267599999999997</v>
      </c>
      <c r="P279" s="165">
        <v>1.0769</v>
      </c>
      <c r="Q279" s="128">
        <v>-15.163934426229501</v>
      </c>
    </row>
    <row r="280" spans="1:17" x14ac:dyDescent="0.25">
      <c r="A280" s="110" t="s">
        <v>592</v>
      </c>
      <c r="B280" s="110">
        <v>10154</v>
      </c>
      <c r="C280" s="110">
        <v>4367</v>
      </c>
      <c r="D280" s="110">
        <v>3661.8107107104202</v>
      </c>
      <c r="E280" s="110">
        <v>405.27605722805998</v>
      </c>
      <c r="F280" s="110">
        <v>337.91806009040403</v>
      </c>
      <c r="G280" s="110">
        <v>-39.824086057566099</v>
      </c>
      <c r="H280" s="110">
        <v>11.253953420207401</v>
      </c>
      <c r="I280" s="110">
        <v>-9.9230989146631092</v>
      </c>
      <c r="J280" s="110"/>
      <c r="K280" s="110">
        <v>299</v>
      </c>
      <c r="L280" s="110">
        <v>333.62785411105699</v>
      </c>
      <c r="M280" s="110">
        <v>475.98013464223698</v>
      </c>
      <c r="N280" s="194">
        <v>0.93959731543624203</v>
      </c>
      <c r="O280" s="165">
        <v>0.96367400000000003</v>
      </c>
      <c r="P280" s="165">
        <v>1.0914999999999999</v>
      </c>
      <c r="Q280" s="128">
        <v>-4.7770700636942696</v>
      </c>
    </row>
    <row r="281" spans="1:17" x14ac:dyDescent="0.25">
      <c r="A281" s="110" t="s">
        <v>593</v>
      </c>
      <c r="B281" s="110">
        <v>14925</v>
      </c>
      <c r="C281" s="110">
        <v>5067</v>
      </c>
      <c r="D281" s="110">
        <v>4590.7634919002303</v>
      </c>
      <c r="E281" s="110">
        <v>279.38775240839198</v>
      </c>
      <c r="F281" s="110">
        <v>219.54641687809101</v>
      </c>
      <c r="G281" s="110">
        <v>-39.824086057566099</v>
      </c>
      <c r="H281" s="110">
        <v>-3.0250133798402099</v>
      </c>
      <c r="I281" s="110">
        <v>20.146125099746499</v>
      </c>
      <c r="J281" s="110"/>
      <c r="K281" s="110">
        <v>556</v>
      </c>
      <c r="L281" s="110">
        <v>199.48378275951001</v>
      </c>
      <c r="M281" s="110">
        <v>358.34759635444698</v>
      </c>
      <c r="N281" s="194">
        <v>0.93357271095152605</v>
      </c>
      <c r="O281" s="165">
        <v>0.97132000000000007</v>
      </c>
      <c r="P281" s="165">
        <v>1.0471999999999999</v>
      </c>
      <c r="Q281" s="128">
        <v>16.317991631799199</v>
      </c>
    </row>
    <row r="282" spans="1:17" x14ac:dyDescent="0.25">
      <c r="A282" s="110" t="s">
        <v>594</v>
      </c>
      <c r="B282" s="110">
        <v>5444</v>
      </c>
      <c r="C282" s="110">
        <v>4612</v>
      </c>
      <c r="D282" s="110">
        <v>3671.5776035926601</v>
      </c>
      <c r="E282" s="110">
        <v>693.37455150499704</v>
      </c>
      <c r="F282" s="110">
        <v>299.89300819104699</v>
      </c>
      <c r="G282" s="110">
        <v>-39.824086057566099</v>
      </c>
      <c r="H282" s="110">
        <v>-3.0250133798402099</v>
      </c>
      <c r="I282" s="110">
        <v>-9.9230989146631092</v>
      </c>
      <c r="J282" s="110"/>
      <c r="K282" s="110">
        <v>157</v>
      </c>
      <c r="L282" s="110">
        <v>808.93516247877096</v>
      </c>
      <c r="M282" s="110">
        <v>576.86981482839599</v>
      </c>
      <c r="N282" s="194">
        <v>0.917721518987342</v>
      </c>
      <c r="O282" s="165">
        <v>0.96032399999999996</v>
      </c>
      <c r="P282" s="165">
        <v>1.0809</v>
      </c>
      <c r="Q282" s="128">
        <v>-1.2578616352201299</v>
      </c>
    </row>
    <row r="283" spans="1:17" x14ac:dyDescent="0.25">
      <c r="A283" s="110" t="s">
        <v>595</v>
      </c>
      <c r="B283" s="110">
        <v>11791</v>
      </c>
      <c r="C283" s="110">
        <v>4592</v>
      </c>
      <c r="D283" s="110">
        <v>3641.63848309684</v>
      </c>
      <c r="E283" s="110">
        <v>598.64000653245705</v>
      </c>
      <c r="F283" s="110">
        <v>337.164792808691</v>
      </c>
      <c r="G283" s="110">
        <v>-39.824086057566099</v>
      </c>
      <c r="H283" s="110">
        <v>63.975517395087898</v>
      </c>
      <c r="I283" s="110">
        <v>-9.9230989146631092</v>
      </c>
      <c r="J283" s="110"/>
      <c r="K283" s="110">
        <v>342</v>
      </c>
      <c r="L283" s="110">
        <v>621.83094515682706</v>
      </c>
      <c r="M283" s="110">
        <v>574.50494220526002</v>
      </c>
      <c r="N283" s="194">
        <v>0.90116279069767402</v>
      </c>
      <c r="O283" s="165">
        <v>0.95585300000000006</v>
      </c>
      <c r="P283" s="165">
        <v>1.0918000000000001</v>
      </c>
      <c r="Q283" s="128">
        <v>-13.8539042821159</v>
      </c>
    </row>
    <row r="284" spans="1:17" x14ac:dyDescent="0.25">
      <c r="A284" s="110" t="s">
        <v>596</v>
      </c>
      <c r="B284" s="110">
        <v>11268</v>
      </c>
      <c r="C284" s="110">
        <v>4504</v>
      </c>
      <c r="D284" s="110">
        <v>3919.8719778065101</v>
      </c>
      <c r="E284" s="110">
        <v>270.94962567517598</v>
      </c>
      <c r="F284" s="110">
        <v>342.32329333844501</v>
      </c>
      <c r="G284" s="110">
        <v>-39.824086057566099</v>
      </c>
      <c r="H284" s="110">
        <v>-3.0250133798402099</v>
      </c>
      <c r="I284" s="110">
        <v>13.901761137765501</v>
      </c>
      <c r="J284" s="110"/>
      <c r="K284" s="110">
        <v>372</v>
      </c>
      <c r="L284" s="110">
        <v>254.60639958706801</v>
      </c>
      <c r="M284" s="110">
        <v>286.34872606045798</v>
      </c>
      <c r="N284" s="194">
        <v>0.940700808625337</v>
      </c>
      <c r="O284" s="165">
        <v>0.98085599999999995</v>
      </c>
      <c r="P284" s="165">
        <v>1.0866</v>
      </c>
      <c r="Q284" s="128">
        <v>15.887850467289701</v>
      </c>
    </row>
    <row r="285" spans="1:17" x14ac:dyDescent="0.25">
      <c r="A285" s="110" t="s">
        <v>597</v>
      </c>
      <c r="B285" s="110">
        <v>62601</v>
      </c>
      <c r="C285" s="110">
        <v>3763</v>
      </c>
      <c r="D285" s="110">
        <v>3855.5934993871001</v>
      </c>
      <c r="E285" s="110">
        <v>-26.432458782357401</v>
      </c>
      <c r="F285" s="110">
        <v>-29.9101646843895</v>
      </c>
      <c r="G285" s="110">
        <v>-39.824086057566099</v>
      </c>
      <c r="H285" s="110">
        <v>-3.0250133798402099</v>
      </c>
      <c r="I285" s="110">
        <v>6.3977315544728999</v>
      </c>
      <c r="J285" s="110"/>
      <c r="K285" s="110">
        <v>1990</v>
      </c>
      <c r="L285" s="110">
        <v>-57.034211715343602</v>
      </c>
      <c r="M285" s="110">
        <v>3.2251684478023899</v>
      </c>
      <c r="N285" s="194">
        <v>0.91607684529828104</v>
      </c>
      <c r="O285" s="165">
        <v>0.97857699999999992</v>
      </c>
      <c r="P285" s="165">
        <v>0.99150000000000005</v>
      </c>
      <c r="Q285" s="128">
        <v>14.2365097588978</v>
      </c>
    </row>
    <row r="286" spans="1:17" ht="14.25" customHeight="1" x14ac:dyDescent="0.25">
      <c r="A286" s="18" t="s">
        <v>598</v>
      </c>
      <c r="B286" s="110"/>
      <c r="C286" s="110"/>
      <c r="D286" s="110"/>
      <c r="E286" s="110"/>
      <c r="F286" s="110"/>
      <c r="G286" s="110"/>
      <c r="H286" s="110"/>
      <c r="I286" s="110"/>
      <c r="J286" s="18"/>
      <c r="K286" s="110"/>
      <c r="L286" s="110"/>
      <c r="M286" s="110"/>
      <c r="N286" s="194"/>
      <c r="O286" s="165"/>
      <c r="P286" s="165"/>
      <c r="Q286" s="128"/>
    </row>
    <row r="287" spans="1:17" x14ac:dyDescent="0.25">
      <c r="A287" s="110" t="s">
        <v>599</v>
      </c>
      <c r="B287" s="110">
        <v>2451</v>
      </c>
      <c r="C287" s="110">
        <v>6019</v>
      </c>
      <c r="D287" s="110">
        <v>4413.2429611882599</v>
      </c>
      <c r="E287" s="110">
        <v>1259.03835567888</v>
      </c>
      <c r="F287" s="110">
        <v>399.17159797510698</v>
      </c>
      <c r="G287" s="110">
        <v>-39.824086057566099</v>
      </c>
      <c r="H287" s="110">
        <v>-3.0250133798402099</v>
      </c>
      <c r="I287" s="110">
        <v>-9.9230989146631092</v>
      </c>
      <c r="J287" s="110"/>
      <c r="K287" s="110">
        <v>86</v>
      </c>
      <c r="L287" s="110">
        <v>1258.9208762369999</v>
      </c>
      <c r="M287" s="110">
        <v>1258.21170941793</v>
      </c>
      <c r="N287" s="194">
        <v>0.931034482758621</v>
      </c>
      <c r="O287" s="165">
        <v>0.95979100000000006</v>
      </c>
      <c r="P287" s="165">
        <v>1.0898000000000001</v>
      </c>
      <c r="Q287" s="128">
        <v>10.2564102564103</v>
      </c>
    </row>
    <row r="288" spans="1:17" x14ac:dyDescent="0.25">
      <c r="A288" s="110" t="s">
        <v>600</v>
      </c>
      <c r="B288" s="110">
        <v>2646</v>
      </c>
      <c r="C288" s="110">
        <v>4197</v>
      </c>
      <c r="D288" s="110">
        <v>3584.57052747239</v>
      </c>
      <c r="E288" s="110">
        <v>239.25477897167701</v>
      </c>
      <c r="F288" s="110">
        <v>334.43515385159702</v>
      </c>
      <c r="G288" s="110">
        <v>-39.824086057566099</v>
      </c>
      <c r="H288" s="110">
        <v>88.945656746698404</v>
      </c>
      <c r="I288" s="110">
        <v>-9.9230989146631092</v>
      </c>
      <c r="J288" s="110"/>
      <c r="K288" s="110">
        <v>74</v>
      </c>
      <c r="L288" s="110">
        <v>229.86046839524201</v>
      </c>
      <c r="M288" s="110">
        <v>247.70496384528499</v>
      </c>
      <c r="N288" s="194">
        <v>0.95890410958904104</v>
      </c>
      <c r="O288" s="165">
        <v>0.95494900000000005</v>
      </c>
      <c r="P288" s="165">
        <v>1.0925</v>
      </c>
      <c r="Q288" s="128">
        <v>-17.7777777777778</v>
      </c>
    </row>
    <row r="289" spans="1:17" x14ac:dyDescent="0.25">
      <c r="A289" s="110" t="s">
        <v>601</v>
      </c>
      <c r="B289" s="110">
        <v>12257</v>
      </c>
      <c r="C289" s="110">
        <v>4696</v>
      </c>
      <c r="D289" s="110">
        <v>3905.4226808849298</v>
      </c>
      <c r="E289" s="110">
        <v>427.53795478306</v>
      </c>
      <c r="F289" s="110">
        <v>375.83024608491201</v>
      </c>
      <c r="G289" s="110">
        <v>-39.824086057566099</v>
      </c>
      <c r="H289" s="110">
        <v>36.779717467689402</v>
      </c>
      <c r="I289" s="110">
        <v>-9.9230989146631092</v>
      </c>
      <c r="J289" s="110"/>
      <c r="K289" s="110">
        <v>387</v>
      </c>
      <c r="L289" s="110">
        <v>417.53309638134402</v>
      </c>
      <c r="M289" s="110">
        <v>436.59868748194998</v>
      </c>
      <c r="N289" s="194">
        <v>0.94573643410852704</v>
      </c>
      <c r="O289" s="165">
        <v>0.94600300000000004</v>
      </c>
      <c r="P289" s="165">
        <v>1.0954999999999999</v>
      </c>
      <c r="Q289" s="128">
        <v>-8.9411764705882408</v>
      </c>
    </row>
    <row r="290" spans="1:17" x14ac:dyDescent="0.25">
      <c r="A290" s="110" t="s">
        <v>602</v>
      </c>
      <c r="B290" s="110">
        <v>3133</v>
      </c>
      <c r="C290" s="110">
        <v>6254</v>
      </c>
      <c r="D290" s="110">
        <v>4833.2778192935302</v>
      </c>
      <c r="E290" s="110">
        <v>994.84156270465701</v>
      </c>
      <c r="F290" s="110">
        <v>445.59062830768801</v>
      </c>
      <c r="G290" s="110">
        <v>-39.824086057566099</v>
      </c>
      <c r="H290" s="110">
        <v>-3.0250133798402099</v>
      </c>
      <c r="I290" s="110">
        <v>22.720319477303399</v>
      </c>
      <c r="J290" s="110"/>
      <c r="K290" s="110">
        <v>120</v>
      </c>
      <c r="L290" s="110">
        <v>1154.8625983660199</v>
      </c>
      <c r="M290" s="110">
        <v>833.87640134046296</v>
      </c>
      <c r="N290" s="194">
        <v>0.85</v>
      </c>
      <c r="O290" s="165">
        <v>0.95271199999999989</v>
      </c>
      <c r="P290" s="165">
        <v>1.0915999999999999</v>
      </c>
      <c r="Q290" s="128">
        <v>16.504854368932001</v>
      </c>
    </row>
    <row r="291" spans="1:17" x14ac:dyDescent="0.25">
      <c r="A291" s="110" t="s">
        <v>603</v>
      </c>
      <c r="B291" s="110">
        <v>7103</v>
      </c>
      <c r="C291" s="110">
        <v>5570</v>
      </c>
      <c r="D291" s="110">
        <v>4791.9798973787101</v>
      </c>
      <c r="E291" s="110">
        <v>422.07353332067402</v>
      </c>
      <c r="F291" s="110">
        <v>376.63681205594099</v>
      </c>
      <c r="G291" s="110">
        <v>-39.824086057566099</v>
      </c>
      <c r="H291" s="110">
        <v>-3.0250133798402099</v>
      </c>
      <c r="I291" s="110">
        <v>21.823038663417499</v>
      </c>
      <c r="J291" s="110"/>
      <c r="K291" s="110">
        <v>277</v>
      </c>
      <c r="L291" s="110">
        <v>315.99047786134503</v>
      </c>
      <c r="M291" s="110">
        <v>527.21246307717695</v>
      </c>
      <c r="N291" s="194">
        <v>0.902877697841727</v>
      </c>
      <c r="O291" s="165">
        <v>0.96498700000000004</v>
      </c>
      <c r="P291" s="165">
        <v>1.0780000000000001</v>
      </c>
      <c r="Q291" s="128">
        <v>16.386554621848699</v>
      </c>
    </row>
    <row r="292" spans="1:17" x14ac:dyDescent="0.25">
      <c r="A292" s="110" t="s">
        <v>604</v>
      </c>
      <c r="B292" s="110">
        <v>4086</v>
      </c>
      <c r="C292" s="110">
        <v>5391</v>
      </c>
      <c r="D292" s="110">
        <v>4061.1578478772099</v>
      </c>
      <c r="E292" s="110">
        <v>901.24341930873402</v>
      </c>
      <c r="F292" s="110">
        <v>370.39716529328803</v>
      </c>
      <c r="G292" s="110">
        <v>-39.824086057566099</v>
      </c>
      <c r="H292" s="110">
        <v>107.98054952019</v>
      </c>
      <c r="I292" s="110">
        <v>-9.9230989146631092</v>
      </c>
      <c r="J292" s="110"/>
      <c r="K292" s="110">
        <v>131</v>
      </c>
      <c r="L292" s="110">
        <v>719.26027029264503</v>
      </c>
      <c r="M292" s="110">
        <v>1082.282442622</v>
      </c>
      <c r="N292" s="194">
        <v>0.93893129770992401</v>
      </c>
      <c r="O292" s="165">
        <v>0.95853100000000002</v>
      </c>
      <c r="P292" s="165">
        <v>1.0905</v>
      </c>
      <c r="Q292" s="128">
        <v>-18.633540372670801</v>
      </c>
    </row>
    <row r="293" spans="1:17" x14ac:dyDescent="0.25">
      <c r="A293" s="110" t="s">
        <v>605</v>
      </c>
      <c r="B293" s="110">
        <v>6784</v>
      </c>
      <c r="C293" s="110">
        <v>4712</v>
      </c>
      <c r="D293" s="110">
        <v>3992.6537772481302</v>
      </c>
      <c r="E293" s="110">
        <v>461.25304724239498</v>
      </c>
      <c r="F293" s="110">
        <v>311.09525166395599</v>
      </c>
      <c r="G293" s="110">
        <v>-39.824086057566099</v>
      </c>
      <c r="H293" s="110">
        <v>-3.0250133798402099</v>
      </c>
      <c r="I293" s="110">
        <v>-9.9230989146631092</v>
      </c>
      <c r="J293" s="110"/>
      <c r="K293" s="110">
        <v>218</v>
      </c>
      <c r="L293" s="110">
        <v>448.69654093029999</v>
      </c>
      <c r="M293" s="110">
        <v>472.86542785166398</v>
      </c>
      <c r="N293" s="194">
        <v>0.91780821917808197</v>
      </c>
      <c r="O293" s="165">
        <v>0.96156599999999992</v>
      </c>
      <c r="P293" s="165">
        <v>1.0771999999999999</v>
      </c>
      <c r="Q293" s="128">
        <v>3.3175355450236999</v>
      </c>
    </row>
    <row r="294" spans="1:17" x14ac:dyDescent="0.25">
      <c r="A294" s="110" t="s">
        <v>606</v>
      </c>
      <c r="B294" s="110">
        <v>72723</v>
      </c>
      <c r="C294" s="110">
        <v>4306</v>
      </c>
      <c r="D294" s="110">
        <v>4186.0420223964302</v>
      </c>
      <c r="E294" s="110">
        <v>105.42823019879</v>
      </c>
      <c r="F294" s="110">
        <v>67.746031407545601</v>
      </c>
      <c r="G294" s="110">
        <v>-39.824086057566099</v>
      </c>
      <c r="H294" s="110">
        <v>-3.0250133798402099</v>
      </c>
      <c r="I294" s="110">
        <v>-9.9230989146631092</v>
      </c>
      <c r="J294" s="110"/>
      <c r="K294" s="110">
        <v>2459</v>
      </c>
      <c r="L294" s="110">
        <v>129.782528043143</v>
      </c>
      <c r="M294" s="110">
        <v>80.129806651610593</v>
      </c>
      <c r="N294" s="194">
        <v>0.94043247654018802</v>
      </c>
      <c r="O294" s="165">
        <v>0.96534800000000009</v>
      </c>
      <c r="P294" s="165">
        <v>1.0155000000000001</v>
      </c>
      <c r="Q294" s="128">
        <v>-0.64646464646464596</v>
      </c>
    </row>
    <row r="295" spans="1:17" x14ac:dyDescent="0.25">
      <c r="A295" s="110" t="s">
        <v>607</v>
      </c>
      <c r="B295" s="110">
        <v>2516</v>
      </c>
      <c r="C295" s="110">
        <v>5169</v>
      </c>
      <c r="D295" s="110">
        <v>3673.8607535484498</v>
      </c>
      <c r="E295" s="110">
        <v>978.64866944874802</v>
      </c>
      <c r="F295" s="110">
        <v>370.98322756595502</v>
      </c>
      <c r="G295" s="110">
        <v>-39.824086057566099</v>
      </c>
      <c r="H295" s="110">
        <v>195.32268333768499</v>
      </c>
      <c r="I295" s="110">
        <v>-9.9230989146631092</v>
      </c>
      <c r="J295" s="110"/>
      <c r="K295" s="110">
        <v>74</v>
      </c>
      <c r="L295" s="110">
        <v>779.95101950773198</v>
      </c>
      <c r="M295" s="110">
        <v>1176.4021936869401</v>
      </c>
      <c r="N295" s="194">
        <v>0.91891891891891897</v>
      </c>
      <c r="O295" s="165">
        <v>0.9579470000000001</v>
      </c>
      <c r="P295" s="165">
        <v>1.1002000000000001</v>
      </c>
      <c r="Q295" s="128">
        <v>-30.188679245283002</v>
      </c>
    </row>
    <row r="296" spans="1:17" x14ac:dyDescent="0.25">
      <c r="A296" s="110" t="s">
        <v>608</v>
      </c>
      <c r="B296" s="110">
        <v>5902</v>
      </c>
      <c r="C296" s="110">
        <v>4367</v>
      </c>
      <c r="D296" s="110">
        <v>3315.2112196486</v>
      </c>
      <c r="E296" s="110">
        <v>591.76285704185</v>
      </c>
      <c r="F296" s="110">
        <v>313.82919246343999</v>
      </c>
      <c r="G296" s="110">
        <v>-39.824086057566099</v>
      </c>
      <c r="H296" s="110">
        <v>195.62700337515599</v>
      </c>
      <c r="I296" s="110">
        <v>-9.9230989146631092</v>
      </c>
      <c r="J296" s="110"/>
      <c r="K296" s="110">
        <v>157</v>
      </c>
      <c r="L296" s="110">
        <v>751.87572307718006</v>
      </c>
      <c r="M296" s="110">
        <v>430.70586530369502</v>
      </c>
      <c r="N296" s="194">
        <v>0.88749999999999996</v>
      </c>
      <c r="O296" s="165">
        <v>0.966221</v>
      </c>
      <c r="P296" s="165">
        <v>1.0938000000000001</v>
      </c>
      <c r="Q296" s="128">
        <v>-32.327586206896598</v>
      </c>
    </row>
    <row r="297" spans="1:17" x14ac:dyDescent="0.25">
      <c r="A297" s="110" t="s">
        <v>609</v>
      </c>
      <c r="B297" s="110">
        <v>125080</v>
      </c>
      <c r="C297" s="110">
        <v>3393</v>
      </c>
      <c r="D297" s="110">
        <v>3570.9671829693798</v>
      </c>
      <c r="E297" s="110">
        <v>-117.080592868945</v>
      </c>
      <c r="F297" s="110">
        <v>-8.2076182068043302</v>
      </c>
      <c r="G297" s="110">
        <v>-39.824086057566099</v>
      </c>
      <c r="H297" s="110">
        <v>-3.0250133798402099</v>
      </c>
      <c r="I297" s="110">
        <v>-9.9230989146631092</v>
      </c>
      <c r="J297" s="110"/>
      <c r="K297" s="110">
        <v>3725</v>
      </c>
      <c r="L297" s="110">
        <v>-108.38052117425801</v>
      </c>
      <c r="M297" s="110">
        <v>-126.724790266459</v>
      </c>
      <c r="N297" s="194">
        <v>0.93728129205921895</v>
      </c>
      <c r="O297" s="165">
        <v>0.98785500000000004</v>
      </c>
      <c r="P297" s="165">
        <v>0.99690000000000001</v>
      </c>
      <c r="Q297" s="128">
        <v>7.3177758571017</v>
      </c>
    </row>
    <row r="298" spans="1:17" x14ac:dyDescent="0.25">
      <c r="A298" s="110" t="s">
        <v>610</v>
      </c>
      <c r="B298" s="110">
        <v>6787</v>
      </c>
      <c r="C298" s="110">
        <v>6293</v>
      </c>
      <c r="D298" s="110">
        <v>4929.48913841184</v>
      </c>
      <c r="E298" s="110">
        <v>939.35216927240401</v>
      </c>
      <c r="F298" s="110">
        <v>476.58628626177898</v>
      </c>
      <c r="G298" s="110">
        <v>-39.824086057566099</v>
      </c>
      <c r="H298" s="110">
        <v>-3.0250133798402099</v>
      </c>
      <c r="I298" s="110">
        <v>-9.9230989146631092</v>
      </c>
      <c r="J298" s="110"/>
      <c r="K298" s="110">
        <v>266</v>
      </c>
      <c r="L298" s="110">
        <v>874.00529854785202</v>
      </c>
      <c r="M298" s="110">
        <v>1003.75491429413</v>
      </c>
      <c r="N298" s="194">
        <v>0.89138576779026202</v>
      </c>
      <c r="O298" s="165">
        <v>0.95105300000000004</v>
      </c>
      <c r="P298" s="165">
        <v>1.0961000000000001</v>
      </c>
      <c r="Q298" s="128">
        <v>3.5019455252918301</v>
      </c>
    </row>
    <row r="299" spans="1:17" x14ac:dyDescent="0.25">
      <c r="A299" s="110" t="s">
        <v>611</v>
      </c>
      <c r="B299" s="110">
        <v>5412</v>
      </c>
      <c r="C299" s="110">
        <v>5264</v>
      </c>
      <c r="D299" s="110">
        <v>4124.3435971421904</v>
      </c>
      <c r="E299" s="110">
        <v>798.81301285633197</v>
      </c>
      <c r="F299" s="110">
        <v>357.14349505491498</v>
      </c>
      <c r="G299" s="110">
        <v>-39.824086057566099</v>
      </c>
      <c r="H299" s="110">
        <v>33.718372053137799</v>
      </c>
      <c r="I299" s="110">
        <v>-9.9230989146631092</v>
      </c>
      <c r="J299" s="110"/>
      <c r="K299" s="110">
        <v>181</v>
      </c>
      <c r="L299" s="110">
        <v>714.10952858965902</v>
      </c>
      <c r="M299" s="110">
        <v>882.57237142017902</v>
      </c>
      <c r="N299" s="194">
        <v>0.86285714285714299</v>
      </c>
      <c r="O299" s="165">
        <v>0.96393699999999993</v>
      </c>
      <c r="P299" s="165">
        <v>1.0859000000000001</v>
      </c>
      <c r="Q299" s="128">
        <v>-8.1218274111675104</v>
      </c>
    </row>
    <row r="300" spans="1:17" x14ac:dyDescent="0.25">
      <c r="A300" s="110" t="s">
        <v>612</v>
      </c>
      <c r="B300" s="110">
        <v>8776</v>
      </c>
      <c r="C300" s="110">
        <v>5438</v>
      </c>
      <c r="D300" s="110">
        <v>4721.6526361135002</v>
      </c>
      <c r="E300" s="110">
        <v>569.623061154629</v>
      </c>
      <c r="F300" s="110">
        <v>199.283129722723</v>
      </c>
      <c r="G300" s="110">
        <v>-39.824086057566099</v>
      </c>
      <c r="H300" s="110">
        <v>-3.0250133798402099</v>
      </c>
      <c r="I300" s="110">
        <v>-9.9230989146631092</v>
      </c>
      <c r="J300" s="110"/>
      <c r="K300" s="110">
        <v>339</v>
      </c>
      <c r="L300" s="110">
        <v>677.40834218578902</v>
      </c>
      <c r="M300" s="110">
        <v>460.89365442064297</v>
      </c>
      <c r="N300" s="194">
        <v>0.95029239766081897</v>
      </c>
      <c r="O300" s="165">
        <v>0.95785500000000001</v>
      </c>
      <c r="P300" s="165">
        <v>1.0416000000000001</v>
      </c>
      <c r="Q300" s="128">
        <v>9.3548387096774199</v>
      </c>
    </row>
    <row r="301" spans="1:17" x14ac:dyDescent="0.25">
      <c r="A301" s="110" t="s">
        <v>613</v>
      </c>
      <c r="B301" s="110">
        <v>2809</v>
      </c>
      <c r="C301" s="110">
        <v>5236</v>
      </c>
      <c r="D301" s="110">
        <v>4378.4930166119802</v>
      </c>
      <c r="E301" s="110">
        <v>482.12034540959502</v>
      </c>
      <c r="F301" s="110">
        <v>428.45190127508499</v>
      </c>
      <c r="G301" s="110">
        <v>-39.824086057566099</v>
      </c>
      <c r="H301" s="110">
        <v>-3.0250133798402099</v>
      </c>
      <c r="I301" s="110">
        <v>-9.9230989146631092</v>
      </c>
      <c r="J301" s="110"/>
      <c r="K301" s="110">
        <v>99</v>
      </c>
      <c r="L301" s="110">
        <v>632.005729857132</v>
      </c>
      <c r="M301" s="110">
        <v>331.29083525923198</v>
      </c>
      <c r="N301" s="194">
        <v>0.95</v>
      </c>
      <c r="O301" s="165">
        <v>0.95179800000000003</v>
      </c>
      <c r="P301" s="165">
        <v>1.0972</v>
      </c>
      <c r="Q301" s="128">
        <v>2.0618556701030899</v>
      </c>
    </row>
    <row r="302" spans="1:17" ht="14.25" customHeight="1" x14ac:dyDescent="0.25">
      <c r="A302" s="18" t="s">
        <v>614</v>
      </c>
      <c r="B302" s="110"/>
      <c r="C302" s="110"/>
      <c r="D302" s="110"/>
      <c r="E302" s="110"/>
      <c r="F302" s="110"/>
      <c r="G302" s="110"/>
      <c r="H302" s="110"/>
      <c r="I302" s="110"/>
      <c r="J302" s="18"/>
      <c r="K302" s="110"/>
      <c r="L302" s="110"/>
      <c r="M302" s="110"/>
      <c r="N302" s="194"/>
      <c r="O302" s="165"/>
      <c r="P302" s="165"/>
      <c r="Q302" s="128"/>
    </row>
    <row r="303" spans="1:17" x14ac:dyDescent="0.25">
      <c r="A303" s="110" t="s">
        <v>615</v>
      </c>
      <c r="B303" s="110">
        <v>2821</v>
      </c>
      <c r="C303" s="110">
        <v>4655</v>
      </c>
      <c r="D303" s="110">
        <v>3727.0906444218299</v>
      </c>
      <c r="E303" s="110">
        <v>519.59699536843095</v>
      </c>
      <c r="F303" s="110">
        <v>343.518464960556</v>
      </c>
      <c r="G303" s="110">
        <v>-39.824086057566099</v>
      </c>
      <c r="H303" s="110">
        <v>114.915400009718</v>
      </c>
      <c r="I303" s="110">
        <v>-9.9230989146631092</v>
      </c>
      <c r="J303" s="110"/>
      <c r="K303" s="110">
        <v>84</v>
      </c>
      <c r="L303" s="110">
        <v>509.268159077794</v>
      </c>
      <c r="M303" s="110">
        <v>528.98170595624094</v>
      </c>
      <c r="N303" s="194">
        <v>0.96385542168674698</v>
      </c>
      <c r="O303" s="165">
        <v>0.96032899999999999</v>
      </c>
      <c r="P303" s="165">
        <v>1.0913999999999999</v>
      </c>
      <c r="Q303" s="128">
        <v>-20.754716981132098</v>
      </c>
    </row>
    <row r="304" spans="1:17" x14ac:dyDescent="0.25">
      <c r="A304" s="110" t="s">
        <v>616</v>
      </c>
      <c r="B304" s="110">
        <v>6440</v>
      </c>
      <c r="C304" s="110">
        <v>4559</v>
      </c>
      <c r="D304" s="110">
        <v>3476.6704999714598</v>
      </c>
      <c r="E304" s="110">
        <v>701.22549252613601</v>
      </c>
      <c r="F304" s="110">
        <v>331.06007525770701</v>
      </c>
      <c r="G304" s="110">
        <v>-39.824086057566099</v>
      </c>
      <c r="H304" s="110">
        <v>99.615354080892899</v>
      </c>
      <c r="I304" s="110">
        <v>-9.9230989146631092</v>
      </c>
      <c r="J304" s="110"/>
      <c r="K304" s="110">
        <v>175</v>
      </c>
      <c r="L304" s="110">
        <v>602.40885018141898</v>
      </c>
      <c r="M304" s="110">
        <v>799.09800916802703</v>
      </c>
      <c r="N304" s="194">
        <v>0.87931034482758597</v>
      </c>
      <c r="O304" s="165">
        <v>0.95483200000000001</v>
      </c>
      <c r="P304" s="165">
        <v>1.0944</v>
      </c>
      <c r="Q304" s="128">
        <v>-19.724770642201801</v>
      </c>
    </row>
    <row r="305" spans="1:17" x14ac:dyDescent="0.25">
      <c r="A305" s="110" t="s">
        <v>617</v>
      </c>
      <c r="B305" s="110">
        <v>28181</v>
      </c>
      <c r="C305" s="110">
        <v>4132</v>
      </c>
      <c r="D305" s="110">
        <v>3903.3939524242101</v>
      </c>
      <c r="E305" s="110">
        <v>282.556894049682</v>
      </c>
      <c r="F305" s="110">
        <v>-8.4574624016295399</v>
      </c>
      <c r="G305" s="110">
        <v>-39.824086057566099</v>
      </c>
      <c r="H305" s="110">
        <v>4.4123916921597903</v>
      </c>
      <c r="I305" s="110">
        <v>-9.9230989146631092</v>
      </c>
      <c r="J305" s="110"/>
      <c r="K305" s="110">
        <v>887</v>
      </c>
      <c r="L305" s="110">
        <v>302.29767692427799</v>
      </c>
      <c r="M305" s="110">
        <v>261.87198547225898</v>
      </c>
      <c r="N305" s="194">
        <v>0.93559322033898296</v>
      </c>
      <c r="O305" s="165">
        <v>0.9629080000000001</v>
      </c>
      <c r="P305" s="165">
        <v>0.99709999999999999</v>
      </c>
      <c r="Q305" s="128">
        <v>-3.3769063180827898</v>
      </c>
    </row>
    <row r="306" spans="1:17" x14ac:dyDescent="0.25">
      <c r="A306" s="110" t="s">
        <v>618</v>
      </c>
      <c r="B306" s="110">
        <v>17825</v>
      </c>
      <c r="C306" s="110">
        <v>3487</v>
      </c>
      <c r="D306" s="110">
        <v>3186.3770275999</v>
      </c>
      <c r="E306" s="110">
        <v>242.786584191028</v>
      </c>
      <c r="F306" s="110">
        <v>65.952645206878898</v>
      </c>
      <c r="G306" s="110">
        <v>-39.824086057566099</v>
      </c>
      <c r="H306" s="110">
        <v>42.029906393974599</v>
      </c>
      <c r="I306" s="110">
        <v>-9.9230989146631092</v>
      </c>
      <c r="J306" s="110"/>
      <c r="K306" s="110">
        <v>452</v>
      </c>
      <c r="L306" s="110">
        <v>235.23405093004499</v>
      </c>
      <c r="M306" s="110">
        <v>249.39499174918399</v>
      </c>
      <c r="N306" s="194">
        <v>0.94854586129753904</v>
      </c>
      <c r="O306" s="165">
        <v>0.97529900000000003</v>
      </c>
      <c r="P306" s="165">
        <v>1.0198</v>
      </c>
      <c r="Q306" s="128">
        <v>-11.372549019607799</v>
      </c>
    </row>
    <row r="307" spans="1:17" x14ac:dyDescent="0.25">
      <c r="A307" s="110" t="s">
        <v>619</v>
      </c>
      <c r="B307" s="110">
        <v>9805</v>
      </c>
      <c r="C307" s="110">
        <v>4639</v>
      </c>
      <c r="D307" s="110">
        <v>3968.0454007255898</v>
      </c>
      <c r="E307" s="110">
        <v>347.41517220726598</v>
      </c>
      <c r="F307" s="110">
        <v>375.85864772860702</v>
      </c>
      <c r="G307" s="110">
        <v>-39.824086057566099</v>
      </c>
      <c r="H307" s="110">
        <v>-3.0250133798402099</v>
      </c>
      <c r="I307" s="110">
        <v>-9.9230989146631092</v>
      </c>
      <c r="J307" s="110"/>
      <c r="K307" s="110">
        <v>311</v>
      </c>
      <c r="L307" s="110">
        <v>499.81125713723401</v>
      </c>
      <c r="M307" s="110">
        <v>194.07496157447301</v>
      </c>
      <c r="N307" s="194">
        <v>0.84565916398713803</v>
      </c>
      <c r="O307" s="165">
        <v>0.96345600000000009</v>
      </c>
      <c r="P307" s="165">
        <v>1.0940000000000001</v>
      </c>
      <c r="Q307" s="128">
        <v>4.7138047138047101</v>
      </c>
    </row>
    <row r="308" spans="1:17" x14ac:dyDescent="0.25">
      <c r="A308" s="110" t="s">
        <v>620</v>
      </c>
      <c r="B308" s="110">
        <v>5081</v>
      </c>
      <c r="C308" s="110">
        <v>4117</v>
      </c>
      <c r="D308" s="110">
        <v>3137.58894254701</v>
      </c>
      <c r="E308" s="110">
        <v>585.63177599698997</v>
      </c>
      <c r="F308" s="110">
        <v>290.26552719770598</v>
      </c>
      <c r="G308" s="110">
        <v>-39.824086057566099</v>
      </c>
      <c r="H308" s="110">
        <v>153.036057340452</v>
      </c>
      <c r="I308" s="110">
        <v>-9.9230989146631092</v>
      </c>
      <c r="J308" s="110"/>
      <c r="K308" s="110">
        <v>125</v>
      </c>
      <c r="L308" s="110">
        <v>617.66215862458296</v>
      </c>
      <c r="M308" s="110">
        <v>552.65726766656996</v>
      </c>
      <c r="N308" s="194">
        <v>0.88888888888888895</v>
      </c>
      <c r="O308" s="165">
        <v>0.96419900000000003</v>
      </c>
      <c r="P308" s="165">
        <v>1.0915999999999999</v>
      </c>
      <c r="Q308" s="128">
        <v>-28.571428571428601</v>
      </c>
    </row>
    <row r="309" spans="1:17" x14ac:dyDescent="0.25">
      <c r="A309" s="110" t="s">
        <v>621</v>
      </c>
      <c r="B309" s="110">
        <v>16169</v>
      </c>
      <c r="C309" s="110">
        <v>4421</v>
      </c>
      <c r="D309" s="110">
        <v>3943.7490291469599</v>
      </c>
      <c r="E309" s="110">
        <v>140.44624206693501</v>
      </c>
      <c r="F309" s="110">
        <v>371.99728918855601</v>
      </c>
      <c r="G309" s="110">
        <v>-39.824086057566099</v>
      </c>
      <c r="H309" s="110">
        <v>14.967963008375801</v>
      </c>
      <c r="I309" s="110">
        <v>-9.9230989146631092</v>
      </c>
      <c r="J309" s="110"/>
      <c r="K309" s="110">
        <v>507</v>
      </c>
      <c r="L309" s="110">
        <v>155.96658800053601</v>
      </c>
      <c r="M309" s="110">
        <v>123.98177043050801</v>
      </c>
      <c r="N309" s="194">
        <v>0.92307692307692302</v>
      </c>
      <c r="O309" s="165">
        <v>0.95713099999999995</v>
      </c>
      <c r="P309" s="165">
        <v>1.0935999999999999</v>
      </c>
      <c r="Q309" s="128">
        <v>-5.2336448598130803</v>
      </c>
    </row>
    <row r="310" spans="1:17" x14ac:dyDescent="0.25">
      <c r="A310" s="110" t="s">
        <v>622</v>
      </c>
      <c r="B310" s="110">
        <v>23116</v>
      </c>
      <c r="C310" s="110">
        <v>4021</v>
      </c>
      <c r="D310" s="110">
        <v>3923.2257364339398</v>
      </c>
      <c r="E310" s="110">
        <v>138.709701553889</v>
      </c>
      <c r="F310" s="110">
        <v>-17.9307163426991</v>
      </c>
      <c r="G310" s="110">
        <v>-39.824086057566099</v>
      </c>
      <c r="H310" s="110">
        <v>26.8448162603645</v>
      </c>
      <c r="I310" s="110">
        <v>-9.9230989146631092</v>
      </c>
      <c r="J310" s="110"/>
      <c r="K310" s="110">
        <v>726</v>
      </c>
      <c r="L310" s="110">
        <v>133.53231104768301</v>
      </c>
      <c r="M310" s="110">
        <v>142.942966357269</v>
      </c>
      <c r="N310" s="194">
        <v>0.93222683264176998</v>
      </c>
      <c r="O310" s="165">
        <v>0.98882400000000004</v>
      </c>
      <c r="P310" s="165">
        <v>0.99470000000000003</v>
      </c>
      <c r="Q310" s="128">
        <v>-7.2796934865900402</v>
      </c>
    </row>
    <row r="311" spans="1:17" x14ac:dyDescent="0.25">
      <c r="A311" s="110" t="s">
        <v>623</v>
      </c>
      <c r="B311" s="110">
        <v>77470</v>
      </c>
      <c r="C311" s="110">
        <v>3637</v>
      </c>
      <c r="D311" s="110">
        <v>3735.3647740635502</v>
      </c>
      <c r="E311" s="110">
        <v>-58.849290224756103</v>
      </c>
      <c r="F311" s="110">
        <v>13.694937905184601</v>
      </c>
      <c r="G311" s="110">
        <v>-39.824086057566099</v>
      </c>
      <c r="H311" s="110">
        <v>-3.0250133798402099</v>
      </c>
      <c r="I311" s="110">
        <v>-9.9230989146631092</v>
      </c>
      <c r="J311" s="110"/>
      <c r="K311" s="110">
        <v>2361</v>
      </c>
      <c r="L311" s="110">
        <v>-47.764753096647397</v>
      </c>
      <c r="M311" s="110">
        <v>-70.877953055691293</v>
      </c>
      <c r="N311" s="194">
        <v>0.93469041560644595</v>
      </c>
      <c r="O311" s="165">
        <v>0.98563100000000003</v>
      </c>
      <c r="P311" s="165">
        <v>1.0028999999999999</v>
      </c>
      <c r="Q311" s="128">
        <v>2.07522697795071</v>
      </c>
    </row>
    <row r="312" spans="1:17" x14ac:dyDescent="0.25">
      <c r="A312" s="110" t="s">
        <v>624</v>
      </c>
      <c r="B312" s="110">
        <v>6101</v>
      </c>
      <c r="C312" s="110">
        <v>4622</v>
      </c>
      <c r="D312" s="110">
        <v>3716.1080849661898</v>
      </c>
      <c r="E312" s="110">
        <v>561.17257608446596</v>
      </c>
      <c r="F312" s="110">
        <v>348.460431962256</v>
      </c>
      <c r="G312" s="110">
        <v>-39.824086057566099</v>
      </c>
      <c r="H312" s="110">
        <v>45.897701687126101</v>
      </c>
      <c r="I312" s="110">
        <v>-9.9230989146631092</v>
      </c>
      <c r="J312" s="110"/>
      <c r="K312" s="110">
        <v>182</v>
      </c>
      <c r="L312" s="110">
        <v>656.02227576462406</v>
      </c>
      <c r="M312" s="110">
        <v>465.37875070148198</v>
      </c>
      <c r="N312" s="194">
        <v>0.92857142857142905</v>
      </c>
      <c r="O312" s="165">
        <v>0.95478600000000002</v>
      </c>
      <c r="P312" s="165">
        <v>1.093</v>
      </c>
      <c r="Q312" s="128">
        <v>-10.7843137254902</v>
      </c>
    </row>
    <row r="313" spans="1:17" x14ac:dyDescent="0.25">
      <c r="A313" s="110" t="s">
        <v>625</v>
      </c>
      <c r="B313" s="110">
        <v>42184</v>
      </c>
      <c r="C313" s="110">
        <v>4375</v>
      </c>
      <c r="D313" s="110">
        <v>4290.3890323474498</v>
      </c>
      <c r="E313" s="110">
        <v>113.138514383513</v>
      </c>
      <c r="F313" s="110">
        <v>24.314325222137501</v>
      </c>
      <c r="G313" s="110">
        <v>-39.824086057566099</v>
      </c>
      <c r="H313" s="110">
        <v>-3.0250133798402099</v>
      </c>
      <c r="I313" s="110">
        <v>-9.9230989146631092</v>
      </c>
      <c r="J313" s="110"/>
      <c r="K313" s="110">
        <v>1468</v>
      </c>
      <c r="L313" s="110">
        <v>99.791065421592094</v>
      </c>
      <c r="M313" s="110">
        <v>125.541837642608</v>
      </c>
      <c r="N313" s="194">
        <v>0.93242320819112601</v>
      </c>
      <c r="O313" s="165">
        <v>0.96590299999999996</v>
      </c>
      <c r="P313" s="165">
        <v>1.0049999999999999</v>
      </c>
      <c r="Q313" s="128">
        <v>10.044977511244401</v>
      </c>
    </row>
    <row r="314" spans="1:17" x14ac:dyDescent="0.25">
      <c r="A314" s="110" t="s">
        <v>626</v>
      </c>
      <c r="B314" s="110">
        <v>8274</v>
      </c>
      <c r="C314" s="110">
        <v>5101</v>
      </c>
      <c r="D314" s="110">
        <v>4289.58899277411</v>
      </c>
      <c r="E314" s="110">
        <v>629.89746067387898</v>
      </c>
      <c r="F314" s="110">
        <v>234.500185670203</v>
      </c>
      <c r="G314" s="110">
        <v>-39.824086057566099</v>
      </c>
      <c r="H314" s="110">
        <v>-3.0250133798402099</v>
      </c>
      <c r="I314" s="110">
        <v>-9.9230989146631092</v>
      </c>
      <c r="J314" s="110"/>
      <c r="K314" s="110">
        <v>280</v>
      </c>
      <c r="L314" s="110">
        <v>523.91166177339596</v>
      </c>
      <c r="M314" s="110">
        <v>734.939133871536</v>
      </c>
      <c r="N314" s="194">
        <v>0.91843971631205701</v>
      </c>
      <c r="O314" s="165">
        <v>0.96308000000000005</v>
      </c>
      <c r="P314" s="165">
        <v>1.054</v>
      </c>
      <c r="Q314" s="128">
        <v>2.5641025641025599</v>
      </c>
    </row>
    <row r="315" spans="1:17" x14ac:dyDescent="0.25">
      <c r="A315" s="110" t="s">
        <v>627</v>
      </c>
      <c r="B315" s="110">
        <v>3367</v>
      </c>
      <c r="C315" s="110">
        <v>4738</v>
      </c>
      <c r="D315" s="110">
        <v>3764.9022908719198</v>
      </c>
      <c r="E315" s="110">
        <v>674.50337736911501</v>
      </c>
      <c r="F315" s="110">
        <v>346.59795921700697</v>
      </c>
      <c r="G315" s="110">
        <v>-39.824086057566099</v>
      </c>
      <c r="H315" s="110">
        <v>1.56037113215979</v>
      </c>
      <c r="I315" s="110">
        <v>-9.9230989146631092</v>
      </c>
      <c r="J315" s="110"/>
      <c r="K315" s="110">
        <v>101</v>
      </c>
      <c r="L315" s="110">
        <v>787.44789974160597</v>
      </c>
      <c r="M315" s="110">
        <v>560.61472929379795</v>
      </c>
      <c r="N315" s="194">
        <v>0.88235294117647101</v>
      </c>
      <c r="O315" s="165">
        <v>0.94885499999999989</v>
      </c>
      <c r="P315" s="165">
        <v>1.0912999999999999</v>
      </c>
      <c r="Q315" s="128">
        <v>-2.8846153846153801</v>
      </c>
    </row>
    <row r="316" spans="1:17" x14ac:dyDescent="0.25">
      <c r="A316" s="110" t="s">
        <v>628</v>
      </c>
      <c r="B316" s="110">
        <v>4461</v>
      </c>
      <c r="C316" s="110">
        <v>5164</v>
      </c>
      <c r="D316" s="110">
        <v>3966.6831360854699</v>
      </c>
      <c r="E316" s="110">
        <v>603.39147280759801</v>
      </c>
      <c r="F316" s="110">
        <v>393.18400065121102</v>
      </c>
      <c r="G316" s="110">
        <v>-39.824086057566099</v>
      </c>
      <c r="H316" s="110">
        <v>250.017703691702</v>
      </c>
      <c r="I316" s="110">
        <v>-9.9230989146631092</v>
      </c>
      <c r="J316" s="110"/>
      <c r="K316" s="110">
        <v>138</v>
      </c>
      <c r="L316" s="110">
        <v>420.12216829932498</v>
      </c>
      <c r="M316" s="110">
        <v>785.71665161304395</v>
      </c>
      <c r="N316" s="194">
        <v>0.92198581560283699</v>
      </c>
      <c r="O316" s="165">
        <v>0.95003299999999991</v>
      </c>
      <c r="P316" s="165">
        <v>1.0984</v>
      </c>
      <c r="Q316" s="128">
        <v>-33.653846153846203</v>
      </c>
    </row>
    <row r="317" spans="1:17" s="64" customFormat="1" ht="6.75" customHeight="1" thickBot="1" x14ac:dyDescent="0.3">
      <c r="A317" s="59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175"/>
      <c r="M317" s="82"/>
      <c r="N317" s="68"/>
      <c r="O317" s="82"/>
      <c r="P317" s="82"/>
      <c r="Q317" s="82"/>
    </row>
    <row r="318" spans="1:17" x14ac:dyDescent="0.25">
      <c r="A318" s="19"/>
      <c r="C318" s="80"/>
      <c r="D318" s="80"/>
      <c r="E318" s="80"/>
      <c r="F318" s="80"/>
      <c r="G318" s="80"/>
      <c r="H318" s="80"/>
      <c r="I318" s="80"/>
      <c r="J318" s="81"/>
      <c r="K318" s="80"/>
      <c r="L318" s="85"/>
      <c r="M318" s="80"/>
      <c r="O318" s="80"/>
      <c r="P318" s="80"/>
      <c r="Q318" s="80"/>
    </row>
    <row r="319" spans="1:17" x14ac:dyDescent="0.25">
      <c r="A319" s="19"/>
      <c r="C319" s="80"/>
      <c r="D319" s="80"/>
      <c r="E319" s="80"/>
      <c r="F319" s="80"/>
      <c r="G319" s="80"/>
      <c r="H319" s="80"/>
      <c r="I319" s="80"/>
      <c r="J319" s="81"/>
      <c r="K319" s="80"/>
      <c r="L319" s="85"/>
      <c r="M319" s="80"/>
      <c r="O319" s="80"/>
      <c r="P319" s="80"/>
      <c r="Q319" s="80"/>
    </row>
    <row r="320" spans="1:17" hidden="1" x14ac:dyDescent="0.25">
      <c r="A320" s="19"/>
      <c r="C320" s="80"/>
      <c r="D320" s="80"/>
      <c r="E320" s="80"/>
      <c r="F320" s="80"/>
      <c r="G320" s="80"/>
      <c r="H320" s="80"/>
      <c r="I320" s="80"/>
      <c r="J320" s="81"/>
      <c r="K320" s="80"/>
      <c r="L320" s="85"/>
      <c r="M320" s="80"/>
      <c r="O320" s="80"/>
      <c r="P320" s="80"/>
      <c r="Q320" s="80"/>
    </row>
    <row r="321" spans="1:17" hidden="1" x14ac:dyDescent="0.25">
      <c r="A321" s="19"/>
      <c r="C321" s="80"/>
      <c r="D321" s="80"/>
      <c r="E321" s="80"/>
      <c r="F321" s="80"/>
      <c r="G321" s="80"/>
      <c r="H321" s="80"/>
      <c r="I321" s="80"/>
      <c r="J321" s="81"/>
      <c r="K321" s="80"/>
      <c r="L321" s="85"/>
      <c r="M321" s="80"/>
      <c r="O321" s="80"/>
      <c r="P321" s="80"/>
      <c r="Q321" s="80"/>
    </row>
    <row r="322" spans="1:17" hidden="1" x14ac:dyDescent="0.25">
      <c r="A322" s="19"/>
      <c r="C322" s="80"/>
      <c r="D322" s="80"/>
      <c r="E322" s="80"/>
      <c r="F322" s="80"/>
      <c r="G322" s="80"/>
      <c r="H322" s="80"/>
      <c r="I322" s="80"/>
      <c r="J322" s="81"/>
      <c r="K322" s="80"/>
      <c r="L322" s="85"/>
      <c r="M322" s="80"/>
      <c r="O322" s="80"/>
      <c r="P322" s="80"/>
      <c r="Q322" s="80"/>
    </row>
    <row r="323" spans="1:17" hidden="1" x14ac:dyDescent="0.25">
      <c r="A323" s="19"/>
      <c r="C323" s="80"/>
      <c r="D323" s="80"/>
      <c r="E323" s="80"/>
      <c r="F323" s="80"/>
      <c r="G323" s="80"/>
      <c r="H323" s="80"/>
      <c r="I323" s="80"/>
      <c r="J323" s="81"/>
      <c r="K323" s="80"/>
      <c r="L323" s="85"/>
      <c r="M323" s="80"/>
      <c r="O323" s="80"/>
      <c r="P323" s="80"/>
      <c r="Q323" s="80"/>
    </row>
    <row r="324" spans="1:17" hidden="1" x14ac:dyDescent="0.25">
      <c r="A324" s="19"/>
      <c r="C324" s="80"/>
      <c r="D324" s="80"/>
      <c r="E324" s="80"/>
      <c r="F324" s="80"/>
      <c r="G324" s="80"/>
      <c r="H324" s="80"/>
      <c r="I324" s="80"/>
      <c r="J324" s="81"/>
      <c r="K324" s="80"/>
      <c r="L324" s="85"/>
      <c r="M324" s="80"/>
      <c r="O324" s="80"/>
      <c r="P324" s="80"/>
      <c r="Q324" s="80"/>
    </row>
    <row r="325" spans="1:17" s="64" customFormat="1" hidden="1" x14ac:dyDescent="0.25">
      <c r="A325" s="173"/>
      <c r="B325"/>
      <c r="C325" s="81"/>
      <c r="D325" s="81"/>
      <c r="E325" s="81"/>
      <c r="F325" s="81"/>
      <c r="G325" s="81"/>
      <c r="H325" s="81"/>
      <c r="I325" s="81"/>
      <c r="J325" s="81"/>
      <c r="K325" s="81"/>
      <c r="L325" s="92"/>
      <c r="M325" s="81"/>
      <c r="O325" s="81"/>
      <c r="P325" s="81"/>
      <c r="Q325" s="81"/>
    </row>
    <row r="326" spans="1:17" s="64" customFormat="1" hidden="1" x14ac:dyDescent="0.25">
      <c r="B326"/>
    </row>
    <row r="327" spans="1:17" s="64" customFormat="1" hidden="1" x14ac:dyDescent="0.25">
      <c r="B327"/>
    </row>
    <row r="328" spans="1:17" s="64" customFormat="1" hidden="1" x14ac:dyDescent="0.25">
      <c r="B328"/>
    </row>
    <row r="329" spans="1:17" x14ac:dyDescent="0.25"/>
    <row r="330" spans="1:17" x14ac:dyDescent="0.25"/>
  </sheetData>
  <mergeCells count="3">
    <mergeCell ref="L3:M3"/>
    <mergeCell ref="E3:I3"/>
    <mergeCell ref="O3:P3"/>
  </mergeCells>
  <conditionalFormatting sqref="C7:Q1048576">
    <cfRule type="cellIs" dxfId="72" priority="2" operator="lessThan">
      <formula>0</formula>
    </cfRule>
  </conditionalFormatting>
  <conditionalFormatting sqref="B7:B332">
    <cfRule type="cellIs" dxfId="7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0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0" defaultRowHeight="9" customHeight="1" zeroHeight="1" x14ac:dyDescent="0.25"/>
  <cols>
    <col min="1" max="1" width="19" customWidth="1"/>
    <col min="2" max="2" width="11.44140625" customWidth="1"/>
    <col min="3" max="3" width="10.88671875" customWidth="1"/>
    <col min="4" max="4" width="10.6640625" customWidth="1"/>
    <col min="5" max="5" width="10.5546875" customWidth="1"/>
    <col min="6" max="7" width="10.6640625" customWidth="1"/>
    <col min="8" max="8" width="13.44140625" customWidth="1"/>
    <col min="9" max="9" width="11.44140625" customWidth="1"/>
    <col min="10" max="10" width="12.5546875" customWidth="1"/>
    <col min="11" max="11" width="11" customWidth="1"/>
    <col min="12" max="12" width="12" customWidth="1"/>
    <col min="13" max="13" width="11.109375" customWidth="1"/>
    <col min="14" max="14" width="11" customWidth="1"/>
    <col min="15" max="15" width="10.6640625" customWidth="1"/>
    <col min="16" max="16" width="11.109375" customWidth="1"/>
    <col min="17" max="17" width="10.5546875" customWidth="1"/>
    <col min="18" max="18" width="10.6640625" customWidth="1"/>
    <col min="19" max="19" width="10.88671875" customWidth="1"/>
    <col min="20" max="20" width="11.33203125" customWidth="1"/>
    <col min="21" max="21" width="9.109375" customWidth="1"/>
    <col min="22" max="22" width="3.6640625" customWidth="1"/>
    <col min="23" max="24" width="0" hidden="1" customWidth="1"/>
    <col min="25" max="16384" width="9.109375" hidden="1"/>
  </cols>
  <sheetData>
    <row r="1" spans="1:24" ht="9" customHeight="1" x14ac:dyDescent="0.25"/>
    <row r="2" spans="1:24" ht="16.2" thickBot="1" x14ac:dyDescent="0.35">
      <c r="A2" s="69" t="str">
        <f>"Tabell 6.1  Underlag för beräkning av programvalsfaktorn, utjämningsåret "&amp;Innehåll!C34</f>
        <v>Tabell 6.1  Underlag för beräkning av programvalsfaktorn, utjämningsåret 2021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4" ht="52.8" x14ac:dyDescent="0.25">
      <c r="A3" s="178" t="s">
        <v>172</v>
      </c>
      <c r="B3" s="83" t="s">
        <v>89</v>
      </c>
      <c r="C3" s="83" t="s">
        <v>91</v>
      </c>
      <c r="D3" s="83" t="s">
        <v>92</v>
      </c>
      <c r="E3" s="83" t="s">
        <v>93</v>
      </c>
      <c r="F3" s="83" t="s">
        <v>90</v>
      </c>
      <c r="G3" s="83" t="s">
        <v>94</v>
      </c>
      <c r="H3" s="83" t="s">
        <v>97</v>
      </c>
      <c r="I3" s="83" t="s">
        <v>98</v>
      </c>
      <c r="J3" s="83" t="s">
        <v>95</v>
      </c>
      <c r="K3" s="83" t="s">
        <v>99</v>
      </c>
      <c r="L3" s="83" t="s">
        <v>102</v>
      </c>
      <c r="M3" s="83" t="s">
        <v>100</v>
      </c>
      <c r="N3" s="83" t="s">
        <v>101</v>
      </c>
      <c r="O3" s="83" t="s">
        <v>96</v>
      </c>
      <c r="P3" s="83" t="s">
        <v>103</v>
      </c>
      <c r="Q3" s="83" t="s">
        <v>234</v>
      </c>
      <c r="R3" s="83" t="s">
        <v>104</v>
      </c>
      <c r="S3" s="83" t="s">
        <v>105</v>
      </c>
      <c r="T3" s="83" t="s">
        <v>106</v>
      </c>
      <c r="U3" s="83" t="s">
        <v>107</v>
      </c>
    </row>
    <row r="4" spans="1:24" ht="13.2" x14ac:dyDescent="0.25">
      <c r="A4" s="64"/>
      <c r="B4" t="s">
        <v>174</v>
      </c>
    </row>
    <row r="5" spans="1:24" ht="13.2" x14ac:dyDescent="0.25">
      <c r="B5" s="179">
        <v>135465</v>
      </c>
      <c r="C5" s="179">
        <v>100500</v>
      </c>
      <c r="D5" s="179">
        <v>122700</v>
      </c>
      <c r="E5" s="179">
        <v>85800</v>
      </c>
      <c r="F5" s="179">
        <v>126451</v>
      </c>
      <c r="G5" s="179">
        <v>160714</v>
      </c>
      <c r="H5" s="179">
        <v>100900</v>
      </c>
      <c r="I5" s="179">
        <v>106800</v>
      </c>
      <c r="J5" s="179">
        <v>92900</v>
      </c>
      <c r="K5" s="179">
        <v>124400</v>
      </c>
      <c r="L5" s="179">
        <v>128715</v>
      </c>
      <c r="M5" s="179">
        <v>152800</v>
      </c>
      <c r="N5" s="179">
        <v>93500</v>
      </c>
      <c r="O5" s="179">
        <v>226799</v>
      </c>
      <c r="P5" s="179">
        <v>145600</v>
      </c>
      <c r="Q5" s="179">
        <v>87200</v>
      </c>
      <c r="R5" s="179">
        <v>100000</v>
      </c>
      <c r="S5" s="179">
        <v>128900</v>
      </c>
      <c r="T5" s="179">
        <v>105700</v>
      </c>
      <c r="U5" s="308">
        <v>109769.36752559801</v>
      </c>
      <c r="V5" s="64"/>
      <c r="W5" s="64"/>
      <c r="X5" s="64"/>
    </row>
    <row r="6" spans="1:24" ht="13.2" x14ac:dyDescent="0.25">
      <c r="A6" s="3"/>
      <c r="B6" s="90" t="s">
        <v>173</v>
      </c>
      <c r="C6" s="78"/>
      <c r="D6" s="78"/>
      <c r="E6" s="86"/>
      <c r="F6" s="78"/>
      <c r="G6" s="78"/>
      <c r="H6" s="86"/>
      <c r="I6" s="78"/>
      <c r="J6" s="78"/>
      <c r="K6" s="86"/>
      <c r="L6" s="78"/>
      <c r="M6" s="78"/>
      <c r="N6" s="86"/>
      <c r="O6" s="78"/>
      <c r="P6" s="78"/>
      <c r="Q6" s="86"/>
      <c r="R6" s="78"/>
      <c r="S6" s="78"/>
      <c r="T6" s="86"/>
      <c r="U6" s="78"/>
      <c r="V6" s="72"/>
      <c r="W6" s="72"/>
      <c r="X6" s="72"/>
    </row>
    <row r="7" spans="1:24" ht="18.75" customHeight="1" x14ac:dyDescent="0.25">
      <c r="A7" s="17" t="s">
        <v>324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4" ht="13.2" x14ac:dyDescent="0.25">
      <c r="A8" s="110" t="s">
        <v>325</v>
      </c>
      <c r="B8" s="110">
        <v>72</v>
      </c>
      <c r="C8" s="110">
        <v>119</v>
      </c>
      <c r="D8" s="110">
        <v>182</v>
      </c>
      <c r="E8" s="110">
        <v>565</v>
      </c>
      <c r="F8" s="110">
        <v>159</v>
      </c>
      <c r="G8" s="110">
        <v>95</v>
      </c>
      <c r="H8" s="110">
        <v>91</v>
      </c>
      <c r="I8" s="110">
        <v>16</v>
      </c>
      <c r="J8" s="110">
        <v>29</v>
      </c>
      <c r="K8" s="110">
        <v>56</v>
      </c>
      <c r="L8" s="110">
        <v>416</v>
      </c>
      <c r="M8" s="110">
        <v>28</v>
      </c>
      <c r="N8" s="110">
        <v>491</v>
      </c>
      <c r="O8" s="110">
        <v>55</v>
      </c>
      <c r="P8" s="110">
        <v>37</v>
      </c>
      <c r="Q8" s="110">
        <v>632</v>
      </c>
      <c r="R8" s="110">
        <v>308</v>
      </c>
      <c r="S8" s="110">
        <v>44</v>
      </c>
      <c r="T8" s="110">
        <v>118</v>
      </c>
      <c r="U8" s="110">
        <v>21</v>
      </c>
    </row>
    <row r="9" spans="1:24" ht="13.2" x14ac:dyDescent="0.25">
      <c r="A9" s="110" t="s">
        <v>326</v>
      </c>
      <c r="B9" s="110">
        <v>2</v>
      </c>
      <c r="C9" s="110">
        <v>9</v>
      </c>
      <c r="D9" s="110">
        <v>11</v>
      </c>
      <c r="E9" s="110">
        <v>525</v>
      </c>
      <c r="F9" s="110">
        <v>73</v>
      </c>
      <c r="G9" s="110">
        <v>8</v>
      </c>
      <c r="H9" s="110">
        <v>10</v>
      </c>
      <c r="I9" s="110">
        <v>2</v>
      </c>
      <c r="J9" s="110">
        <v>5</v>
      </c>
      <c r="K9" s="110">
        <v>4</v>
      </c>
      <c r="L9" s="110">
        <v>35</v>
      </c>
      <c r="M9" s="110">
        <v>0</v>
      </c>
      <c r="N9" s="110">
        <v>411</v>
      </c>
      <c r="O9" s="110">
        <v>32</v>
      </c>
      <c r="P9" s="110">
        <v>2</v>
      </c>
      <c r="Q9" s="110">
        <v>271</v>
      </c>
      <c r="R9" s="110">
        <v>69</v>
      </c>
      <c r="S9" s="110">
        <v>2</v>
      </c>
      <c r="T9" s="110">
        <v>8</v>
      </c>
      <c r="U9" s="110">
        <v>27</v>
      </c>
    </row>
    <row r="10" spans="1:24" ht="13.2" x14ac:dyDescent="0.25">
      <c r="A10" s="110" t="s">
        <v>327</v>
      </c>
      <c r="B10" s="110">
        <v>8</v>
      </c>
      <c r="C10" s="110">
        <v>9</v>
      </c>
      <c r="D10" s="110">
        <v>72</v>
      </c>
      <c r="E10" s="110">
        <v>265</v>
      </c>
      <c r="F10" s="110">
        <v>71</v>
      </c>
      <c r="G10" s="110">
        <v>21</v>
      </c>
      <c r="H10" s="110">
        <v>35</v>
      </c>
      <c r="I10" s="110">
        <v>4</v>
      </c>
      <c r="J10" s="110">
        <v>9</v>
      </c>
      <c r="K10" s="110">
        <v>29</v>
      </c>
      <c r="L10" s="110">
        <v>83</v>
      </c>
      <c r="M10" s="110">
        <v>1</v>
      </c>
      <c r="N10" s="110">
        <v>189</v>
      </c>
      <c r="O10" s="110">
        <v>48</v>
      </c>
      <c r="P10" s="110">
        <v>15</v>
      </c>
      <c r="Q10" s="110">
        <v>224</v>
      </c>
      <c r="R10" s="110">
        <v>134</v>
      </c>
      <c r="S10" s="110">
        <v>15</v>
      </c>
      <c r="T10" s="110">
        <v>14</v>
      </c>
      <c r="U10" s="110">
        <v>8</v>
      </c>
    </row>
    <row r="11" spans="1:24" ht="13.2" x14ac:dyDescent="0.25">
      <c r="A11" s="110" t="s">
        <v>328</v>
      </c>
      <c r="B11" s="110">
        <v>104</v>
      </c>
      <c r="C11" s="110">
        <v>86</v>
      </c>
      <c r="D11" s="110">
        <v>240</v>
      </c>
      <c r="E11" s="110">
        <v>430</v>
      </c>
      <c r="F11" s="110">
        <v>225</v>
      </c>
      <c r="G11" s="110">
        <v>115</v>
      </c>
      <c r="H11" s="110">
        <v>82</v>
      </c>
      <c r="I11" s="110">
        <v>45</v>
      </c>
      <c r="J11" s="110">
        <v>25</v>
      </c>
      <c r="K11" s="110">
        <v>72</v>
      </c>
      <c r="L11" s="110">
        <v>367</v>
      </c>
      <c r="M11" s="110">
        <v>23</v>
      </c>
      <c r="N11" s="110">
        <v>350</v>
      </c>
      <c r="O11" s="110">
        <v>115</v>
      </c>
      <c r="P11" s="110">
        <v>54</v>
      </c>
      <c r="Q11" s="110">
        <v>551</v>
      </c>
      <c r="R11" s="110">
        <v>257</v>
      </c>
      <c r="S11" s="110">
        <v>31</v>
      </c>
      <c r="T11" s="110">
        <v>90</v>
      </c>
      <c r="U11" s="110">
        <v>17</v>
      </c>
    </row>
    <row r="12" spans="1:24" ht="13.2" x14ac:dyDescent="0.25">
      <c r="A12" s="110" t="s">
        <v>329</v>
      </c>
      <c r="B12" s="110">
        <v>90</v>
      </c>
      <c r="C12" s="110">
        <v>89</v>
      </c>
      <c r="D12" s="110">
        <v>246</v>
      </c>
      <c r="E12" s="110">
        <v>680</v>
      </c>
      <c r="F12" s="110">
        <v>291</v>
      </c>
      <c r="G12" s="110">
        <v>76</v>
      </c>
      <c r="H12" s="110">
        <v>125</v>
      </c>
      <c r="I12" s="110">
        <v>23</v>
      </c>
      <c r="J12" s="110">
        <v>26</v>
      </c>
      <c r="K12" s="110">
        <v>79</v>
      </c>
      <c r="L12" s="110">
        <v>346</v>
      </c>
      <c r="M12" s="110">
        <v>31</v>
      </c>
      <c r="N12" s="110">
        <v>685</v>
      </c>
      <c r="O12" s="110">
        <v>106</v>
      </c>
      <c r="P12" s="110">
        <v>40</v>
      </c>
      <c r="Q12" s="110">
        <v>776</v>
      </c>
      <c r="R12" s="110">
        <v>439</v>
      </c>
      <c r="S12" s="110">
        <v>46</v>
      </c>
      <c r="T12" s="110">
        <v>84</v>
      </c>
      <c r="U12" s="110">
        <v>33</v>
      </c>
    </row>
    <row r="13" spans="1:24" ht="13.2" x14ac:dyDescent="0.25">
      <c r="A13" s="110" t="s">
        <v>330</v>
      </c>
      <c r="B13" s="110">
        <v>62</v>
      </c>
      <c r="C13" s="110">
        <v>66</v>
      </c>
      <c r="D13" s="110">
        <v>132</v>
      </c>
      <c r="E13" s="110">
        <v>558</v>
      </c>
      <c r="F13" s="110">
        <v>139</v>
      </c>
      <c r="G13" s="110">
        <v>44</v>
      </c>
      <c r="H13" s="110">
        <v>77</v>
      </c>
      <c r="I13" s="110">
        <v>9</v>
      </c>
      <c r="J13" s="110">
        <v>15</v>
      </c>
      <c r="K13" s="110">
        <v>45</v>
      </c>
      <c r="L13" s="110">
        <v>351</v>
      </c>
      <c r="M13" s="110">
        <v>7</v>
      </c>
      <c r="N13" s="110">
        <v>550</v>
      </c>
      <c r="O13" s="110">
        <v>48</v>
      </c>
      <c r="P13" s="110">
        <v>33</v>
      </c>
      <c r="Q13" s="110">
        <v>503</v>
      </c>
      <c r="R13" s="110">
        <v>314</v>
      </c>
      <c r="S13" s="110">
        <v>27</v>
      </c>
      <c r="T13" s="110">
        <v>61</v>
      </c>
      <c r="U13" s="110">
        <v>14</v>
      </c>
    </row>
    <row r="14" spans="1:24" ht="13.2" x14ac:dyDescent="0.25">
      <c r="A14" s="110" t="s">
        <v>331</v>
      </c>
      <c r="B14" s="110">
        <v>8</v>
      </c>
      <c r="C14" s="110">
        <v>12</v>
      </c>
      <c r="D14" s="110">
        <v>22</v>
      </c>
      <c r="E14" s="110">
        <v>540</v>
      </c>
      <c r="F14" s="110">
        <v>113</v>
      </c>
      <c r="G14" s="110">
        <v>7</v>
      </c>
      <c r="H14" s="110">
        <v>13</v>
      </c>
      <c r="I14" s="110">
        <v>3</v>
      </c>
      <c r="J14" s="110">
        <v>6</v>
      </c>
      <c r="K14" s="110">
        <v>12</v>
      </c>
      <c r="L14" s="110">
        <v>72</v>
      </c>
      <c r="M14" s="110">
        <v>0</v>
      </c>
      <c r="N14" s="110">
        <v>488</v>
      </c>
      <c r="O14" s="110">
        <v>24</v>
      </c>
      <c r="P14" s="110">
        <v>7</v>
      </c>
      <c r="Q14" s="110">
        <v>393</v>
      </c>
      <c r="R14" s="110">
        <v>112</v>
      </c>
      <c r="S14" s="110">
        <v>10</v>
      </c>
      <c r="T14" s="110">
        <v>10</v>
      </c>
      <c r="U14" s="110">
        <v>41</v>
      </c>
    </row>
    <row r="15" spans="1:24" ht="13.2" x14ac:dyDescent="0.25">
      <c r="A15" s="110" t="s">
        <v>332</v>
      </c>
      <c r="B15" s="110">
        <v>40</v>
      </c>
      <c r="C15" s="110">
        <v>32</v>
      </c>
      <c r="D15" s="110">
        <v>92</v>
      </c>
      <c r="E15" s="110">
        <v>930</v>
      </c>
      <c r="F15" s="110">
        <v>295</v>
      </c>
      <c r="G15" s="110">
        <v>38</v>
      </c>
      <c r="H15" s="110">
        <v>50</v>
      </c>
      <c r="I15" s="110">
        <v>23</v>
      </c>
      <c r="J15" s="110">
        <v>26</v>
      </c>
      <c r="K15" s="110">
        <v>54</v>
      </c>
      <c r="L15" s="110">
        <v>235</v>
      </c>
      <c r="M15" s="110">
        <v>3</v>
      </c>
      <c r="N15" s="110">
        <v>746</v>
      </c>
      <c r="O15" s="110">
        <v>72</v>
      </c>
      <c r="P15" s="110">
        <v>31</v>
      </c>
      <c r="Q15" s="110">
        <v>953</v>
      </c>
      <c r="R15" s="110">
        <v>376</v>
      </c>
      <c r="S15" s="110">
        <v>14</v>
      </c>
      <c r="T15" s="110">
        <v>31</v>
      </c>
      <c r="U15" s="110">
        <v>43</v>
      </c>
    </row>
    <row r="16" spans="1:24" ht="13.2" x14ac:dyDescent="0.25">
      <c r="A16" s="110" t="s">
        <v>333</v>
      </c>
      <c r="B16" s="110">
        <v>80</v>
      </c>
      <c r="C16" s="110">
        <v>34</v>
      </c>
      <c r="D16" s="110">
        <v>112</v>
      </c>
      <c r="E16" s="110">
        <v>247</v>
      </c>
      <c r="F16" s="110">
        <v>124</v>
      </c>
      <c r="G16" s="110">
        <v>114</v>
      </c>
      <c r="H16" s="110">
        <v>93</v>
      </c>
      <c r="I16" s="110">
        <v>5</v>
      </c>
      <c r="J16" s="110">
        <v>11</v>
      </c>
      <c r="K16" s="110">
        <v>53</v>
      </c>
      <c r="L16" s="110">
        <v>224</v>
      </c>
      <c r="M16" s="110">
        <v>3</v>
      </c>
      <c r="N16" s="110">
        <v>158</v>
      </c>
      <c r="O16" s="110">
        <v>72</v>
      </c>
      <c r="P16" s="110">
        <v>30</v>
      </c>
      <c r="Q16" s="110">
        <v>362</v>
      </c>
      <c r="R16" s="110">
        <v>176</v>
      </c>
      <c r="S16" s="110">
        <v>41</v>
      </c>
      <c r="T16" s="110">
        <v>52</v>
      </c>
      <c r="U16" s="110">
        <v>10</v>
      </c>
    </row>
    <row r="17" spans="1:21" ht="13.2" x14ac:dyDescent="0.25">
      <c r="A17" s="110" t="s">
        <v>334</v>
      </c>
      <c r="B17" s="110">
        <v>19</v>
      </c>
      <c r="C17" s="110">
        <v>23</v>
      </c>
      <c r="D17" s="110">
        <v>34</v>
      </c>
      <c r="E17" s="110">
        <v>77</v>
      </c>
      <c r="F17" s="110">
        <v>28</v>
      </c>
      <c r="G17" s="110">
        <v>16</v>
      </c>
      <c r="H17" s="110">
        <v>22</v>
      </c>
      <c r="I17" s="110">
        <v>4</v>
      </c>
      <c r="J17" s="110">
        <v>2</v>
      </c>
      <c r="K17" s="110">
        <v>7</v>
      </c>
      <c r="L17" s="110">
        <v>21</v>
      </c>
      <c r="M17" s="110">
        <v>11</v>
      </c>
      <c r="N17" s="110">
        <v>40</v>
      </c>
      <c r="O17" s="110">
        <v>17</v>
      </c>
      <c r="P17" s="110">
        <v>10</v>
      </c>
      <c r="Q17" s="110">
        <v>89</v>
      </c>
      <c r="R17" s="110">
        <v>26</v>
      </c>
      <c r="S17" s="110">
        <v>15</v>
      </c>
      <c r="T17" s="110">
        <v>5</v>
      </c>
      <c r="U17" s="110">
        <v>0</v>
      </c>
    </row>
    <row r="18" spans="1:21" ht="13.2" x14ac:dyDescent="0.25">
      <c r="A18" s="110" t="s">
        <v>335</v>
      </c>
      <c r="B18" s="110">
        <v>41</v>
      </c>
      <c r="C18" s="110">
        <v>25</v>
      </c>
      <c r="D18" s="110">
        <v>68</v>
      </c>
      <c r="E18" s="110">
        <v>120</v>
      </c>
      <c r="F18" s="110">
        <v>67</v>
      </c>
      <c r="G18" s="110">
        <v>50</v>
      </c>
      <c r="H18" s="110">
        <v>14</v>
      </c>
      <c r="I18" s="110">
        <v>7</v>
      </c>
      <c r="J18" s="110">
        <v>10</v>
      </c>
      <c r="K18" s="110">
        <v>24</v>
      </c>
      <c r="L18" s="110">
        <v>106</v>
      </c>
      <c r="M18" s="110">
        <v>12</v>
      </c>
      <c r="N18" s="110">
        <v>94</v>
      </c>
      <c r="O18" s="110">
        <v>47</v>
      </c>
      <c r="P18" s="110">
        <v>20</v>
      </c>
      <c r="Q18" s="110">
        <v>154</v>
      </c>
      <c r="R18" s="110">
        <v>85</v>
      </c>
      <c r="S18" s="110">
        <v>5</v>
      </c>
      <c r="T18" s="110">
        <v>14</v>
      </c>
      <c r="U18" s="110">
        <v>4</v>
      </c>
    </row>
    <row r="19" spans="1:21" ht="13.2" x14ac:dyDescent="0.25">
      <c r="A19" s="110" t="s">
        <v>336</v>
      </c>
      <c r="B19" s="110">
        <v>14</v>
      </c>
      <c r="C19" s="110">
        <v>18</v>
      </c>
      <c r="D19" s="110">
        <v>36</v>
      </c>
      <c r="E19" s="110">
        <v>136</v>
      </c>
      <c r="F19" s="110">
        <v>45</v>
      </c>
      <c r="G19" s="110">
        <v>10</v>
      </c>
      <c r="H19" s="110">
        <v>13</v>
      </c>
      <c r="I19" s="110">
        <v>5</v>
      </c>
      <c r="J19" s="110">
        <v>6</v>
      </c>
      <c r="K19" s="110">
        <v>8</v>
      </c>
      <c r="L19" s="110">
        <v>42</v>
      </c>
      <c r="M19" s="110">
        <v>14</v>
      </c>
      <c r="N19" s="110">
        <v>93</v>
      </c>
      <c r="O19" s="110">
        <v>17</v>
      </c>
      <c r="P19" s="110">
        <v>10</v>
      </c>
      <c r="Q19" s="110">
        <v>153</v>
      </c>
      <c r="R19" s="110">
        <v>80</v>
      </c>
      <c r="S19" s="110">
        <v>10</v>
      </c>
      <c r="T19" s="110">
        <v>9</v>
      </c>
      <c r="U19" s="110">
        <v>5</v>
      </c>
    </row>
    <row r="20" spans="1:21" ht="13.2" x14ac:dyDescent="0.25">
      <c r="A20" s="110" t="s">
        <v>337</v>
      </c>
      <c r="B20" s="110">
        <v>30</v>
      </c>
      <c r="C20" s="110">
        <v>23</v>
      </c>
      <c r="D20" s="110">
        <v>54</v>
      </c>
      <c r="E20" s="110">
        <v>318</v>
      </c>
      <c r="F20" s="110">
        <v>70</v>
      </c>
      <c r="G20" s="110">
        <v>57</v>
      </c>
      <c r="H20" s="110">
        <v>77</v>
      </c>
      <c r="I20" s="110">
        <v>17</v>
      </c>
      <c r="J20" s="110">
        <v>10</v>
      </c>
      <c r="K20" s="110">
        <v>18</v>
      </c>
      <c r="L20" s="110">
        <v>157</v>
      </c>
      <c r="M20" s="110">
        <v>0</v>
      </c>
      <c r="N20" s="110">
        <v>263</v>
      </c>
      <c r="O20" s="110">
        <v>39</v>
      </c>
      <c r="P20" s="110">
        <v>12</v>
      </c>
      <c r="Q20" s="110">
        <v>389</v>
      </c>
      <c r="R20" s="110">
        <v>141</v>
      </c>
      <c r="S20" s="110">
        <v>14</v>
      </c>
      <c r="T20" s="110">
        <v>45</v>
      </c>
      <c r="U20" s="110">
        <v>91</v>
      </c>
    </row>
    <row r="21" spans="1:21" ht="13.2" x14ac:dyDescent="0.25">
      <c r="A21" s="110" t="s">
        <v>338</v>
      </c>
      <c r="B21" s="110">
        <v>20</v>
      </c>
      <c r="C21" s="110">
        <v>25</v>
      </c>
      <c r="D21" s="110">
        <v>108</v>
      </c>
      <c r="E21" s="110">
        <v>633</v>
      </c>
      <c r="F21" s="110">
        <v>177</v>
      </c>
      <c r="G21" s="110">
        <v>32</v>
      </c>
      <c r="H21" s="110">
        <v>48</v>
      </c>
      <c r="I21" s="110">
        <v>19</v>
      </c>
      <c r="J21" s="110">
        <v>18</v>
      </c>
      <c r="K21" s="110">
        <v>25</v>
      </c>
      <c r="L21" s="110">
        <v>223</v>
      </c>
      <c r="M21" s="110">
        <v>4</v>
      </c>
      <c r="N21" s="110">
        <v>618</v>
      </c>
      <c r="O21" s="110">
        <v>40</v>
      </c>
      <c r="P21" s="110">
        <v>21</v>
      </c>
      <c r="Q21" s="110">
        <v>581</v>
      </c>
      <c r="R21" s="110">
        <v>372</v>
      </c>
      <c r="S21" s="110">
        <v>14</v>
      </c>
      <c r="T21" s="110">
        <v>38</v>
      </c>
      <c r="U21" s="110">
        <v>44</v>
      </c>
    </row>
    <row r="22" spans="1:21" ht="13.2" x14ac:dyDescent="0.25">
      <c r="A22" s="110" t="s">
        <v>339</v>
      </c>
      <c r="B22" s="110">
        <v>22</v>
      </c>
      <c r="C22" s="110">
        <v>27</v>
      </c>
      <c r="D22" s="110">
        <v>44</v>
      </c>
      <c r="E22" s="110">
        <v>277</v>
      </c>
      <c r="F22" s="110">
        <v>135</v>
      </c>
      <c r="G22" s="110">
        <v>10</v>
      </c>
      <c r="H22" s="110">
        <v>26</v>
      </c>
      <c r="I22" s="110">
        <v>5</v>
      </c>
      <c r="J22" s="110">
        <v>13</v>
      </c>
      <c r="K22" s="110">
        <v>16</v>
      </c>
      <c r="L22" s="110">
        <v>122</v>
      </c>
      <c r="M22" s="110">
        <v>2</v>
      </c>
      <c r="N22" s="110">
        <v>298</v>
      </c>
      <c r="O22" s="110">
        <v>24</v>
      </c>
      <c r="P22" s="110">
        <v>16</v>
      </c>
      <c r="Q22" s="110">
        <v>331</v>
      </c>
      <c r="R22" s="110">
        <v>140</v>
      </c>
      <c r="S22" s="110">
        <v>7</v>
      </c>
      <c r="T22" s="110">
        <v>27</v>
      </c>
      <c r="U22" s="110">
        <v>47</v>
      </c>
    </row>
    <row r="23" spans="1:21" ht="13.2" x14ac:dyDescent="0.25">
      <c r="A23" s="110" t="s">
        <v>324</v>
      </c>
      <c r="B23" s="110">
        <v>250</v>
      </c>
      <c r="C23" s="110">
        <v>303</v>
      </c>
      <c r="D23" s="110">
        <v>769</v>
      </c>
      <c r="E23" s="110">
        <v>4428</v>
      </c>
      <c r="F23" s="110">
        <v>2204</v>
      </c>
      <c r="G23" s="110">
        <v>232</v>
      </c>
      <c r="H23" s="110">
        <v>452</v>
      </c>
      <c r="I23" s="110">
        <v>121</v>
      </c>
      <c r="J23" s="110">
        <v>294</v>
      </c>
      <c r="K23" s="110">
        <v>359</v>
      </c>
      <c r="L23" s="110">
        <v>2544</v>
      </c>
      <c r="M23" s="110">
        <v>53</v>
      </c>
      <c r="N23" s="110">
        <v>5235</v>
      </c>
      <c r="O23" s="110">
        <v>331</v>
      </c>
      <c r="P23" s="110">
        <v>216</v>
      </c>
      <c r="Q23" s="110">
        <v>6284</v>
      </c>
      <c r="R23" s="110">
        <v>1957</v>
      </c>
      <c r="S23" s="110">
        <v>153</v>
      </c>
      <c r="T23" s="110">
        <v>387</v>
      </c>
      <c r="U23" s="110">
        <v>440</v>
      </c>
    </row>
    <row r="24" spans="1:21" ht="13.2" x14ac:dyDescent="0.25">
      <c r="A24" s="110" t="s">
        <v>340</v>
      </c>
      <c r="B24" s="110">
        <v>13</v>
      </c>
      <c r="C24" s="110">
        <v>25</v>
      </c>
      <c r="D24" s="110">
        <v>57</v>
      </c>
      <c r="E24" s="110">
        <v>215</v>
      </c>
      <c r="F24" s="110">
        <v>64</v>
      </c>
      <c r="G24" s="110">
        <v>26</v>
      </c>
      <c r="H24" s="110">
        <v>23</v>
      </c>
      <c r="I24" s="110">
        <v>6</v>
      </c>
      <c r="J24" s="110">
        <v>6</v>
      </c>
      <c r="K24" s="110">
        <v>14</v>
      </c>
      <c r="L24" s="110">
        <v>119</v>
      </c>
      <c r="M24" s="110">
        <v>0</v>
      </c>
      <c r="N24" s="110">
        <v>244</v>
      </c>
      <c r="O24" s="110">
        <v>17</v>
      </c>
      <c r="P24" s="110">
        <v>9</v>
      </c>
      <c r="Q24" s="110">
        <v>220</v>
      </c>
      <c r="R24" s="110">
        <v>85</v>
      </c>
      <c r="S24" s="110">
        <v>12</v>
      </c>
      <c r="T24" s="110">
        <v>23</v>
      </c>
      <c r="U24" s="110">
        <v>17</v>
      </c>
    </row>
    <row r="25" spans="1:21" ht="13.2" x14ac:dyDescent="0.25">
      <c r="A25" s="110" t="s">
        <v>341</v>
      </c>
      <c r="B25" s="110">
        <v>90</v>
      </c>
      <c r="C25" s="110">
        <v>145</v>
      </c>
      <c r="D25" s="110">
        <v>180</v>
      </c>
      <c r="E25" s="110">
        <v>592</v>
      </c>
      <c r="F25" s="110">
        <v>197</v>
      </c>
      <c r="G25" s="110">
        <v>66</v>
      </c>
      <c r="H25" s="110">
        <v>52</v>
      </c>
      <c r="I25" s="110">
        <v>13</v>
      </c>
      <c r="J25" s="110">
        <v>16</v>
      </c>
      <c r="K25" s="110">
        <v>51</v>
      </c>
      <c r="L25" s="110">
        <v>436</v>
      </c>
      <c r="M25" s="110">
        <v>92</v>
      </c>
      <c r="N25" s="110">
        <v>507</v>
      </c>
      <c r="O25" s="110">
        <v>87</v>
      </c>
      <c r="P25" s="110">
        <v>44</v>
      </c>
      <c r="Q25" s="110">
        <v>519</v>
      </c>
      <c r="R25" s="110">
        <v>283</v>
      </c>
      <c r="S25" s="110">
        <v>63</v>
      </c>
      <c r="T25" s="110">
        <v>93</v>
      </c>
      <c r="U25" s="110">
        <v>46</v>
      </c>
    </row>
    <row r="26" spans="1:21" ht="13.2" x14ac:dyDescent="0.25">
      <c r="A26" s="110" t="s">
        <v>342</v>
      </c>
      <c r="B26" s="110">
        <v>34</v>
      </c>
      <c r="C26" s="110">
        <v>29</v>
      </c>
      <c r="D26" s="110">
        <v>151</v>
      </c>
      <c r="E26" s="110">
        <v>342</v>
      </c>
      <c r="F26" s="110">
        <v>159</v>
      </c>
      <c r="G26" s="110">
        <v>47</v>
      </c>
      <c r="H26" s="110">
        <v>29</v>
      </c>
      <c r="I26" s="110">
        <v>24</v>
      </c>
      <c r="J26" s="110">
        <v>10</v>
      </c>
      <c r="K26" s="110">
        <v>62</v>
      </c>
      <c r="L26" s="110">
        <v>177</v>
      </c>
      <c r="M26" s="110">
        <v>7</v>
      </c>
      <c r="N26" s="110">
        <v>227</v>
      </c>
      <c r="O26" s="110">
        <v>54</v>
      </c>
      <c r="P26" s="110">
        <v>29</v>
      </c>
      <c r="Q26" s="110">
        <v>359</v>
      </c>
      <c r="R26" s="110">
        <v>154</v>
      </c>
      <c r="S26" s="110">
        <v>6</v>
      </c>
      <c r="T26" s="110">
        <v>32</v>
      </c>
      <c r="U26" s="110">
        <v>13</v>
      </c>
    </row>
    <row r="27" spans="1:21" ht="13.2" x14ac:dyDescent="0.25">
      <c r="A27" s="110" t="s">
        <v>343</v>
      </c>
      <c r="B27" s="110">
        <v>22</v>
      </c>
      <c r="C27" s="110">
        <v>40</v>
      </c>
      <c r="D27" s="110">
        <v>73</v>
      </c>
      <c r="E27" s="110">
        <v>815</v>
      </c>
      <c r="F27" s="110">
        <v>159</v>
      </c>
      <c r="G27" s="110">
        <v>20</v>
      </c>
      <c r="H27" s="110">
        <v>29</v>
      </c>
      <c r="I27" s="110">
        <v>5</v>
      </c>
      <c r="J27" s="110">
        <v>11</v>
      </c>
      <c r="K27" s="110">
        <v>28</v>
      </c>
      <c r="L27" s="110">
        <v>109</v>
      </c>
      <c r="M27" s="110">
        <v>0</v>
      </c>
      <c r="N27" s="110">
        <v>553</v>
      </c>
      <c r="O27" s="110">
        <v>87</v>
      </c>
      <c r="P27" s="110">
        <v>37</v>
      </c>
      <c r="Q27" s="110">
        <v>568</v>
      </c>
      <c r="R27" s="110">
        <v>323</v>
      </c>
      <c r="S27" s="110">
        <v>3</v>
      </c>
      <c r="T27" s="110">
        <v>25</v>
      </c>
      <c r="U27" s="110">
        <v>50</v>
      </c>
    </row>
    <row r="28" spans="1:21" ht="13.2" x14ac:dyDescent="0.25">
      <c r="A28" s="110" t="s">
        <v>344</v>
      </c>
      <c r="B28" s="110">
        <v>41</v>
      </c>
      <c r="C28" s="110">
        <v>37</v>
      </c>
      <c r="D28" s="110">
        <v>83</v>
      </c>
      <c r="E28" s="110">
        <v>261</v>
      </c>
      <c r="F28" s="110">
        <v>102</v>
      </c>
      <c r="G28" s="110">
        <v>49</v>
      </c>
      <c r="H28" s="110">
        <v>47</v>
      </c>
      <c r="I28" s="110">
        <v>23</v>
      </c>
      <c r="J28" s="110">
        <v>7</v>
      </c>
      <c r="K28" s="110">
        <v>48</v>
      </c>
      <c r="L28" s="110">
        <v>139</v>
      </c>
      <c r="M28" s="110">
        <v>1</v>
      </c>
      <c r="N28" s="110">
        <v>218</v>
      </c>
      <c r="O28" s="110">
        <v>36</v>
      </c>
      <c r="P28" s="110">
        <v>9</v>
      </c>
      <c r="Q28" s="110">
        <v>318</v>
      </c>
      <c r="R28" s="110">
        <v>178</v>
      </c>
      <c r="S28" s="110">
        <v>17</v>
      </c>
      <c r="T28" s="110">
        <v>31</v>
      </c>
      <c r="U28" s="110">
        <v>13</v>
      </c>
    </row>
    <row r="29" spans="1:21" ht="13.2" x14ac:dyDescent="0.25">
      <c r="A29" s="110" t="s">
        <v>345</v>
      </c>
      <c r="B29" s="110">
        <v>29</v>
      </c>
      <c r="C29" s="110">
        <v>42</v>
      </c>
      <c r="D29" s="110">
        <v>40</v>
      </c>
      <c r="E29" s="110">
        <v>184</v>
      </c>
      <c r="F29" s="110">
        <v>68</v>
      </c>
      <c r="G29" s="110">
        <v>49</v>
      </c>
      <c r="H29" s="110">
        <v>31</v>
      </c>
      <c r="I29" s="110">
        <v>1</v>
      </c>
      <c r="J29" s="110">
        <v>5</v>
      </c>
      <c r="K29" s="110">
        <v>22</v>
      </c>
      <c r="L29" s="110">
        <v>119</v>
      </c>
      <c r="M29" s="110">
        <v>0</v>
      </c>
      <c r="N29" s="110">
        <v>143</v>
      </c>
      <c r="O29" s="110">
        <v>19</v>
      </c>
      <c r="P29" s="110">
        <v>12</v>
      </c>
      <c r="Q29" s="110">
        <v>219</v>
      </c>
      <c r="R29" s="110">
        <v>118</v>
      </c>
      <c r="S29" s="110">
        <v>15</v>
      </c>
      <c r="T29" s="110">
        <v>12</v>
      </c>
      <c r="U29" s="110">
        <v>10</v>
      </c>
    </row>
    <row r="30" spans="1:21" ht="13.2" x14ac:dyDescent="0.25">
      <c r="A30" s="110" t="s">
        <v>346</v>
      </c>
      <c r="B30" s="110">
        <v>29</v>
      </c>
      <c r="C30" s="110">
        <v>51</v>
      </c>
      <c r="D30" s="110">
        <v>90</v>
      </c>
      <c r="E30" s="110">
        <v>234</v>
      </c>
      <c r="F30" s="110">
        <v>95</v>
      </c>
      <c r="G30" s="110">
        <v>52</v>
      </c>
      <c r="H30" s="110">
        <v>42</v>
      </c>
      <c r="I30" s="110">
        <v>3</v>
      </c>
      <c r="J30" s="110">
        <v>6</v>
      </c>
      <c r="K30" s="110">
        <v>31</v>
      </c>
      <c r="L30" s="110">
        <v>81</v>
      </c>
      <c r="M30" s="110">
        <v>0</v>
      </c>
      <c r="N30" s="110">
        <v>141</v>
      </c>
      <c r="O30" s="110">
        <v>38</v>
      </c>
      <c r="P30" s="110">
        <v>15</v>
      </c>
      <c r="Q30" s="110">
        <v>315</v>
      </c>
      <c r="R30" s="110">
        <v>134</v>
      </c>
      <c r="S30" s="110">
        <v>4</v>
      </c>
      <c r="T30" s="110">
        <v>20</v>
      </c>
      <c r="U30" s="110">
        <v>16</v>
      </c>
    </row>
    <row r="31" spans="1:21" ht="13.2" x14ac:dyDescent="0.25">
      <c r="A31" s="110" t="s">
        <v>347</v>
      </c>
      <c r="B31" s="110">
        <v>4</v>
      </c>
      <c r="C31" s="110">
        <v>5</v>
      </c>
      <c r="D31" s="110">
        <v>22</v>
      </c>
      <c r="E31" s="110">
        <v>127</v>
      </c>
      <c r="F31" s="110">
        <v>45</v>
      </c>
      <c r="G31" s="110">
        <v>6</v>
      </c>
      <c r="H31" s="110">
        <v>8</v>
      </c>
      <c r="I31" s="110">
        <v>4</v>
      </c>
      <c r="J31" s="110">
        <v>0</v>
      </c>
      <c r="K31" s="110">
        <v>7</v>
      </c>
      <c r="L31" s="110">
        <v>6</v>
      </c>
      <c r="M31" s="110">
        <v>0</v>
      </c>
      <c r="N31" s="110">
        <v>62</v>
      </c>
      <c r="O31" s="110">
        <v>23</v>
      </c>
      <c r="P31" s="110">
        <v>10</v>
      </c>
      <c r="Q31" s="110">
        <v>125</v>
      </c>
      <c r="R31" s="110">
        <v>28</v>
      </c>
      <c r="S31" s="110">
        <v>0</v>
      </c>
      <c r="T31" s="110">
        <v>2</v>
      </c>
      <c r="U31" s="110">
        <v>10</v>
      </c>
    </row>
    <row r="32" spans="1:21" ht="13.2" x14ac:dyDescent="0.25">
      <c r="A32" s="110" t="s">
        <v>348</v>
      </c>
      <c r="B32" s="110">
        <v>37</v>
      </c>
      <c r="C32" s="110">
        <v>23</v>
      </c>
      <c r="D32" s="110">
        <v>99</v>
      </c>
      <c r="E32" s="110">
        <v>317</v>
      </c>
      <c r="F32" s="110">
        <v>162</v>
      </c>
      <c r="G32" s="110">
        <v>40</v>
      </c>
      <c r="H32" s="110">
        <v>33</v>
      </c>
      <c r="I32" s="110">
        <v>11</v>
      </c>
      <c r="J32" s="110">
        <v>13</v>
      </c>
      <c r="K32" s="110">
        <v>43</v>
      </c>
      <c r="L32" s="110">
        <v>168</v>
      </c>
      <c r="M32" s="110">
        <v>2</v>
      </c>
      <c r="N32" s="110">
        <v>221</v>
      </c>
      <c r="O32" s="110">
        <v>60</v>
      </c>
      <c r="P32" s="110">
        <v>36</v>
      </c>
      <c r="Q32" s="110">
        <v>423</v>
      </c>
      <c r="R32" s="110">
        <v>146</v>
      </c>
      <c r="S32" s="110">
        <v>31</v>
      </c>
      <c r="T32" s="110">
        <v>16</v>
      </c>
      <c r="U32" s="110">
        <v>17</v>
      </c>
    </row>
    <row r="33" spans="1:21" ht="13.2" x14ac:dyDescent="0.25">
      <c r="A33" s="110" t="s">
        <v>349</v>
      </c>
      <c r="B33" s="110">
        <v>53</v>
      </c>
      <c r="C33" s="110">
        <v>30</v>
      </c>
      <c r="D33" s="110">
        <v>72</v>
      </c>
      <c r="E33" s="110">
        <v>392</v>
      </c>
      <c r="F33" s="110">
        <v>130</v>
      </c>
      <c r="G33" s="110">
        <v>58</v>
      </c>
      <c r="H33" s="110">
        <v>48</v>
      </c>
      <c r="I33" s="110">
        <v>6</v>
      </c>
      <c r="J33" s="110">
        <v>5</v>
      </c>
      <c r="K33" s="110">
        <v>55</v>
      </c>
      <c r="L33" s="110">
        <v>77</v>
      </c>
      <c r="M33" s="110">
        <v>2</v>
      </c>
      <c r="N33" s="110">
        <v>226</v>
      </c>
      <c r="O33" s="110">
        <v>75</v>
      </c>
      <c r="P33" s="110">
        <v>41</v>
      </c>
      <c r="Q33" s="110">
        <v>359</v>
      </c>
      <c r="R33" s="110">
        <v>200</v>
      </c>
      <c r="S33" s="110">
        <v>2</v>
      </c>
      <c r="T33" s="110">
        <v>17</v>
      </c>
      <c r="U33" s="110">
        <v>29</v>
      </c>
    </row>
    <row r="34" spans="1:21" ht="14.25" customHeight="1" x14ac:dyDescent="0.25">
      <c r="A34" s="18" t="s">
        <v>350</v>
      </c>
      <c r="B34" s="18"/>
      <c r="C34" s="18"/>
      <c r="D34" s="110"/>
      <c r="E34" s="110"/>
      <c r="F34" s="18"/>
      <c r="G34" s="110"/>
      <c r="H34" s="110"/>
      <c r="I34" s="18"/>
      <c r="J34" s="110"/>
      <c r="K34" s="110"/>
      <c r="L34" s="110"/>
      <c r="M34" s="110"/>
      <c r="N34" s="110"/>
      <c r="O34" s="18"/>
      <c r="P34" s="110"/>
      <c r="Q34" s="110"/>
      <c r="R34" s="110"/>
      <c r="S34" s="18"/>
      <c r="T34" s="110"/>
      <c r="U34" s="110"/>
    </row>
    <row r="35" spans="1:21" ht="13.2" x14ac:dyDescent="0.25">
      <c r="A35" s="110" t="s">
        <v>351</v>
      </c>
      <c r="B35" s="110">
        <v>99</v>
      </c>
      <c r="C35" s="110">
        <v>25</v>
      </c>
      <c r="D35" s="110">
        <v>77</v>
      </c>
      <c r="E35" s="110">
        <v>238</v>
      </c>
      <c r="F35" s="110">
        <v>74</v>
      </c>
      <c r="G35" s="110">
        <v>65</v>
      </c>
      <c r="H35" s="110">
        <v>76</v>
      </c>
      <c r="I35" s="110">
        <v>7</v>
      </c>
      <c r="J35" s="110">
        <v>7</v>
      </c>
      <c r="K35" s="110">
        <v>27</v>
      </c>
      <c r="L35" s="110">
        <v>136</v>
      </c>
      <c r="M35" s="110">
        <v>5</v>
      </c>
      <c r="N35" s="110">
        <v>153</v>
      </c>
      <c r="O35" s="110">
        <v>63</v>
      </c>
      <c r="P35" s="110">
        <v>27</v>
      </c>
      <c r="Q35" s="110">
        <v>242</v>
      </c>
      <c r="R35" s="110">
        <v>201</v>
      </c>
      <c r="S35" s="110">
        <v>9</v>
      </c>
      <c r="T35" s="110">
        <v>48</v>
      </c>
      <c r="U35" s="110">
        <v>12</v>
      </c>
    </row>
    <row r="36" spans="1:21" ht="13.2" x14ac:dyDescent="0.25">
      <c r="A36" s="110" t="s">
        <v>352</v>
      </c>
      <c r="B36" s="110">
        <v>20</v>
      </c>
      <c r="C36" s="110">
        <v>22</v>
      </c>
      <c r="D36" s="110">
        <v>26</v>
      </c>
      <c r="E36" s="110">
        <v>51</v>
      </c>
      <c r="F36" s="110">
        <v>27</v>
      </c>
      <c r="G36" s="110">
        <v>41</v>
      </c>
      <c r="H36" s="110">
        <v>22</v>
      </c>
      <c r="I36" s="110">
        <v>6</v>
      </c>
      <c r="J36" s="110">
        <v>7</v>
      </c>
      <c r="K36" s="110">
        <v>7</v>
      </c>
      <c r="L36" s="110">
        <v>41</v>
      </c>
      <c r="M36" s="110">
        <v>2</v>
      </c>
      <c r="N36" s="110">
        <v>29</v>
      </c>
      <c r="O36" s="110">
        <v>22</v>
      </c>
      <c r="P36" s="110">
        <v>3</v>
      </c>
      <c r="Q36" s="110">
        <v>62</v>
      </c>
      <c r="R36" s="110">
        <v>40</v>
      </c>
      <c r="S36" s="110">
        <v>11</v>
      </c>
      <c r="T36" s="110">
        <v>14</v>
      </c>
      <c r="U36" s="110">
        <v>3</v>
      </c>
    </row>
    <row r="37" spans="1:21" ht="13.2" x14ac:dyDescent="0.25">
      <c r="A37" s="110" t="s">
        <v>353</v>
      </c>
      <c r="B37" s="110">
        <v>46</v>
      </c>
      <c r="C37" s="110">
        <v>21</v>
      </c>
      <c r="D37" s="110">
        <v>46</v>
      </c>
      <c r="E37" s="110">
        <v>119</v>
      </c>
      <c r="F37" s="110">
        <v>51</v>
      </c>
      <c r="G37" s="110">
        <v>34</v>
      </c>
      <c r="H37" s="110">
        <v>28</v>
      </c>
      <c r="I37" s="110">
        <v>4</v>
      </c>
      <c r="J37" s="110">
        <v>7</v>
      </c>
      <c r="K37" s="110">
        <v>34</v>
      </c>
      <c r="L37" s="110">
        <v>76</v>
      </c>
      <c r="M37" s="110">
        <v>1</v>
      </c>
      <c r="N37" s="110">
        <v>90</v>
      </c>
      <c r="O37" s="110">
        <v>38</v>
      </c>
      <c r="P37" s="110">
        <v>13</v>
      </c>
      <c r="Q37" s="110">
        <v>178</v>
      </c>
      <c r="R37" s="110">
        <v>114</v>
      </c>
      <c r="S37" s="110">
        <v>19</v>
      </c>
      <c r="T37" s="110">
        <v>15</v>
      </c>
      <c r="U37" s="110">
        <v>4</v>
      </c>
    </row>
    <row r="38" spans="1:21" ht="13.2" x14ac:dyDescent="0.25">
      <c r="A38" s="110" t="s">
        <v>354</v>
      </c>
      <c r="B38" s="110">
        <v>24</v>
      </c>
      <c r="C38" s="110">
        <v>14</v>
      </c>
      <c r="D38" s="110">
        <v>33</v>
      </c>
      <c r="E38" s="110">
        <v>120</v>
      </c>
      <c r="F38" s="110">
        <v>38</v>
      </c>
      <c r="G38" s="110">
        <v>20</v>
      </c>
      <c r="H38" s="110">
        <v>25</v>
      </c>
      <c r="I38" s="110">
        <v>4</v>
      </c>
      <c r="J38" s="110">
        <v>10</v>
      </c>
      <c r="K38" s="110">
        <v>20</v>
      </c>
      <c r="L38" s="110">
        <v>74</v>
      </c>
      <c r="M38" s="110">
        <v>0</v>
      </c>
      <c r="N38" s="110">
        <v>127</v>
      </c>
      <c r="O38" s="110">
        <v>29</v>
      </c>
      <c r="P38" s="110">
        <v>11</v>
      </c>
      <c r="Q38" s="110">
        <v>168</v>
      </c>
      <c r="R38" s="110">
        <v>71</v>
      </c>
      <c r="S38" s="110">
        <v>1</v>
      </c>
      <c r="T38" s="110">
        <v>15</v>
      </c>
      <c r="U38" s="110">
        <v>13</v>
      </c>
    </row>
    <row r="39" spans="1:21" ht="13.2" x14ac:dyDescent="0.25">
      <c r="A39" s="110" t="s">
        <v>355</v>
      </c>
      <c r="B39" s="110">
        <v>51</v>
      </c>
      <c r="C39" s="110">
        <v>19</v>
      </c>
      <c r="D39" s="110">
        <v>33</v>
      </c>
      <c r="E39" s="110">
        <v>89</v>
      </c>
      <c r="F39" s="110">
        <v>39</v>
      </c>
      <c r="G39" s="110">
        <v>41</v>
      </c>
      <c r="H39" s="110">
        <v>11</v>
      </c>
      <c r="I39" s="110">
        <v>5</v>
      </c>
      <c r="J39" s="110">
        <v>5</v>
      </c>
      <c r="K39" s="110">
        <v>13</v>
      </c>
      <c r="L39" s="110">
        <v>95</v>
      </c>
      <c r="M39" s="110">
        <v>14</v>
      </c>
      <c r="N39" s="110">
        <v>55</v>
      </c>
      <c r="O39" s="110">
        <v>22</v>
      </c>
      <c r="P39" s="110">
        <v>5</v>
      </c>
      <c r="Q39" s="110">
        <v>83</v>
      </c>
      <c r="R39" s="110">
        <v>57</v>
      </c>
      <c r="S39" s="110">
        <v>4</v>
      </c>
      <c r="T39" s="110">
        <v>33</v>
      </c>
      <c r="U39" s="110">
        <v>8</v>
      </c>
    </row>
    <row r="40" spans="1:21" ht="13.2" x14ac:dyDescent="0.25">
      <c r="A40" s="110" t="s">
        <v>350</v>
      </c>
      <c r="B40" s="110">
        <v>202</v>
      </c>
      <c r="C40" s="110">
        <v>127</v>
      </c>
      <c r="D40" s="110">
        <v>238</v>
      </c>
      <c r="E40" s="110">
        <v>860</v>
      </c>
      <c r="F40" s="110">
        <v>287</v>
      </c>
      <c r="G40" s="110">
        <v>180</v>
      </c>
      <c r="H40" s="110">
        <v>225</v>
      </c>
      <c r="I40" s="110">
        <v>49</v>
      </c>
      <c r="J40" s="110">
        <v>111</v>
      </c>
      <c r="K40" s="110">
        <v>140</v>
      </c>
      <c r="L40" s="110">
        <v>845</v>
      </c>
      <c r="M40" s="110">
        <v>19</v>
      </c>
      <c r="N40" s="110">
        <v>1520</v>
      </c>
      <c r="O40" s="110">
        <v>110</v>
      </c>
      <c r="P40" s="110">
        <v>57</v>
      </c>
      <c r="Q40" s="110">
        <v>1756</v>
      </c>
      <c r="R40" s="110">
        <v>378</v>
      </c>
      <c r="S40" s="110">
        <v>77</v>
      </c>
      <c r="T40" s="110">
        <v>188</v>
      </c>
      <c r="U40" s="110">
        <v>153</v>
      </c>
    </row>
    <row r="41" spans="1:21" ht="13.2" x14ac:dyDescent="0.25">
      <c r="A41" s="110" t="s">
        <v>356</v>
      </c>
      <c r="B41" s="110">
        <v>26</v>
      </c>
      <c r="C41" s="110">
        <v>12</v>
      </c>
      <c r="D41" s="110">
        <v>21</v>
      </c>
      <c r="E41" s="110">
        <v>25</v>
      </c>
      <c r="F41" s="110">
        <v>16</v>
      </c>
      <c r="G41" s="110">
        <v>12</v>
      </c>
      <c r="H41" s="110">
        <v>7</v>
      </c>
      <c r="I41" s="110">
        <v>6</v>
      </c>
      <c r="J41" s="110">
        <v>1</v>
      </c>
      <c r="K41" s="110">
        <v>18</v>
      </c>
      <c r="L41" s="110">
        <v>42</v>
      </c>
      <c r="M41" s="110">
        <v>12</v>
      </c>
      <c r="N41" s="110">
        <v>13</v>
      </c>
      <c r="O41" s="110">
        <v>12</v>
      </c>
      <c r="P41" s="110">
        <v>5</v>
      </c>
      <c r="Q41" s="110">
        <v>37</v>
      </c>
      <c r="R41" s="110">
        <v>36</v>
      </c>
      <c r="S41" s="110">
        <v>7</v>
      </c>
      <c r="T41" s="110">
        <v>14</v>
      </c>
      <c r="U41" s="110">
        <v>0</v>
      </c>
    </row>
    <row r="42" spans="1:21" ht="13.2" x14ac:dyDescent="0.25">
      <c r="A42" s="110" t="s">
        <v>357</v>
      </c>
      <c r="B42" s="110">
        <v>34</v>
      </c>
      <c r="C42" s="110">
        <v>3</v>
      </c>
      <c r="D42" s="110">
        <v>45</v>
      </c>
      <c r="E42" s="110">
        <v>44</v>
      </c>
      <c r="F42" s="110">
        <v>30</v>
      </c>
      <c r="G42" s="110">
        <v>56</v>
      </c>
      <c r="H42" s="110">
        <v>35</v>
      </c>
      <c r="I42" s="110">
        <v>4</v>
      </c>
      <c r="J42" s="110">
        <v>5</v>
      </c>
      <c r="K42" s="110">
        <v>12</v>
      </c>
      <c r="L42" s="110">
        <v>81</v>
      </c>
      <c r="M42" s="110">
        <v>61</v>
      </c>
      <c r="N42" s="110">
        <v>50</v>
      </c>
      <c r="O42" s="110">
        <v>22</v>
      </c>
      <c r="P42" s="110">
        <v>22</v>
      </c>
      <c r="Q42" s="110">
        <v>102</v>
      </c>
      <c r="R42" s="110">
        <v>31</v>
      </c>
      <c r="S42" s="110">
        <v>4</v>
      </c>
      <c r="T42" s="110">
        <v>32</v>
      </c>
      <c r="U42" s="110">
        <v>3</v>
      </c>
    </row>
    <row r="43" spans="1:21" ht="14.25" customHeight="1" x14ac:dyDescent="0.25">
      <c r="A43" s="18" t="s">
        <v>358</v>
      </c>
      <c r="B43" s="18"/>
      <c r="C43" s="18"/>
      <c r="D43" s="110"/>
      <c r="E43" s="110"/>
      <c r="F43" s="18"/>
      <c r="G43" s="110"/>
      <c r="H43" s="110"/>
      <c r="I43" s="18"/>
      <c r="J43" s="110"/>
      <c r="K43" s="110"/>
      <c r="L43" s="110"/>
      <c r="M43" s="110"/>
      <c r="N43" s="110"/>
      <c r="O43" s="18"/>
      <c r="P43" s="110"/>
      <c r="Q43" s="110"/>
      <c r="R43" s="110"/>
      <c r="S43" s="18"/>
      <c r="T43" s="110"/>
      <c r="U43" s="110"/>
    </row>
    <row r="44" spans="1:21" ht="13.2" x14ac:dyDescent="0.25">
      <c r="A44" s="110" t="s">
        <v>359</v>
      </c>
      <c r="B44" s="110">
        <v>176</v>
      </c>
      <c r="C44" s="110">
        <v>63</v>
      </c>
      <c r="D44" s="110">
        <v>135</v>
      </c>
      <c r="E44" s="110">
        <v>469</v>
      </c>
      <c r="F44" s="110">
        <v>192</v>
      </c>
      <c r="G44" s="110">
        <v>183</v>
      </c>
      <c r="H44" s="110">
        <v>106</v>
      </c>
      <c r="I44" s="110">
        <v>43</v>
      </c>
      <c r="J44" s="110">
        <v>4</v>
      </c>
      <c r="K44" s="110">
        <v>60</v>
      </c>
      <c r="L44" s="110">
        <v>639</v>
      </c>
      <c r="M44" s="110">
        <v>55</v>
      </c>
      <c r="N44" s="110">
        <v>341</v>
      </c>
      <c r="O44" s="110">
        <v>111</v>
      </c>
      <c r="P44" s="110">
        <v>40</v>
      </c>
      <c r="Q44" s="110">
        <v>718</v>
      </c>
      <c r="R44" s="110">
        <v>412</v>
      </c>
      <c r="S44" s="110">
        <v>32</v>
      </c>
      <c r="T44" s="110">
        <v>151</v>
      </c>
      <c r="U44" s="110">
        <v>57</v>
      </c>
    </row>
    <row r="45" spans="1:21" ht="13.2" x14ac:dyDescent="0.25">
      <c r="A45" s="110" t="s">
        <v>360</v>
      </c>
      <c r="B45" s="110">
        <v>32</v>
      </c>
      <c r="C45" s="110">
        <v>18</v>
      </c>
      <c r="D45" s="110">
        <v>31</v>
      </c>
      <c r="E45" s="110">
        <v>58</v>
      </c>
      <c r="F45" s="110">
        <v>30</v>
      </c>
      <c r="G45" s="110">
        <v>24</v>
      </c>
      <c r="H45" s="110">
        <v>25</v>
      </c>
      <c r="I45" s="110">
        <v>12</v>
      </c>
      <c r="J45" s="110">
        <v>2</v>
      </c>
      <c r="K45" s="110">
        <v>16</v>
      </c>
      <c r="L45" s="110">
        <v>126</v>
      </c>
      <c r="M45" s="110">
        <v>5</v>
      </c>
      <c r="N45" s="110">
        <v>50</v>
      </c>
      <c r="O45" s="110">
        <v>35</v>
      </c>
      <c r="P45" s="110">
        <v>13</v>
      </c>
      <c r="Q45" s="110">
        <v>101</v>
      </c>
      <c r="R45" s="110">
        <v>45</v>
      </c>
      <c r="S45" s="110">
        <v>8</v>
      </c>
      <c r="T45" s="110">
        <v>16</v>
      </c>
      <c r="U45" s="110">
        <v>2</v>
      </c>
    </row>
    <row r="46" spans="1:21" ht="13.2" x14ac:dyDescent="0.25">
      <c r="A46" s="110" t="s">
        <v>361</v>
      </c>
      <c r="B46" s="110">
        <v>21</v>
      </c>
      <c r="C46" s="110">
        <v>20</v>
      </c>
      <c r="D46" s="110">
        <v>21</v>
      </c>
      <c r="E46" s="110">
        <v>37</v>
      </c>
      <c r="F46" s="110">
        <v>35</v>
      </c>
      <c r="G46" s="110">
        <v>19</v>
      </c>
      <c r="H46" s="110">
        <v>11</v>
      </c>
      <c r="I46" s="110">
        <v>2</v>
      </c>
      <c r="J46" s="110">
        <v>2</v>
      </c>
      <c r="K46" s="110">
        <v>2</v>
      </c>
      <c r="L46" s="110">
        <v>49</v>
      </c>
      <c r="M46" s="110">
        <v>7</v>
      </c>
      <c r="N46" s="110">
        <v>33</v>
      </c>
      <c r="O46" s="110">
        <v>38</v>
      </c>
      <c r="P46" s="110">
        <v>4</v>
      </c>
      <c r="Q46" s="110">
        <v>59</v>
      </c>
      <c r="R46" s="110">
        <v>21</v>
      </c>
      <c r="S46" s="110">
        <v>16</v>
      </c>
      <c r="T46" s="110">
        <v>7</v>
      </c>
      <c r="U46" s="110">
        <v>6</v>
      </c>
    </row>
    <row r="47" spans="1:21" ht="13.2" x14ac:dyDescent="0.25">
      <c r="A47" s="110" t="s">
        <v>362</v>
      </c>
      <c r="B47" s="110">
        <v>59</v>
      </c>
      <c r="C47" s="110">
        <v>21</v>
      </c>
      <c r="D47" s="110">
        <v>55</v>
      </c>
      <c r="E47" s="110">
        <v>148</v>
      </c>
      <c r="F47" s="110">
        <v>87</v>
      </c>
      <c r="G47" s="110">
        <v>40</v>
      </c>
      <c r="H47" s="110">
        <v>57</v>
      </c>
      <c r="I47" s="110">
        <v>13</v>
      </c>
      <c r="J47" s="110">
        <v>3</v>
      </c>
      <c r="K47" s="110">
        <v>9</v>
      </c>
      <c r="L47" s="110">
        <v>183</v>
      </c>
      <c r="M47" s="110">
        <v>4</v>
      </c>
      <c r="N47" s="110">
        <v>92</v>
      </c>
      <c r="O47" s="110">
        <v>33</v>
      </c>
      <c r="P47" s="110">
        <v>35</v>
      </c>
      <c r="Q47" s="110">
        <v>142</v>
      </c>
      <c r="R47" s="110">
        <v>72</v>
      </c>
      <c r="S47" s="110">
        <v>40</v>
      </c>
      <c r="T47" s="110">
        <v>106</v>
      </c>
      <c r="U47" s="110">
        <v>9</v>
      </c>
    </row>
    <row r="48" spans="1:21" ht="13.2" x14ac:dyDescent="0.25">
      <c r="A48" s="110" t="s">
        <v>363</v>
      </c>
      <c r="B48" s="110">
        <v>83</v>
      </c>
      <c r="C48" s="110">
        <v>115</v>
      </c>
      <c r="D48" s="110">
        <v>42</v>
      </c>
      <c r="E48" s="110">
        <v>256</v>
      </c>
      <c r="F48" s="110">
        <v>134</v>
      </c>
      <c r="G48" s="110">
        <v>82</v>
      </c>
      <c r="H48" s="110">
        <v>64</v>
      </c>
      <c r="I48" s="110">
        <v>44</v>
      </c>
      <c r="J48" s="110">
        <v>5</v>
      </c>
      <c r="K48" s="110">
        <v>14</v>
      </c>
      <c r="L48" s="110">
        <v>223</v>
      </c>
      <c r="M48" s="110">
        <v>18</v>
      </c>
      <c r="N48" s="110">
        <v>232</v>
      </c>
      <c r="O48" s="110">
        <v>95</v>
      </c>
      <c r="P48" s="110">
        <v>63</v>
      </c>
      <c r="Q48" s="110">
        <v>270</v>
      </c>
      <c r="R48" s="110">
        <v>96</v>
      </c>
      <c r="S48" s="110">
        <v>37</v>
      </c>
      <c r="T48" s="110">
        <v>62</v>
      </c>
      <c r="U48" s="110">
        <v>33</v>
      </c>
    </row>
    <row r="49" spans="1:21" ht="13.2" x14ac:dyDescent="0.25">
      <c r="A49" s="110" t="s">
        <v>364</v>
      </c>
      <c r="B49" s="110">
        <v>26</v>
      </c>
      <c r="C49" s="110">
        <v>30</v>
      </c>
      <c r="D49" s="110">
        <v>12</v>
      </c>
      <c r="E49" s="110">
        <v>33</v>
      </c>
      <c r="F49" s="110">
        <v>28</v>
      </c>
      <c r="G49" s="110">
        <v>10</v>
      </c>
      <c r="H49" s="110">
        <v>12</v>
      </c>
      <c r="I49" s="110">
        <v>5</v>
      </c>
      <c r="J49" s="110">
        <v>0</v>
      </c>
      <c r="K49" s="110">
        <v>6</v>
      </c>
      <c r="L49" s="110">
        <v>52</v>
      </c>
      <c r="M49" s="110">
        <v>3</v>
      </c>
      <c r="N49" s="110">
        <v>24</v>
      </c>
      <c r="O49" s="110">
        <v>11</v>
      </c>
      <c r="P49" s="110">
        <v>15</v>
      </c>
      <c r="Q49" s="110">
        <v>41</v>
      </c>
      <c r="R49" s="110">
        <v>20</v>
      </c>
      <c r="S49" s="110">
        <v>2</v>
      </c>
      <c r="T49" s="110">
        <v>16</v>
      </c>
      <c r="U49" s="110">
        <v>5</v>
      </c>
    </row>
    <row r="50" spans="1:21" ht="13.2" x14ac:dyDescent="0.25">
      <c r="A50" s="110" t="s">
        <v>365</v>
      </c>
      <c r="B50" s="110">
        <v>40</v>
      </c>
      <c r="C50" s="110">
        <v>11</v>
      </c>
      <c r="D50" s="110">
        <v>83</v>
      </c>
      <c r="E50" s="110">
        <v>174</v>
      </c>
      <c r="F50" s="110">
        <v>86</v>
      </c>
      <c r="G50" s="110">
        <v>53</v>
      </c>
      <c r="H50" s="110">
        <v>67</v>
      </c>
      <c r="I50" s="110">
        <v>9</v>
      </c>
      <c r="J50" s="110">
        <v>7</v>
      </c>
      <c r="K50" s="110">
        <v>32</v>
      </c>
      <c r="L50" s="110">
        <v>109</v>
      </c>
      <c r="M50" s="110">
        <v>18</v>
      </c>
      <c r="N50" s="110">
        <v>118</v>
      </c>
      <c r="O50" s="110">
        <v>54</v>
      </c>
      <c r="P50" s="110">
        <v>36</v>
      </c>
      <c r="Q50" s="110">
        <v>253</v>
      </c>
      <c r="R50" s="110">
        <v>110</v>
      </c>
      <c r="S50" s="110">
        <v>7</v>
      </c>
      <c r="T50" s="110">
        <v>29</v>
      </c>
      <c r="U50" s="110">
        <v>13</v>
      </c>
    </row>
    <row r="51" spans="1:21" ht="13.2" x14ac:dyDescent="0.25">
      <c r="A51" s="110" t="s">
        <v>366</v>
      </c>
      <c r="B51" s="110">
        <v>25</v>
      </c>
      <c r="C51" s="110">
        <v>18</v>
      </c>
      <c r="D51" s="110">
        <v>27</v>
      </c>
      <c r="E51" s="110">
        <v>56</v>
      </c>
      <c r="F51" s="110">
        <v>39</v>
      </c>
      <c r="G51" s="110">
        <v>12</v>
      </c>
      <c r="H51" s="110">
        <v>25</v>
      </c>
      <c r="I51" s="110">
        <v>6</v>
      </c>
      <c r="J51" s="110">
        <v>2</v>
      </c>
      <c r="K51" s="110">
        <v>9</v>
      </c>
      <c r="L51" s="110">
        <v>44</v>
      </c>
      <c r="M51" s="110">
        <v>12</v>
      </c>
      <c r="N51" s="110">
        <v>52</v>
      </c>
      <c r="O51" s="110">
        <v>26</v>
      </c>
      <c r="P51" s="110">
        <v>10</v>
      </c>
      <c r="Q51" s="110">
        <v>67</v>
      </c>
      <c r="R51" s="110">
        <v>35</v>
      </c>
      <c r="S51" s="110">
        <v>6</v>
      </c>
      <c r="T51" s="110">
        <v>7</v>
      </c>
      <c r="U51" s="110">
        <v>9</v>
      </c>
    </row>
    <row r="52" spans="1:21" ht="13.2" x14ac:dyDescent="0.25">
      <c r="A52" s="110" t="s">
        <v>367</v>
      </c>
      <c r="B52" s="110">
        <v>20</v>
      </c>
      <c r="C52" s="110">
        <v>4</v>
      </c>
      <c r="D52" s="110">
        <v>14</v>
      </c>
      <c r="E52" s="110">
        <v>15</v>
      </c>
      <c r="F52" s="110">
        <v>15</v>
      </c>
      <c r="G52" s="110">
        <v>25</v>
      </c>
      <c r="H52" s="110">
        <v>25</v>
      </c>
      <c r="I52" s="110">
        <v>5</v>
      </c>
      <c r="J52" s="110">
        <v>0</v>
      </c>
      <c r="K52" s="110">
        <v>8</v>
      </c>
      <c r="L52" s="110">
        <v>97</v>
      </c>
      <c r="M52" s="110">
        <v>2</v>
      </c>
      <c r="N52" s="110">
        <v>10</v>
      </c>
      <c r="O52" s="110">
        <v>15</v>
      </c>
      <c r="P52" s="110">
        <v>5</v>
      </c>
      <c r="Q52" s="110">
        <v>48</v>
      </c>
      <c r="R52" s="110">
        <v>18</v>
      </c>
      <c r="S52" s="110">
        <v>4</v>
      </c>
      <c r="T52" s="110">
        <v>30</v>
      </c>
      <c r="U52" s="110">
        <v>0</v>
      </c>
    </row>
    <row r="53" spans="1:21" ht="14.25" customHeight="1" x14ac:dyDescent="0.25">
      <c r="A53" s="18" t="s">
        <v>368</v>
      </c>
      <c r="B53" s="18"/>
      <c r="C53" s="18"/>
      <c r="D53" s="110"/>
      <c r="E53" s="110"/>
      <c r="F53" s="18"/>
      <c r="G53" s="110"/>
      <c r="H53" s="110"/>
      <c r="I53" s="18"/>
      <c r="J53" s="110"/>
      <c r="K53" s="110"/>
      <c r="L53" s="110"/>
      <c r="M53" s="110"/>
      <c r="N53" s="110"/>
      <c r="O53" s="18"/>
      <c r="P53" s="110"/>
      <c r="Q53" s="110"/>
      <c r="R53" s="110"/>
      <c r="S53" s="18"/>
      <c r="T53" s="110"/>
      <c r="U53" s="110"/>
    </row>
    <row r="54" spans="1:21" ht="13.2" x14ac:dyDescent="0.25">
      <c r="A54" s="110" t="s">
        <v>369</v>
      </c>
      <c r="B54" s="110">
        <v>12</v>
      </c>
      <c r="C54" s="110">
        <v>9</v>
      </c>
      <c r="D54" s="110">
        <v>8</v>
      </c>
      <c r="E54" s="110">
        <v>5</v>
      </c>
      <c r="F54" s="110">
        <v>11</v>
      </c>
      <c r="G54" s="110">
        <v>12</v>
      </c>
      <c r="H54" s="110">
        <v>5</v>
      </c>
      <c r="I54" s="110">
        <v>2</v>
      </c>
      <c r="J54" s="110">
        <v>1</v>
      </c>
      <c r="K54" s="110">
        <v>2</v>
      </c>
      <c r="L54" s="110">
        <v>18</v>
      </c>
      <c r="M54" s="110">
        <v>6</v>
      </c>
      <c r="N54" s="110">
        <v>13</v>
      </c>
      <c r="O54" s="110">
        <v>15</v>
      </c>
      <c r="P54" s="110">
        <v>6</v>
      </c>
      <c r="Q54" s="110">
        <v>17</v>
      </c>
      <c r="R54" s="110">
        <v>15</v>
      </c>
      <c r="S54" s="110">
        <v>7</v>
      </c>
      <c r="T54" s="110">
        <v>8</v>
      </c>
      <c r="U54" s="110">
        <v>3</v>
      </c>
    </row>
    <row r="55" spans="1:21" ht="13.2" x14ac:dyDescent="0.25">
      <c r="A55" s="110" t="s">
        <v>370</v>
      </c>
      <c r="B55" s="110">
        <v>40</v>
      </c>
      <c r="C55" s="110">
        <v>22</v>
      </c>
      <c r="D55" s="110">
        <v>31</v>
      </c>
      <c r="E55" s="110">
        <v>58</v>
      </c>
      <c r="F55" s="110">
        <v>43</v>
      </c>
      <c r="G55" s="110">
        <v>37</v>
      </c>
      <c r="H55" s="110">
        <v>21</v>
      </c>
      <c r="I55" s="110">
        <v>5</v>
      </c>
      <c r="J55" s="110">
        <v>7</v>
      </c>
      <c r="K55" s="110">
        <v>21</v>
      </c>
      <c r="L55" s="110">
        <v>109</v>
      </c>
      <c r="M55" s="110">
        <v>37</v>
      </c>
      <c r="N55" s="110">
        <v>78</v>
      </c>
      <c r="O55" s="110">
        <v>38</v>
      </c>
      <c r="P55" s="110">
        <v>7</v>
      </c>
      <c r="Q55" s="110">
        <v>75</v>
      </c>
      <c r="R55" s="110">
        <v>91</v>
      </c>
      <c r="S55" s="110">
        <v>10</v>
      </c>
      <c r="T55" s="110">
        <v>47</v>
      </c>
      <c r="U55" s="110">
        <v>3</v>
      </c>
    </row>
    <row r="56" spans="1:21" ht="13.2" x14ac:dyDescent="0.25">
      <c r="A56" s="110" t="s">
        <v>371</v>
      </c>
      <c r="B56" s="110">
        <v>16</v>
      </c>
      <c r="C56" s="110">
        <v>22</v>
      </c>
      <c r="D56" s="110">
        <v>14</v>
      </c>
      <c r="E56" s="110">
        <v>25</v>
      </c>
      <c r="F56" s="110">
        <v>15</v>
      </c>
      <c r="G56" s="110">
        <v>28</v>
      </c>
      <c r="H56" s="110">
        <v>19</v>
      </c>
      <c r="I56" s="110">
        <v>0</v>
      </c>
      <c r="J56" s="110">
        <v>1</v>
      </c>
      <c r="K56" s="110">
        <v>13</v>
      </c>
      <c r="L56" s="110">
        <v>22</v>
      </c>
      <c r="M56" s="110">
        <v>2</v>
      </c>
      <c r="N56" s="110">
        <v>30</v>
      </c>
      <c r="O56" s="110">
        <v>21</v>
      </c>
      <c r="P56" s="110">
        <v>9</v>
      </c>
      <c r="Q56" s="110">
        <v>31</v>
      </c>
      <c r="R56" s="110">
        <v>32</v>
      </c>
      <c r="S56" s="110">
        <v>5</v>
      </c>
      <c r="T56" s="110">
        <v>18</v>
      </c>
      <c r="U56" s="110">
        <v>2</v>
      </c>
    </row>
    <row r="57" spans="1:21" ht="13.2" x14ac:dyDescent="0.25">
      <c r="A57" s="110" t="s">
        <v>372</v>
      </c>
      <c r="B57" s="110">
        <v>199</v>
      </c>
      <c r="C57" s="110">
        <v>102</v>
      </c>
      <c r="D57" s="110">
        <v>193</v>
      </c>
      <c r="E57" s="110">
        <v>649</v>
      </c>
      <c r="F57" s="110">
        <v>226</v>
      </c>
      <c r="G57" s="110">
        <v>115</v>
      </c>
      <c r="H57" s="110">
        <v>217</v>
      </c>
      <c r="I57" s="110">
        <v>4</v>
      </c>
      <c r="J57" s="110">
        <v>51</v>
      </c>
      <c r="K57" s="110">
        <v>75</v>
      </c>
      <c r="L57" s="110">
        <v>475</v>
      </c>
      <c r="M57" s="110">
        <v>24</v>
      </c>
      <c r="N57" s="110">
        <v>973</v>
      </c>
      <c r="O57" s="110">
        <v>144</v>
      </c>
      <c r="P57" s="110">
        <v>46</v>
      </c>
      <c r="Q57" s="110">
        <v>971</v>
      </c>
      <c r="R57" s="110">
        <v>487</v>
      </c>
      <c r="S57" s="110">
        <v>60</v>
      </c>
      <c r="T57" s="110">
        <v>148</v>
      </c>
      <c r="U57" s="110">
        <v>107</v>
      </c>
    </row>
    <row r="58" spans="1:21" ht="13.2" x14ac:dyDescent="0.25">
      <c r="A58" s="110" t="s">
        <v>373</v>
      </c>
      <c r="B58" s="110">
        <v>64</v>
      </c>
      <c r="C58" s="110">
        <v>47</v>
      </c>
      <c r="D58" s="110">
        <v>49</v>
      </c>
      <c r="E58" s="110">
        <v>113</v>
      </c>
      <c r="F58" s="110">
        <v>39</v>
      </c>
      <c r="G58" s="110">
        <v>51</v>
      </c>
      <c r="H58" s="110">
        <v>12</v>
      </c>
      <c r="I58" s="110">
        <v>2</v>
      </c>
      <c r="J58" s="110">
        <v>8</v>
      </c>
      <c r="K58" s="110">
        <v>33</v>
      </c>
      <c r="L58" s="110">
        <v>102</v>
      </c>
      <c r="M58" s="110">
        <v>20</v>
      </c>
      <c r="N58" s="110">
        <v>71</v>
      </c>
      <c r="O58" s="110">
        <v>27</v>
      </c>
      <c r="P58" s="110">
        <v>35</v>
      </c>
      <c r="Q58" s="110">
        <v>122</v>
      </c>
      <c r="R58" s="110">
        <v>63</v>
      </c>
      <c r="S58" s="110">
        <v>6</v>
      </c>
      <c r="T58" s="110">
        <v>28</v>
      </c>
      <c r="U58" s="110">
        <v>7</v>
      </c>
    </row>
    <row r="59" spans="1:21" ht="13.2" x14ac:dyDescent="0.25">
      <c r="A59" s="110" t="s">
        <v>374</v>
      </c>
      <c r="B59" s="110">
        <v>88</v>
      </c>
      <c r="C59" s="110">
        <v>49</v>
      </c>
      <c r="D59" s="110">
        <v>72</v>
      </c>
      <c r="E59" s="110">
        <v>194</v>
      </c>
      <c r="F59" s="110">
        <v>60</v>
      </c>
      <c r="G59" s="110">
        <v>59</v>
      </c>
      <c r="H59" s="110">
        <v>72</v>
      </c>
      <c r="I59" s="110">
        <v>38</v>
      </c>
      <c r="J59" s="110">
        <v>9</v>
      </c>
      <c r="K59" s="110">
        <v>38</v>
      </c>
      <c r="L59" s="110">
        <v>162</v>
      </c>
      <c r="M59" s="110">
        <v>27</v>
      </c>
      <c r="N59" s="110">
        <v>185</v>
      </c>
      <c r="O59" s="110">
        <v>58</v>
      </c>
      <c r="P59" s="110">
        <v>19</v>
      </c>
      <c r="Q59" s="110">
        <v>176</v>
      </c>
      <c r="R59" s="110">
        <v>133</v>
      </c>
      <c r="S59" s="110">
        <v>9</v>
      </c>
      <c r="T59" s="110">
        <v>58</v>
      </c>
      <c r="U59" s="110">
        <v>21</v>
      </c>
    </row>
    <row r="60" spans="1:21" ht="13.2" x14ac:dyDescent="0.25">
      <c r="A60" s="110" t="s">
        <v>375</v>
      </c>
      <c r="B60" s="110">
        <v>253</v>
      </c>
      <c r="C60" s="110">
        <v>212</v>
      </c>
      <c r="D60" s="110">
        <v>227</v>
      </c>
      <c r="E60" s="110">
        <v>554</v>
      </c>
      <c r="F60" s="110">
        <v>245</v>
      </c>
      <c r="G60" s="110">
        <v>115</v>
      </c>
      <c r="H60" s="110">
        <v>132</v>
      </c>
      <c r="I60" s="110">
        <v>61</v>
      </c>
      <c r="J60" s="110">
        <v>41</v>
      </c>
      <c r="K60" s="110">
        <v>104</v>
      </c>
      <c r="L60" s="110">
        <v>555</v>
      </c>
      <c r="M60" s="110">
        <v>90</v>
      </c>
      <c r="N60" s="110">
        <v>501</v>
      </c>
      <c r="O60" s="110">
        <v>164</v>
      </c>
      <c r="P60" s="110">
        <v>73</v>
      </c>
      <c r="Q60" s="110">
        <v>749</v>
      </c>
      <c r="R60" s="110">
        <v>497</v>
      </c>
      <c r="S60" s="110">
        <v>107</v>
      </c>
      <c r="T60" s="110">
        <v>185</v>
      </c>
      <c r="U60" s="110">
        <v>34</v>
      </c>
    </row>
    <row r="61" spans="1:21" ht="13.2" x14ac:dyDescent="0.25">
      <c r="A61" s="110" t="s">
        <v>376</v>
      </c>
      <c r="B61" s="110">
        <v>33</v>
      </c>
      <c r="C61" s="110">
        <v>18</v>
      </c>
      <c r="D61" s="110">
        <v>18</v>
      </c>
      <c r="E61" s="110">
        <v>58</v>
      </c>
      <c r="F61" s="110">
        <v>37</v>
      </c>
      <c r="G61" s="110">
        <v>21</v>
      </c>
      <c r="H61" s="110">
        <v>21</v>
      </c>
      <c r="I61" s="110">
        <v>10</v>
      </c>
      <c r="J61" s="110">
        <v>9</v>
      </c>
      <c r="K61" s="110">
        <v>17</v>
      </c>
      <c r="L61" s="110">
        <v>34</v>
      </c>
      <c r="M61" s="110">
        <v>6</v>
      </c>
      <c r="N61" s="110">
        <v>58</v>
      </c>
      <c r="O61" s="110">
        <v>37</v>
      </c>
      <c r="P61" s="110">
        <v>5</v>
      </c>
      <c r="Q61" s="110">
        <v>71</v>
      </c>
      <c r="R61" s="110">
        <v>47</v>
      </c>
      <c r="S61" s="110">
        <v>11</v>
      </c>
      <c r="T61" s="110">
        <v>18</v>
      </c>
      <c r="U61" s="110">
        <v>0</v>
      </c>
    </row>
    <row r="62" spans="1:21" ht="13.2" x14ac:dyDescent="0.25">
      <c r="A62" s="110" t="s">
        <v>377</v>
      </c>
      <c r="B62" s="110">
        <v>10</v>
      </c>
      <c r="C62" s="110">
        <v>8</v>
      </c>
      <c r="D62" s="110">
        <v>6</v>
      </c>
      <c r="E62" s="110">
        <v>26</v>
      </c>
      <c r="F62" s="110">
        <v>12</v>
      </c>
      <c r="G62" s="110">
        <v>11</v>
      </c>
      <c r="H62" s="110">
        <v>12</v>
      </c>
      <c r="I62" s="110">
        <v>2</v>
      </c>
      <c r="J62" s="110">
        <v>3</v>
      </c>
      <c r="K62" s="110">
        <v>4</v>
      </c>
      <c r="L62" s="110">
        <v>13</v>
      </c>
      <c r="M62" s="110">
        <v>2</v>
      </c>
      <c r="N62" s="110">
        <v>26</v>
      </c>
      <c r="O62" s="110">
        <v>9</v>
      </c>
      <c r="P62" s="110">
        <v>7</v>
      </c>
      <c r="Q62" s="110">
        <v>41</v>
      </c>
      <c r="R62" s="110">
        <v>27</v>
      </c>
      <c r="S62" s="110">
        <v>1</v>
      </c>
      <c r="T62" s="110">
        <v>9</v>
      </c>
      <c r="U62" s="110">
        <v>8</v>
      </c>
    </row>
    <row r="63" spans="1:21" ht="13.2" x14ac:dyDescent="0.25">
      <c r="A63" s="110" t="s">
        <v>378</v>
      </c>
      <c r="B63" s="110">
        <v>18</v>
      </c>
      <c r="C63" s="110">
        <v>12</v>
      </c>
      <c r="D63" s="110">
        <v>11</v>
      </c>
      <c r="E63" s="110">
        <v>20</v>
      </c>
      <c r="F63" s="110">
        <v>7</v>
      </c>
      <c r="G63" s="110">
        <v>15</v>
      </c>
      <c r="H63" s="110">
        <v>7</v>
      </c>
      <c r="I63" s="110">
        <v>0</v>
      </c>
      <c r="J63" s="110">
        <v>4</v>
      </c>
      <c r="K63" s="110">
        <v>3</v>
      </c>
      <c r="L63" s="110">
        <v>12</v>
      </c>
      <c r="M63" s="110">
        <v>6</v>
      </c>
      <c r="N63" s="110">
        <v>23</v>
      </c>
      <c r="O63" s="110">
        <v>23</v>
      </c>
      <c r="P63" s="110">
        <v>3</v>
      </c>
      <c r="Q63" s="110">
        <v>19</v>
      </c>
      <c r="R63" s="110">
        <v>16</v>
      </c>
      <c r="S63" s="110">
        <v>5</v>
      </c>
      <c r="T63" s="110">
        <v>4</v>
      </c>
      <c r="U63" s="110">
        <v>4</v>
      </c>
    </row>
    <row r="64" spans="1:21" ht="13.2" x14ac:dyDescent="0.25">
      <c r="A64" s="110" t="s">
        <v>379</v>
      </c>
      <c r="B64" s="110">
        <v>5</v>
      </c>
      <c r="C64" s="110">
        <v>5</v>
      </c>
      <c r="D64" s="110">
        <v>6</v>
      </c>
      <c r="E64" s="110">
        <v>8</v>
      </c>
      <c r="F64" s="110">
        <v>14</v>
      </c>
      <c r="G64" s="110">
        <v>3</v>
      </c>
      <c r="H64" s="110">
        <v>6</v>
      </c>
      <c r="I64" s="110">
        <v>0</v>
      </c>
      <c r="J64" s="110">
        <v>1</v>
      </c>
      <c r="K64" s="110">
        <v>6</v>
      </c>
      <c r="L64" s="110">
        <v>15</v>
      </c>
      <c r="M64" s="110">
        <v>2</v>
      </c>
      <c r="N64" s="110">
        <v>1</v>
      </c>
      <c r="O64" s="110">
        <v>9</v>
      </c>
      <c r="P64" s="110">
        <v>2</v>
      </c>
      <c r="Q64" s="110">
        <v>9</v>
      </c>
      <c r="R64" s="110">
        <v>14</v>
      </c>
      <c r="S64" s="110">
        <v>0</v>
      </c>
      <c r="T64" s="110">
        <v>9</v>
      </c>
      <c r="U64" s="110">
        <v>0</v>
      </c>
    </row>
    <row r="65" spans="1:21" ht="13.2" x14ac:dyDescent="0.25">
      <c r="A65" s="110" t="s">
        <v>380</v>
      </c>
      <c r="B65" s="110">
        <v>25</v>
      </c>
      <c r="C65" s="110">
        <v>13</v>
      </c>
      <c r="D65" s="110">
        <v>23</v>
      </c>
      <c r="E65" s="110">
        <v>28</v>
      </c>
      <c r="F65" s="110">
        <v>18</v>
      </c>
      <c r="G65" s="110">
        <v>18</v>
      </c>
      <c r="H65" s="110">
        <v>33</v>
      </c>
      <c r="I65" s="110">
        <v>0</v>
      </c>
      <c r="J65" s="110">
        <v>0</v>
      </c>
      <c r="K65" s="110">
        <v>5</v>
      </c>
      <c r="L65" s="110">
        <v>44</v>
      </c>
      <c r="M65" s="110">
        <v>4</v>
      </c>
      <c r="N65" s="110">
        <v>31</v>
      </c>
      <c r="O65" s="110">
        <v>17</v>
      </c>
      <c r="P65" s="110">
        <v>7</v>
      </c>
      <c r="Q65" s="110">
        <v>48</v>
      </c>
      <c r="R65" s="110">
        <v>37</v>
      </c>
      <c r="S65" s="110">
        <v>4</v>
      </c>
      <c r="T65" s="110">
        <v>12</v>
      </c>
      <c r="U65" s="110">
        <v>9</v>
      </c>
    </row>
    <row r="66" spans="1:21" ht="13.2" x14ac:dyDescent="0.25">
      <c r="A66" s="110" t="s">
        <v>381</v>
      </c>
      <c r="B66" s="110">
        <v>18</v>
      </c>
      <c r="C66" s="110">
        <v>6</v>
      </c>
      <c r="D66" s="110">
        <v>8</v>
      </c>
      <c r="E66" s="110">
        <v>17</v>
      </c>
      <c r="F66" s="110">
        <v>8</v>
      </c>
      <c r="G66" s="110">
        <v>10</v>
      </c>
      <c r="H66" s="110">
        <v>5</v>
      </c>
      <c r="I66" s="110">
        <v>0</v>
      </c>
      <c r="J66" s="110">
        <v>1</v>
      </c>
      <c r="K66" s="110">
        <v>8</v>
      </c>
      <c r="L66" s="110">
        <v>20</v>
      </c>
      <c r="M66" s="110">
        <v>5</v>
      </c>
      <c r="N66" s="110">
        <v>6</v>
      </c>
      <c r="O66" s="110">
        <v>14</v>
      </c>
      <c r="P66" s="110">
        <v>3</v>
      </c>
      <c r="Q66" s="110">
        <v>7</v>
      </c>
      <c r="R66" s="110">
        <v>9</v>
      </c>
      <c r="S66" s="110">
        <v>1</v>
      </c>
      <c r="T66" s="110">
        <v>8</v>
      </c>
      <c r="U66" s="110">
        <v>2</v>
      </c>
    </row>
    <row r="67" spans="1:21" ht="14.25" customHeight="1" x14ac:dyDescent="0.25">
      <c r="A67" s="18" t="s">
        <v>382</v>
      </c>
      <c r="B67" s="18"/>
      <c r="C67" s="18"/>
      <c r="D67" s="110"/>
      <c r="E67" s="110"/>
      <c r="F67" s="18"/>
      <c r="G67" s="110"/>
      <c r="H67" s="110"/>
      <c r="I67" s="18"/>
      <c r="J67" s="110"/>
      <c r="K67" s="110"/>
      <c r="L67" s="110"/>
      <c r="M67" s="110"/>
      <c r="N67" s="110"/>
      <c r="O67" s="18"/>
      <c r="P67" s="110"/>
      <c r="Q67" s="110"/>
      <c r="R67" s="110"/>
      <c r="S67" s="18"/>
      <c r="T67" s="110"/>
      <c r="U67" s="110"/>
    </row>
    <row r="68" spans="1:21" ht="13.2" x14ac:dyDescent="0.25">
      <c r="A68" s="110" t="s">
        <v>383</v>
      </c>
      <c r="B68" s="110">
        <v>28</v>
      </c>
      <c r="C68" s="110">
        <v>10</v>
      </c>
      <c r="D68" s="110">
        <v>8</v>
      </c>
      <c r="E68" s="110">
        <v>21</v>
      </c>
      <c r="F68" s="110">
        <v>20</v>
      </c>
      <c r="G68" s="110">
        <v>15</v>
      </c>
      <c r="H68" s="110">
        <v>8</v>
      </c>
      <c r="I68" s="110">
        <v>0</v>
      </c>
      <c r="J68" s="110">
        <v>2</v>
      </c>
      <c r="K68" s="110">
        <v>6</v>
      </c>
      <c r="L68" s="110">
        <v>16</v>
      </c>
      <c r="M68" s="110">
        <v>3</v>
      </c>
      <c r="N68" s="110">
        <v>17</v>
      </c>
      <c r="O68" s="110">
        <v>10</v>
      </c>
      <c r="P68" s="110">
        <v>5</v>
      </c>
      <c r="Q68" s="110">
        <v>19</v>
      </c>
      <c r="R68" s="110">
        <v>12</v>
      </c>
      <c r="S68" s="110">
        <v>2</v>
      </c>
      <c r="T68" s="110">
        <v>17</v>
      </c>
      <c r="U68" s="110">
        <v>2</v>
      </c>
    </row>
    <row r="69" spans="1:21" ht="13.2" x14ac:dyDescent="0.25">
      <c r="A69" s="110" t="s">
        <v>384</v>
      </c>
      <c r="B69" s="110">
        <v>44</v>
      </c>
      <c r="C69" s="110">
        <v>12</v>
      </c>
      <c r="D69" s="110">
        <v>27</v>
      </c>
      <c r="E69" s="110">
        <v>93</v>
      </c>
      <c r="F69" s="110">
        <v>10</v>
      </c>
      <c r="G69" s="110">
        <v>27</v>
      </c>
      <c r="H69" s="110">
        <v>8</v>
      </c>
      <c r="I69" s="110">
        <v>1</v>
      </c>
      <c r="J69" s="110">
        <v>7</v>
      </c>
      <c r="K69" s="110">
        <v>11</v>
      </c>
      <c r="L69" s="110">
        <v>87</v>
      </c>
      <c r="M69" s="110">
        <v>3</v>
      </c>
      <c r="N69" s="110">
        <v>77</v>
      </c>
      <c r="O69" s="110">
        <v>19</v>
      </c>
      <c r="P69" s="110">
        <v>6</v>
      </c>
      <c r="Q69" s="110">
        <v>105</v>
      </c>
      <c r="R69" s="110">
        <v>54</v>
      </c>
      <c r="S69" s="110">
        <v>3</v>
      </c>
      <c r="T69" s="110">
        <v>64</v>
      </c>
      <c r="U69" s="110">
        <v>8</v>
      </c>
    </row>
    <row r="70" spans="1:21" ht="13.2" x14ac:dyDescent="0.25">
      <c r="A70" s="110" t="s">
        <v>385</v>
      </c>
      <c r="B70" s="110">
        <v>50</v>
      </c>
      <c r="C70" s="110">
        <v>36</v>
      </c>
      <c r="D70" s="110">
        <v>60</v>
      </c>
      <c r="E70" s="110">
        <v>159</v>
      </c>
      <c r="F70" s="110">
        <v>94</v>
      </c>
      <c r="G70" s="110">
        <v>28</v>
      </c>
      <c r="H70" s="110">
        <v>27</v>
      </c>
      <c r="I70" s="110">
        <v>2</v>
      </c>
      <c r="J70" s="110">
        <v>3</v>
      </c>
      <c r="K70" s="110">
        <v>22</v>
      </c>
      <c r="L70" s="110">
        <v>193</v>
      </c>
      <c r="M70" s="110">
        <v>8</v>
      </c>
      <c r="N70" s="110">
        <v>55</v>
      </c>
      <c r="O70" s="110">
        <v>42</v>
      </c>
      <c r="P70" s="110">
        <v>23</v>
      </c>
      <c r="Q70" s="110">
        <v>141</v>
      </c>
      <c r="R70" s="110">
        <v>156</v>
      </c>
      <c r="S70" s="110">
        <v>3</v>
      </c>
      <c r="T70" s="110">
        <v>22</v>
      </c>
      <c r="U70" s="110">
        <v>10</v>
      </c>
    </row>
    <row r="71" spans="1:21" ht="13.2" x14ac:dyDescent="0.25">
      <c r="A71" s="110" t="s">
        <v>386</v>
      </c>
      <c r="B71" s="110">
        <v>5</v>
      </c>
      <c r="C71" s="110">
        <v>7</v>
      </c>
      <c r="D71" s="110">
        <v>19</v>
      </c>
      <c r="E71" s="110">
        <v>47</v>
      </c>
      <c r="F71" s="110">
        <v>23</v>
      </c>
      <c r="G71" s="110">
        <v>8</v>
      </c>
      <c r="H71" s="110">
        <v>10</v>
      </c>
      <c r="I71" s="110">
        <v>0</v>
      </c>
      <c r="J71" s="110">
        <v>0</v>
      </c>
      <c r="K71" s="110">
        <v>4</v>
      </c>
      <c r="L71" s="110">
        <v>71</v>
      </c>
      <c r="M71" s="110">
        <v>10</v>
      </c>
      <c r="N71" s="110">
        <v>33</v>
      </c>
      <c r="O71" s="110">
        <v>11</v>
      </c>
      <c r="P71" s="110">
        <v>6</v>
      </c>
      <c r="Q71" s="110">
        <v>47</v>
      </c>
      <c r="R71" s="110">
        <v>51</v>
      </c>
      <c r="S71" s="110">
        <v>1</v>
      </c>
      <c r="T71" s="110">
        <v>16</v>
      </c>
      <c r="U71" s="110">
        <v>5</v>
      </c>
    </row>
    <row r="72" spans="1:21" ht="13.2" x14ac:dyDescent="0.25">
      <c r="A72" s="110" t="s">
        <v>387</v>
      </c>
      <c r="B72" s="110">
        <v>23</v>
      </c>
      <c r="C72" s="110">
        <v>10</v>
      </c>
      <c r="D72" s="110">
        <v>25</v>
      </c>
      <c r="E72" s="110">
        <v>58</v>
      </c>
      <c r="F72" s="110">
        <v>47</v>
      </c>
      <c r="G72" s="110">
        <v>38</v>
      </c>
      <c r="H72" s="110">
        <v>13</v>
      </c>
      <c r="I72" s="110">
        <v>2</v>
      </c>
      <c r="J72" s="110">
        <v>0</v>
      </c>
      <c r="K72" s="110">
        <v>6</v>
      </c>
      <c r="L72" s="110">
        <v>58</v>
      </c>
      <c r="M72" s="110">
        <v>5</v>
      </c>
      <c r="N72" s="110">
        <v>31</v>
      </c>
      <c r="O72" s="110">
        <v>26</v>
      </c>
      <c r="P72" s="110">
        <v>6</v>
      </c>
      <c r="Q72" s="110">
        <v>67</v>
      </c>
      <c r="R72" s="110">
        <v>46</v>
      </c>
      <c r="S72" s="110">
        <v>9</v>
      </c>
      <c r="T72" s="110">
        <v>8</v>
      </c>
      <c r="U72" s="110">
        <v>8</v>
      </c>
    </row>
    <row r="73" spans="1:21" ht="13.2" x14ac:dyDescent="0.25">
      <c r="A73" s="110" t="s">
        <v>382</v>
      </c>
      <c r="B73" s="110">
        <v>211</v>
      </c>
      <c r="C73" s="110">
        <v>149</v>
      </c>
      <c r="D73" s="110">
        <v>189</v>
      </c>
      <c r="E73" s="110">
        <v>641</v>
      </c>
      <c r="F73" s="110">
        <v>300</v>
      </c>
      <c r="G73" s="110">
        <v>144</v>
      </c>
      <c r="H73" s="110">
        <v>119</v>
      </c>
      <c r="I73" s="110">
        <v>44</v>
      </c>
      <c r="J73" s="110">
        <v>4</v>
      </c>
      <c r="K73" s="110">
        <v>64</v>
      </c>
      <c r="L73" s="110">
        <v>436</v>
      </c>
      <c r="M73" s="110">
        <v>21</v>
      </c>
      <c r="N73" s="110">
        <v>605</v>
      </c>
      <c r="O73" s="110">
        <v>101</v>
      </c>
      <c r="P73" s="110">
        <v>52</v>
      </c>
      <c r="Q73" s="110">
        <v>821</v>
      </c>
      <c r="R73" s="110">
        <v>439</v>
      </c>
      <c r="S73" s="110">
        <v>64</v>
      </c>
      <c r="T73" s="110">
        <v>121</v>
      </c>
      <c r="U73" s="110">
        <v>82</v>
      </c>
    </row>
    <row r="74" spans="1:21" ht="13.2" x14ac:dyDescent="0.25">
      <c r="A74" s="110" t="s">
        <v>388</v>
      </c>
      <c r="B74" s="110">
        <v>17</v>
      </c>
      <c r="C74" s="110">
        <v>8</v>
      </c>
      <c r="D74" s="110">
        <v>20</v>
      </c>
      <c r="E74" s="110">
        <v>32</v>
      </c>
      <c r="F74" s="110">
        <v>22</v>
      </c>
      <c r="G74" s="110">
        <v>28</v>
      </c>
      <c r="H74" s="110">
        <v>10</v>
      </c>
      <c r="I74" s="110">
        <v>3</v>
      </c>
      <c r="J74" s="110">
        <v>0</v>
      </c>
      <c r="K74" s="110">
        <v>7</v>
      </c>
      <c r="L74" s="110">
        <v>21</v>
      </c>
      <c r="M74" s="110">
        <v>3</v>
      </c>
      <c r="N74" s="110">
        <v>19</v>
      </c>
      <c r="O74" s="110">
        <v>17</v>
      </c>
      <c r="P74" s="110">
        <v>4</v>
      </c>
      <c r="Q74" s="110">
        <v>39</v>
      </c>
      <c r="R74" s="110">
        <v>14</v>
      </c>
      <c r="S74" s="110">
        <v>4</v>
      </c>
      <c r="T74" s="110">
        <v>13</v>
      </c>
      <c r="U74" s="110">
        <v>2</v>
      </c>
    </row>
    <row r="75" spans="1:21" ht="13.2" x14ac:dyDescent="0.25">
      <c r="A75" s="110" t="s">
        <v>389</v>
      </c>
      <c r="B75" s="110">
        <v>76</v>
      </c>
      <c r="C75" s="110">
        <v>55</v>
      </c>
      <c r="D75" s="110">
        <v>60</v>
      </c>
      <c r="E75" s="110">
        <v>126</v>
      </c>
      <c r="F75" s="110">
        <v>47</v>
      </c>
      <c r="G75" s="110">
        <v>38</v>
      </c>
      <c r="H75" s="110">
        <v>28</v>
      </c>
      <c r="I75" s="110">
        <v>1</v>
      </c>
      <c r="J75" s="110">
        <v>1</v>
      </c>
      <c r="K75" s="110">
        <v>26</v>
      </c>
      <c r="L75" s="110">
        <v>193</v>
      </c>
      <c r="M75" s="110">
        <v>10</v>
      </c>
      <c r="N75" s="110">
        <v>123</v>
      </c>
      <c r="O75" s="110">
        <v>28</v>
      </c>
      <c r="P75" s="110">
        <v>6</v>
      </c>
      <c r="Q75" s="110">
        <v>160</v>
      </c>
      <c r="R75" s="110">
        <v>116</v>
      </c>
      <c r="S75" s="110">
        <v>6</v>
      </c>
      <c r="T75" s="110">
        <v>33</v>
      </c>
      <c r="U75" s="110">
        <v>9</v>
      </c>
    </row>
    <row r="76" spans="1:21" ht="13.2" x14ac:dyDescent="0.25">
      <c r="A76" s="110" t="s">
        <v>390</v>
      </c>
      <c r="B76" s="110">
        <v>33</v>
      </c>
      <c r="C76" s="110">
        <v>11</v>
      </c>
      <c r="D76" s="110">
        <v>11</v>
      </c>
      <c r="E76" s="110">
        <v>37</v>
      </c>
      <c r="F76" s="110">
        <v>24</v>
      </c>
      <c r="G76" s="110">
        <v>32</v>
      </c>
      <c r="H76" s="110">
        <v>13</v>
      </c>
      <c r="I76" s="110">
        <v>1</v>
      </c>
      <c r="J76" s="110">
        <v>2</v>
      </c>
      <c r="K76" s="110">
        <v>9</v>
      </c>
      <c r="L76" s="110">
        <v>82</v>
      </c>
      <c r="M76" s="110">
        <v>5</v>
      </c>
      <c r="N76" s="110">
        <v>36</v>
      </c>
      <c r="O76" s="110">
        <v>14</v>
      </c>
      <c r="P76" s="110">
        <v>5</v>
      </c>
      <c r="Q76" s="110">
        <v>62</v>
      </c>
      <c r="R76" s="110">
        <v>46</v>
      </c>
      <c r="S76" s="110">
        <v>2</v>
      </c>
      <c r="T76" s="110">
        <v>32</v>
      </c>
      <c r="U76" s="110">
        <v>3</v>
      </c>
    </row>
    <row r="77" spans="1:21" ht="13.2" x14ac:dyDescent="0.25">
      <c r="A77" s="110" t="s">
        <v>391</v>
      </c>
      <c r="B77" s="110">
        <v>39</v>
      </c>
      <c r="C77" s="110">
        <v>23</v>
      </c>
      <c r="D77" s="110">
        <v>25</v>
      </c>
      <c r="E77" s="110">
        <v>80</v>
      </c>
      <c r="F77" s="110">
        <v>42</v>
      </c>
      <c r="G77" s="110">
        <v>27</v>
      </c>
      <c r="H77" s="110">
        <v>9</v>
      </c>
      <c r="I77" s="110">
        <v>1</v>
      </c>
      <c r="J77" s="110">
        <v>3</v>
      </c>
      <c r="K77" s="110">
        <v>28</v>
      </c>
      <c r="L77" s="110">
        <v>78</v>
      </c>
      <c r="M77" s="110">
        <v>27</v>
      </c>
      <c r="N77" s="110">
        <v>73</v>
      </c>
      <c r="O77" s="110">
        <v>22</v>
      </c>
      <c r="P77" s="110">
        <v>10</v>
      </c>
      <c r="Q77" s="110">
        <v>107</v>
      </c>
      <c r="R77" s="110">
        <v>69</v>
      </c>
      <c r="S77" s="110">
        <v>3</v>
      </c>
      <c r="T77" s="110">
        <v>29</v>
      </c>
      <c r="U77" s="110">
        <v>1</v>
      </c>
    </row>
    <row r="78" spans="1:21" ht="13.2" x14ac:dyDescent="0.25">
      <c r="A78" s="110" t="s">
        <v>392</v>
      </c>
      <c r="B78" s="110">
        <v>18</v>
      </c>
      <c r="C78" s="110">
        <v>20</v>
      </c>
      <c r="D78" s="110">
        <v>27</v>
      </c>
      <c r="E78" s="110">
        <v>50</v>
      </c>
      <c r="F78" s="110">
        <v>24</v>
      </c>
      <c r="G78" s="110">
        <v>28</v>
      </c>
      <c r="H78" s="110">
        <v>5</v>
      </c>
      <c r="I78" s="110">
        <v>3</v>
      </c>
      <c r="J78" s="110">
        <v>0</v>
      </c>
      <c r="K78" s="110">
        <v>11</v>
      </c>
      <c r="L78" s="110">
        <v>108</v>
      </c>
      <c r="M78" s="110">
        <v>2</v>
      </c>
      <c r="N78" s="110">
        <v>46</v>
      </c>
      <c r="O78" s="110">
        <v>17</v>
      </c>
      <c r="P78" s="110">
        <v>10</v>
      </c>
      <c r="Q78" s="110">
        <v>81</v>
      </c>
      <c r="R78" s="110">
        <v>66</v>
      </c>
      <c r="S78" s="110">
        <v>2</v>
      </c>
      <c r="T78" s="110">
        <v>24</v>
      </c>
      <c r="U78" s="110">
        <v>7</v>
      </c>
    </row>
    <row r="79" spans="1:21" ht="13.2" x14ac:dyDescent="0.25">
      <c r="A79" s="110" t="s">
        <v>393</v>
      </c>
      <c r="B79" s="110">
        <v>68</v>
      </c>
      <c r="C79" s="110">
        <v>31</v>
      </c>
      <c r="D79" s="110">
        <v>40</v>
      </c>
      <c r="E79" s="110">
        <v>135</v>
      </c>
      <c r="F79" s="110">
        <v>20</v>
      </c>
      <c r="G79" s="110">
        <v>58</v>
      </c>
      <c r="H79" s="110">
        <v>50</v>
      </c>
      <c r="I79" s="110">
        <v>0</v>
      </c>
      <c r="J79" s="110">
        <v>6</v>
      </c>
      <c r="K79" s="110">
        <v>16</v>
      </c>
      <c r="L79" s="110">
        <v>123</v>
      </c>
      <c r="M79" s="110">
        <v>28</v>
      </c>
      <c r="N79" s="110">
        <v>77</v>
      </c>
      <c r="O79" s="110">
        <v>29</v>
      </c>
      <c r="P79" s="110">
        <v>10</v>
      </c>
      <c r="Q79" s="110">
        <v>110</v>
      </c>
      <c r="R79" s="110">
        <v>110</v>
      </c>
      <c r="S79" s="110">
        <v>15</v>
      </c>
      <c r="T79" s="110">
        <v>38</v>
      </c>
      <c r="U79" s="110">
        <v>8</v>
      </c>
    </row>
    <row r="80" spans="1:21" ht="13.2" x14ac:dyDescent="0.25">
      <c r="A80" s="110" t="s">
        <v>394</v>
      </c>
      <c r="B80" s="110">
        <v>51</v>
      </c>
      <c r="C80" s="110">
        <v>45</v>
      </c>
      <c r="D80" s="110">
        <v>36</v>
      </c>
      <c r="E80" s="110">
        <v>163</v>
      </c>
      <c r="F80" s="110">
        <v>46</v>
      </c>
      <c r="G80" s="110">
        <v>42</v>
      </c>
      <c r="H80" s="110">
        <v>51</v>
      </c>
      <c r="I80" s="110">
        <v>1</v>
      </c>
      <c r="J80" s="110">
        <v>3</v>
      </c>
      <c r="K80" s="110">
        <v>16</v>
      </c>
      <c r="L80" s="110">
        <v>166</v>
      </c>
      <c r="M80" s="110">
        <v>25</v>
      </c>
      <c r="N80" s="110">
        <v>183</v>
      </c>
      <c r="O80" s="110">
        <v>39</v>
      </c>
      <c r="P80" s="110">
        <v>17</v>
      </c>
      <c r="Q80" s="110">
        <v>205</v>
      </c>
      <c r="R80" s="110">
        <v>148</v>
      </c>
      <c r="S80" s="110">
        <v>9</v>
      </c>
      <c r="T80" s="110">
        <v>29</v>
      </c>
      <c r="U80" s="110">
        <v>7</v>
      </c>
    </row>
    <row r="81" spans="1:21" ht="14.25" customHeight="1" x14ac:dyDescent="0.25">
      <c r="A81" s="18" t="s">
        <v>395</v>
      </c>
      <c r="B81" s="18"/>
      <c r="C81" s="18"/>
      <c r="D81" s="110"/>
      <c r="E81" s="110"/>
      <c r="F81" s="18"/>
      <c r="G81" s="110"/>
      <c r="H81" s="110"/>
      <c r="I81" s="18"/>
      <c r="J81" s="110"/>
      <c r="K81" s="110"/>
      <c r="L81" s="110"/>
      <c r="M81" s="110"/>
      <c r="N81" s="110"/>
      <c r="O81" s="18"/>
      <c r="P81" s="110"/>
      <c r="Q81" s="110"/>
      <c r="R81" s="110"/>
      <c r="S81" s="18"/>
      <c r="T81" s="110"/>
      <c r="U81" s="110"/>
    </row>
    <row r="82" spans="1:21" ht="13.2" x14ac:dyDescent="0.25">
      <c r="A82" s="110" t="s">
        <v>396</v>
      </c>
      <c r="B82" s="110">
        <v>66</v>
      </c>
      <c r="C82" s="110">
        <v>32</v>
      </c>
      <c r="D82" s="110">
        <v>34</v>
      </c>
      <c r="E82" s="110">
        <v>68</v>
      </c>
      <c r="F82" s="110">
        <v>37</v>
      </c>
      <c r="G82" s="110">
        <v>47</v>
      </c>
      <c r="H82" s="110">
        <v>20</v>
      </c>
      <c r="I82" s="110">
        <v>12</v>
      </c>
      <c r="J82" s="110">
        <v>6</v>
      </c>
      <c r="K82" s="110">
        <v>9</v>
      </c>
      <c r="L82" s="110">
        <v>150</v>
      </c>
      <c r="M82" s="110">
        <v>12</v>
      </c>
      <c r="N82" s="110">
        <v>56</v>
      </c>
      <c r="O82" s="110">
        <v>27</v>
      </c>
      <c r="P82" s="110">
        <v>22</v>
      </c>
      <c r="Q82" s="110">
        <v>66</v>
      </c>
      <c r="R82" s="110">
        <v>33</v>
      </c>
      <c r="S82" s="110">
        <v>11</v>
      </c>
      <c r="T82" s="110">
        <v>40</v>
      </c>
      <c r="U82" s="110">
        <v>11</v>
      </c>
    </row>
    <row r="83" spans="1:21" ht="13.2" x14ac:dyDescent="0.25">
      <c r="A83" s="110" t="s">
        <v>397</v>
      </c>
      <c r="B83" s="110">
        <v>21</v>
      </c>
      <c r="C83" s="110">
        <v>7</v>
      </c>
      <c r="D83" s="110">
        <v>19</v>
      </c>
      <c r="E83" s="110">
        <v>19</v>
      </c>
      <c r="F83" s="110">
        <v>26</v>
      </c>
      <c r="G83" s="110">
        <v>25</v>
      </c>
      <c r="H83" s="110">
        <v>23</v>
      </c>
      <c r="I83" s="110">
        <v>4</v>
      </c>
      <c r="J83" s="110">
        <v>1</v>
      </c>
      <c r="K83" s="110">
        <v>5</v>
      </c>
      <c r="L83" s="110">
        <v>72</v>
      </c>
      <c r="M83" s="110">
        <v>6</v>
      </c>
      <c r="N83" s="110">
        <v>38</v>
      </c>
      <c r="O83" s="110">
        <v>9</v>
      </c>
      <c r="P83" s="110">
        <v>6</v>
      </c>
      <c r="Q83" s="110">
        <v>33</v>
      </c>
      <c r="R83" s="110">
        <v>19</v>
      </c>
      <c r="S83" s="110">
        <v>5</v>
      </c>
      <c r="T83" s="110">
        <v>25</v>
      </c>
      <c r="U83" s="110">
        <v>1</v>
      </c>
    </row>
    <row r="84" spans="1:21" ht="13.2" x14ac:dyDescent="0.25">
      <c r="A84" s="110" t="s">
        <v>398</v>
      </c>
      <c r="B84" s="110">
        <v>57</v>
      </c>
      <c r="C84" s="110">
        <v>42</v>
      </c>
      <c r="D84" s="110">
        <v>47</v>
      </c>
      <c r="E84" s="110">
        <v>113</v>
      </c>
      <c r="F84" s="110">
        <v>32</v>
      </c>
      <c r="G84" s="110">
        <v>30</v>
      </c>
      <c r="H84" s="110">
        <v>46</v>
      </c>
      <c r="I84" s="110">
        <v>1</v>
      </c>
      <c r="J84" s="110">
        <v>0</v>
      </c>
      <c r="K84" s="110">
        <v>11</v>
      </c>
      <c r="L84" s="110">
        <v>151</v>
      </c>
      <c r="M84" s="110">
        <v>11</v>
      </c>
      <c r="N84" s="110">
        <v>89</v>
      </c>
      <c r="O84" s="110">
        <v>28</v>
      </c>
      <c r="P84" s="110">
        <v>13</v>
      </c>
      <c r="Q84" s="110">
        <v>129</v>
      </c>
      <c r="R84" s="110">
        <v>88</v>
      </c>
      <c r="S84" s="110">
        <v>1</v>
      </c>
      <c r="T84" s="110">
        <v>57</v>
      </c>
      <c r="U84" s="110">
        <v>9</v>
      </c>
    </row>
    <row r="85" spans="1:21" ht="13.2" x14ac:dyDescent="0.25">
      <c r="A85" s="110" t="s">
        <v>399</v>
      </c>
      <c r="B85" s="110">
        <v>3</v>
      </c>
      <c r="C85" s="110">
        <v>28</v>
      </c>
      <c r="D85" s="110">
        <v>40</v>
      </c>
      <c r="E85" s="110">
        <v>36</v>
      </c>
      <c r="F85" s="110">
        <v>8</v>
      </c>
      <c r="G85" s="110">
        <v>9</v>
      </c>
      <c r="H85" s="110">
        <v>3</v>
      </c>
      <c r="I85" s="110">
        <v>2</v>
      </c>
      <c r="J85" s="110">
        <v>1</v>
      </c>
      <c r="K85" s="110">
        <v>2</v>
      </c>
      <c r="L85" s="110">
        <v>58</v>
      </c>
      <c r="M85" s="110">
        <v>1</v>
      </c>
      <c r="N85" s="110">
        <v>34</v>
      </c>
      <c r="O85" s="110">
        <v>11</v>
      </c>
      <c r="P85" s="110">
        <v>4</v>
      </c>
      <c r="Q85" s="110">
        <v>55</v>
      </c>
      <c r="R85" s="110">
        <v>11</v>
      </c>
      <c r="S85" s="110">
        <v>7</v>
      </c>
      <c r="T85" s="110">
        <v>9</v>
      </c>
      <c r="U85" s="110">
        <v>2</v>
      </c>
    </row>
    <row r="86" spans="1:21" ht="13.2" x14ac:dyDescent="0.25">
      <c r="A86" s="110" t="s">
        <v>400</v>
      </c>
      <c r="B86" s="110">
        <v>16</v>
      </c>
      <c r="C86" s="110">
        <v>34</v>
      </c>
      <c r="D86" s="110">
        <v>10</v>
      </c>
      <c r="E86" s="110">
        <v>46</v>
      </c>
      <c r="F86" s="110">
        <v>20</v>
      </c>
      <c r="G86" s="110">
        <v>14</v>
      </c>
      <c r="H86" s="110">
        <v>10</v>
      </c>
      <c r="I86" s="110">
        <v>6</v>
      </c>
      <c r="J86" s="110">
        <v>2</v>
      </c>
      <c r="K86" s="110">
        <v>5</v>
      </c>
      <c r="L86" s="110">
        <v>70</v>
      </c>
      <c r="M86" s="110">
        <v>23</v>
      </c>
      <c r="N86" s="110">
        <v>22</v>
      </c>
      <c r="O86" s="110">
        <v>18</v>
      </c>
      <c r="P86" s="110">
        <v>4</v>
      </c>
      <c r="Q86" s="110">
        <v>58</v>
      </c>
      <c r="R86" s="110">
        <v>33</v>
      </c>
      <c r="S86" s="110">
        <v>1</v>
      </c>
      <c r="T86" s="110">
        <v>17</v>
      </c>
      <c r="U86" s="110">
        <v>2</v>
      </c>
    </row>
    <row r="87" spans="1:21" ht="13.2" x14ac:dyDescent="0.25">
      <c r="A87" s="110" t="s">
        <v>401</v>
      </c>
      <c r="B87" s="110">
        <v>40</v>
      </c>
      <c r="C87" s="110">
        <v>14</v>
      </c>
      <c r="D87" s="110">
        <v>24</v>
      </c>
      <c r="E87" s="110">
        <v>30</v>
      </c>
      <c r="F87" s="110">
        <v>16</v>
      </c>
      <c r="G87" s="110">
        <v>27</v>
      </c>
      <c r="H87" s="110">
        <v>9</v>
      </c>
      <c r="I87" s="110">
        <v>2</v>
      </c>
      <c r="J87" s="110">
        <v>5</v>
      </c>
      <c r="K87" s="110">
        <v>4</v>
      </c>
      <c r="L87" s="110">
        <v>62</v>
      </c>
      <c r="M87" s="110">
        <v>17</v>
      </c>
      <c r="N87" s="110">
        <v>43</v>
      </c>
      <c r="O87" s="110">
        <v>6</v>
      </c>
      <c r="P87" s="110">
        <v>3</v>
      </c>
      <c r="Q87" s="110">
        <v>35</v>
      </c>
      <c r="R87" s="110">
        <v>21</v>
      </c>
      <c r="S87" s="110">
        <v>4</v>
      </c>
      <c r="T87" s="110">
        <v>30</v>
      </c>
      <c r="U87" s="110">
        <v>4</v>
      </c>
    </row>
    <row r="88" spans="1:21" ht="13.2" x14ac:dyDescent="0.25">
      <c r="A88" s="110" t="s">
        <v>402</v>
      </c>
      <c r="B88" s="110">
        <v>124</v>
      </c>
      <c r="C88" s="110">
        <v>48</v>
      </c>
      <c r="D88" s="110">
        <v>92</v>
      </c>
      <c r="E88" s="110">
        <v>532</v>
      </c>
      <c r="F88" s="110">
        <v>179</v>
      </c>
      <c r="G88" s="110">
        <v>99</v>
      </c>
      <c r="H88" s="110">
        <v>107</v>
      </c>
      <c r="I88" s="110">
        <v>25</v>
      </c>
      <c r="J88" s="110">
        <v>37</v>
      </c>
      <c r="K88" s="110">
        <v>39</v>
      </c>
      <c r="L88" s="110">
        <v>433</v>
      </c>
      <c r="M88" s="110">
        <v>26</v>
      </c>
      <c r="N88" s="110">
        <v>418</v>
      </c>
      <c r="O88" s="110">
        <v>63</v>
      </c>
      <c r="P88" s="110">
        <v>63</v>
      </c>
      <c r="Q88" s="110">
        <v>570</v>
      </c>
      <c r="R88" s="110">
        <v>235</v>
      </c>
      <c r="S88" s="110">
        <v>29</v>
      </c>
      <c r="T88" s="110">
        <v>118</v>
      </c>
      <c r="U88" s="110">
        <v>49</v>
      </c>
    </row>
    <row r="89" spans="1:21" ht="13.2" x14ac:dyDescent="0.25">
      <c r="A89" s="110" t="s">
        <v>403</v>
      </c>
      <c r="B89" s="110">
        <v>25</v>
      </c>
      <c r="C89" s="110">
        <v>30</v>
      </c>
      <c r="D89" s="110">
        <v>20</v>
      </c>
      <c r="E89" s="110">
        <v>56</v>
      </c>
      <c r="F89" s="110">
        <v>36</v>
      </c>
      <c r="G89" s="110">
        <v>18</v>
      </c>
      <c r="H89" s="110">
        <v>35</v>
      </c>
      <c r="I89" s="110">
        <v>1</v>
      </c>
      <c r="J89" s="110">
        <v>1</v>
      </c>
      <c r="K89" s="110">
        <v>6</v>
      </c>
      <c r="L89" s="110">
        <v>111</v>
      </c>
      <c r="M89" s="110">
        <v>2</v>
      </c>
      <c r="N89" s="110">
        <v>66</v>
      </c>
      <c r="O89" s="110">
        <v>14</v>
      </c>
      <c r="P89" s="110">
        <v>6</v>
      </c>
      <c r="Q89" s="110">
        <v>76</v>
      </c>
      <c r="R89" s="110">
        <v>69</v>
      </c>
      <c r="S89" s="110">
        <v>1</v>
      </c>
      <c r="T89" s="110">
        <v>12</v>
      </c>
      <c r="U89" s="110">
        <v>55</v>
      </c>
    </row>
    <row r="90" spans="1:21" ht="14.25" customHeight="1" x14ac:dyDescent="0.25">
      <c r="A90" s="18" t="s">
        <v>404</v>
      </c>
      <c r="B90" s="18"/>
      <c r="C90" s="18"/>
      <c r="D90" s="110"/>
      <c r="E90" s="110"/>
      <c r="F90" s="18"/>
      <c r="G90" s="110"/>
      <c r="H90" s="110"/>
      <c r="I90" s="18"/>
      <c r="J90" s="110"/>
      <c r="K90" s="110"/>
      <c r="L90" s="110"/>
      <c r="M90" s="110"/>
      <c r="N90" s="110"/>
      <c r="O90" s="18"/>
      <c r="P90" s="110"/>
      <c r="Q90" s="110"/>
      <c r="R90" s="110"/>
      <c r="S90" s="18"/>
      <c r="T90" s="110"/>
      <c r="U90" s="110"/>
    </row>
    <row r="91" spans="1:21" ht="13.2" x14ac:dyDescent="0.25">
      <c r="A91" s="110" t="s">
        <v>405</v>
      </c>
      <c r="B91" s="110">
        <v>15</v>
      </c>
      <c r="C91" s="110">
        <v>18</v>
      </c>
      <c r="D91" s="110">
        <v>24</v>
      </c>
      <c r="E91" s="110">
        <v>27</v>
      </c>
      <c r="F91" s="110">
        <v>11</v>
      </c>
      <c r="G91" s="110">
        <v>26</v>
      </c>
      <c r="H91" s="110">
        <v>6</v>
      </c>
      <c r="I91" s="110">
        <v>2</v>
      </c>
      <c r="J91" s="110">
        <v>1</v>
      </c>
      <c r="K91" s="110">
        <v>9</v>
      </c>
      <c r="L91" s="110">
        <v>23</v>
      </c>
      <c r="M91" s="110">
        <v>0</v>
      </c>
      <c r="N91" s="110">
        <v>31</v>
      </c>
      <c r="O91" s="110">
        <v>19</v>
      </c>
      <c r="P91" s="110">
        <v>10</v>
      </c>
      <c r="Q91" s="110">
        <v>48</v>
      </c>
      <c r="R91" s="110">
        <v>39</v>
      </c>
      <c r="S91" s="110">
        <v>0</v>
      </c>
      <c r="T91" s="110">
        <v>17</v>
      </c>
      <c r="U91" s="110">
        <v>0</v>
      </c>
    </row>
    <row r="92" spans="1:21" ht="13.2" x14ac:dyDescent="0.25">
      <c r="A92" s="110" t="s">
        <v>406</v>
      </c>
      <c r="B92" s="110">
        <v>13</v>
      </c>
      <c r="C92" s="110">
        <v>16</v>
      </c>
      <c r="D92" s="110">
        <v>10</v>
      </c>
      <c r="E92" s="110">
        <v>24</v>
      </c>
      <c r="F92" s="110">
        <v>10</v>
      </c>
      <c r="G92" s="110">
        <v>24</v>
      </c>
      <c r="H92" s="110">
        <v>9</v>
      </c>
      <c r="I92" s="110">
        <v>4</v>
      </c>
      <c r="J92" s="110">
        <v>2</v>
      </c>
      <c r="K92" s="110">
        <v>1</v>
      </c>
      <c r="L92" s="110">
        <v>60</v>
      </c>
      <c r="M92" s="110">
        <v>34</v>
      </c>
      <c r="N92" s="110">
        <v>27</v>
      </c>
      <c r="O92" s="110">
        <v>11</v>
      </c>
      <c r="P92" s="110">
        <v>5</v>
      </c>
      <c r="Q92" s="110">
        <v>49</v>
      </c>
      <c r="R92" s="110">
        <v>31</v>
      </c>
      <c r="S92" s="110">
        <v>4</v>
      </c>
      <c r="T92" s="110">
        <v>20</v>
      </c>
      <c r="U92" s="110">
        <v>0</v>
      </c>
    </row>
    <row r="93" spans="1:21" ht="13.2" x14ac:dyDescent="0.25">
      <c r="A93" s="110" t="s">
        <v>407</v>
      </c>
      <c r="B93" s="110">
        <v>10</v>
      </c>
      <c r="C93" s="110">
        <v>24</v>
      </c>
      <c r="D93" s="110">
        <v>25</v>
      </c>
      <c r="E93" s="110">
        <v>66</v>
      </c>
      <c r="F93" s="110">
        <v>32</v>
      </c>
      <c r="G93" s="110">
        <v>39</v>
      </c>
      <c r="H93" s="110">
        <v>8</v>
      </c>
      <c r="I93" s="110">
        <v>6</v>
      </c>
      <c r="J93" s="110">
        <v>0</v>
      </c>
      <c r="K93" s="110">
        <v>4</v>
      </c>
      <c r="L93" s="110">
        <v>91</v>
      </c>
      <c r="M93" s="110">
        <v>10</v>
      </c>
      <c r="N93" s="110">
        <v>31</v>
      </c>
      <c r="O93" s="110">
        <v>15</v>
      </c>
      <c r="P93" s="110">
        <v>6</v>
      </c>
      <c r="Q93" s="110">
        <v>60</v>
      </c>
      <c r="R93" s="110">
        <v>14</v>
      </c>
      <c r="S93" s="110">
        <v>2</v>
      </c>
      <c r="T93" s="110">
        <v>22</v>
      </c>
      <c r="U93" s="110">
        <v>3</v>
      </c>
    </row>
    <row r="94" spans="1:21" ht="13.2" x14ac:dyDescent="0.25">
      <c r="A94" s="110" t="s">
        <v>408</v>
      </c>
      <c r="B94" s="110">
        <v>11</v>
      </c>
      <c r="C94" s="110">
        <v>14</v>
      </c>
      <c r="D94" s="110">
        <v>17</v>
      </c>
      <c r="E94" s="110">
        <v>22</v>
      </c>
      <c r="F94" s="110">
        <v>8</v>
      </c>
      <c r="G94" s="110">
        <v>14</v>
      </c>
      <c r="H94" s="110">
        <v>8</v>
      </c>
      <c r="I94" s="110">
        <v>1</v>
      </c>
      <c r="J94" s="110">
        <v>0</v>
      </c>
      <c r="K94" s="110">
        <v>4</v>
      </c>
      <c r="L94" s="110">
        <v>51</v>
      </c>
      <c r="M94" s="110">
        <v>11</v>
      </c>
      <c r="N94" s="110">
        <v>11</v>
      </c>
      <c r="O94" s="110">
        <v>11</v>
      </c>
      <c r="P94" s="110">
        <v>6</v>
      </c>
      <c r="Q94" s="110">
        <v>24</v>
      </c>
      <c r="R94" s="110">
        <v>15</v>
      </c>
      <c r="S94" s="110">
        <v>1</v>
      </c>
      <c r="T94" s="110">
        <v>25</v>
      </c>
      <c r="U94" s="110">
        <v>1</v>
      </c>
    </row>
    <row r="95" spans="1:21" ht="13.2" x14ac:dyDescent="0.25">
      <c r="A95" s="110" t="s">
        <v>404</v>
      </c>
      <c r="B95" s="110">
        <v>83</v>
      </c>
      <c r="C95" s="110">
        <v>62</v>
      </c>
      <c r="D95" s="110">
        <v>100</v>
      </c>
      <c r="E95" s="110">
        <v>333</v>
      </c>
      <c r="F95" s="110">
        <v>109</v>
      </c>
      <c r="G95" s="110">
        <v>62</v>
      </c>
      <c r="H95" s="110">
        <v>45</v>
      </c>
      <c r="I95" s="110">
        <v>10</v>
      </c>
      <c r="J95" s="110">
        <v>5</v>
      </c>
      <c r="K95" s="110">
        <v>36</v>
      </c>
      <c r="L95" s="110">
        <v>201</v>
      </c>
      <c r="M95" s="110">
        <v>0</v>
      </c>
      <c r="N95" s="110">
        <v>303</v>
      </c>
      <c r="O95" s="110">
        <v>39</v>
      </c>
      <c r="P95" s="110">
        <v>27</v>
      </c>
      <c r="Q95" s="110">
        <v>462</v>
      </c>
      <c r="R95" s="110">
        <v>263</v>
      </c>
      <c r="S95" s="110">
        <v>21</v>
      </c>
      <c r="T95" s="110">
        <v>40</v>
      </c>
      <c r="U95" s="110">
        <v>6</v>
      </c>
    </row>
    <row r="96" spans="1:21" ht="13.2" x14ac:dyDescent="0.25">
      <c r="A96" s="110" t="s">
        <v>409</v>
      </c>
      <c r="B96" s="110">
        <v>36</v>
      </c>
      <c r="C96" s="110">
        <v>19</v>
      </c>
      <c r="D96" s="110">
        <v>24</v>
      </c>
      <c r="E96" s="110">
        <v>35</v>
      </c>
      <c r="F96" s="110">
        <v>25</v>
      </c>
      <c r="G96" s="110">
        <v>20</v>
      </c>
      <c r="H96" s="110">
        <v>13</v>
      </c>
      <c r="I96" s="110">
        <v>2</v>
      </c>
      <c r="J96" s="110">
        <v>1</v>
      </c>
      <c r="K96" s="110">
        <v>11</v>
      </c>
      <c r="L96" s="110">
        <v>77</v>
      </c>
      <c r="M96" s="110">
        <v>10</v>
      </c>
      <c r="N96" s="110">
        <v>35</v>
      </c>
      <c r="O96" s="110">
        <v>8</v>
      </c>
      <c r="P96" s="110">
        <v>8</v>
      </c>
      <c r="Q96" s="110">
        <v>70</v>
      </c>
      <c r="R96" s="110">
        <v>34</v>
      </c>
      <c r="S96" s="110">
        <v>6</v>
      </c>
      <c r="T96" s="110">
        <v>12</v>
      </c>
      <c r="U96" s="110">
        <v>2</v>
      </c>
    </row>
    <row r="97" spans="1:21" ht="13.2" x14ac:dyDescent="0.25">
      <c r="A97" s="110" t="s">
        <v>410</v>
      </c>
      <c r="B97" s="110">
        <v>25</v>
      </c>
      <c r="C97" s="110">
        <v>22</v>
      </c>
      <c r="D97" s="110">
        <v>19</v>
      </c>
      <c r="E97" s="110">
        <v>77</v>
      </c>
      <c r="F97" s="110">
        <v>41</v>
      </c>
      <c r="G97" s="110">
        <v>27</v>
      </c>
      <c r="H97" s="110">
        <v>7</v>
      </c>
      <c r="I97" s="110">
        <v>1</v>
      </c>
      <c r="J97" s="110">
        <v>1</v>
      </c>
      <c r="K97" s="110">
        <v>8</v>
      </c>
      <c r="L97" s="110">
        <v>34</v>
      </c>
      <c r="M97" s="110">
        <v>0</v>
      </c>
      <c r="N97" s="110">
        <v>40</v>
      </c>
      <c r="O97" s="110">
        <v>18</v>
      </c>
      <c r="P97" s="110">
        <v>9</v>
      </c>
      <c r="Q97" s="110">
        <v>101</v>
      </c>
      <c r="R97" s="110">
        <v>44</v>
      </c>
      <c r="S97" s="110">
        <v>5</v>
      </c>
      <c r="T97" s="110">
        <v>9</v>
      </c>
      <c r="U97" s="110">
        <v>2</v>
      </c>
    </row>
    <row r="98" spans="1:21" ht="13.2" x14ac:dyDescent="0.25">
      <c r="A98" s="110" t="s">
        <v>411</v>
      </c>
      <c r="B98" s="110">
        <v>24</v>
      </c>
      <c r="C98" s="110">
        <v>26</v>
      </c>
      <c r="D98" s="110">
        <v>49</v>
      </c>
      <c r="E98" s="110">
        <v>68</v>
      </c>
      <c r="F98" s="110">
        <v>35</v>
      </c>
      <c r="G98" s="110">
        <v>40</v>
      </c>
      <c r="H98" s="110">
        <v>36</v>
      </c>
      <c r="I98" s="110">
        <v>2</v>
      </c>
      <c r="J98" s="110">
        <v>1</v>
      </c>
      <c r="K98" s="110">
        <v>6</v>
      </c>
      <c r="L98" s="110">
        <v>128</v>
      </c>
      <c r="M98" s="110">
        <v>0</v>
      </c>
      <c r="N98" s="110">
        <v>58</v>
      </c>
      <c r="O98" s="110">
        <v>22</v>
      </c>
      <c r="P98" s="110">
        <v>14</v>
      </c>
      <c r="Q98" s="110">
        <v>98</v>
      </c>
      <c r="R98" s="110">
        <v>60</v>
      </c>
      <c r="S98" s="110">
        <v>0</v>
      </c>
      <c r="T98" s="110">
        <v>31</v>
      </c>
      <c r="U98" s="110">
        <v>3</v>
      </c>
    </row>
    <row r="99" spans="1:21" ht="13.2" x14ac:dyDescent="0.25">
      <c r="A99" s="110" t="s">
        <v>412</v>
      </c>
      <c r="B99" s="110">
        <v>21</v>
      </c>
      <c r="C99" s="110">
        <v>40</v>
      </c>
      <c r="D99" s="110">
        <v>87</v>
      </c>
      <c r="E99" s="110">
        <v>81</v>
      </c>
      <c r="F99" s="110">
        <v>71</v>
      </c>
      <c r="G99" s="110">
        <v>40</v>
      </c>
      <c r="H99" s="110">
        <v>17</v>
      </c>
      <c r="I99" s="110">
        <v>4</v>
      </c>
      <c r="J99" s="110">
        <v>2</v>
      </c>
      <c r="K99" s="110">
        <v>22</v>
      </c>
      <c r="L99" s="110">
        <v>109</v>
      </c>
      <c r="M99" s="110">
        <v>15</v>
      </c>
      <c r="N99" s="110">
        <v>91</v>
      </c>
      <c r="O99" s="110">
        <v>29</v>
      </c>
      <c r="P99" s="110">
        <v>17</v>
      </c>
      <c r="Q99" s="110">
        <v>168</v>
      </c>
      <c r="R99" s="110">
        <v>129</v>
      </c>
      <c r="S99" s="110">
        <v>19</v>
      </c>
      <c r="T99" s="110">
        <v>33</v>
      </c>
      <c r="U99" s="110">
        <v>0</v>
      </c>
    </row>
    <row r="100" spans="1:21" ht="13.2" x14ac:dyDescent="0.25">
      <c r="A100" s="110" t="s">
        <v>413</v>
      </c>
      <c r="B100" s="110">
        <v>12</v>
      </c>
      <c r="C100" s="110">
        <v>10</v>
      </c>
      <c r="D100" s="110">
        <v>21</v>
      </c>
      <c r="E100" s="110">
        <v>18</v>
      </c>
      <c r="F100" s="110">
        <v>12</v>
      </c>
      <c r="G100" s="110">
        <v>13</v>
      </c>
      <c r="H100" s="110">
        <v>3</v>
      </c>
      <c r="I100" s="110">
        <v>3</v>
      </c>
      <c r="J100" s="110">
        <v>0</v>
      </c>
      <c r="K100" s="110">
        <v>5</v>
      </c>
      <c r="L100" s="110">
        <v>32</v>
      </c>
      <c r="M100" s="110">
        <v>1</v>
      </c>
      <c r="N100" s="110">
        <v>20</v>
      </c>
      <c r="O100" s="110">
        <v>12</v>
      </c>
      <c r="P100" s="110">
        <v>10</v>
      </c>
      <c r="Q100" s="110">
        <v>39</v>
      </c>
      <c r="R100" s="110">
        <v>29</v>
      </c>
      <c r="S100" s="110">
        <v>5</v>
      </c>
      <c r="T100" s="110">
        <v>0</v>
      </c>
      <c r="U100" s="110">
        <v>0</v>
      </c>
    </row>
    <row r="101" spans="1:21" ht="13.2" x14ac:dyDescent="0.25">
      <c r="A101" s="110" t="s">
        <v>414</v>
      </c>
      <c r="B101" s="110">
        <v>6</v>
      </c>
      <c r="C101" s="110">
        <v>6</v>
      </c>
      <c r="D101" s="110">
        <v>26</v>
      </c>
      <c r="E101" s="110">
        <v>10</v>
      </c>
      <c r="F101" s="110">
        <v>14</v>
      </c>
      <c r="G101" s="110">
        <v>46</v>
      </c>
      <c r="H101" s="110">
        <v>17</v>
      </c>
      <c r="I101" s="110">
        <v>1</v>
      </c>
      <c r="J101" s="110">
        <v>0</v>
      </c>
      <c r="K101" s="110">
        <v>10</v>
      </c>
      <c r="L101" s="110">
        <v>95</v>
      </c>
      <c r="M101" s="110">
        <v>5</v>
      </c>
      <c r="N101" s="110">
        <v>77</v>
      </c>
      <c r="O101" s="110">
        <v>15</v>
      </c>
      <c r="P101" s="110">
        <v>7</v>
      </c>
      <c r="Q101" s="110">
        <v>138</v>
      </c>
      <c r="R101" s="110">
        <v>50</v>
      </c>
      <c r="S101" s="110">
        <v>0</v>
      </c>
      <c r="T101" s="110">
        <v>20</v>
      </c>
      <c r="U101" s="110">
        <v>4</v>
      </c>
    </row>
    <row r="102" spans="1:21" ht="13.2" x14ac:dyDescent="0.25">
      <c r="A102" s="110" t="s">
        <v>415</v>
      </c>
      <c r="B102" s="110">
        <v>61</v>
      </c>
      <c r="C102" s="110">
        <v>6</v>
      </c>
      <c r="D102" s="110">
        <v>53</v>
      </c>
      <c r="E102" s="110">
        <v>170</v>
      </c>
      <c r="F102" s="110">
        <v>30</v>
      </c>
      <c r="G102" s="110">
        <v>47</v>
      </c>
      <c r="H102" s="110">
        <v>55</v>
      </c>
      <c r="I102" s="110">
        <v>1</v>
      </c>
      <c r="J102" s="110">
        <v>1</v>
      </c>
      <c r="K102" s="110">
        <v>17</v>
      </c>
      <c r="L102" s="110">
        <v>143</v>
      </c>
      <c r="M102" s="110">
        <v>48</v>
      </c>
      <c r="N102" s="110">
        <v>167</v>
      </c>
      <c r="O102" s="110">
        <v>51</v>
      </c>
      <c r="P102" s="110">
        <v>30</v>
      </c>
      <c r="Q102" s="110">
        <v>195</v>
      </c>
      <c r="R102" s="110">
        <v>16</v>
      </c>
      <c r="S102" s="110">
        <v>3</v>
      </c>
      <c r="T102" s="110">
        <v>57</v>
      </c>
      <c r="U102" s="110">
        <v>8</v>
      </c>
    </row>
    <row r="103" spans="1:21" ht="14.25" customHeight="1" x14ac:dyDescent="0.25">
      <c r="A103" s="18" t="s">
        <v>416</v>
      </c>
      <c r="B103" s="18"/>
      <c r="C103" s="18"/>
      <c r="D103" s="110"/>
      <c r="E103" s="110"/>
      <c r="F103" s="18"/>
      <c r="G103" s="110"/>
      <c r="H103" s="110"/>
      <c r="I103" s="18"/>
      <c r="J103" s="110"/>
      <c r="K103" s="110"/>
      <c r="L103" s="110"/>
      <c r="M103" s="110"/>
      <c r="N103" s="110"/>
      <c r="O103" s="18"/>
      <c r="P103" s="110"/>
      <c r="Q103" s="110"/>
      <c r="R103" s="110"/>
      <c r="S103" s="18"/>
      <c r="T103" s="110"/>
      <c r="U103" s="110"/>
    </row>
    <row r="104" spans="1:21" ht="13.2" x14ac:dyDescent="0.25">
      <c r="A104" s="110" t="s">
        <v>416</v>
      </c>
      <c r="B104" s="110">
        <v>79</v>
      </c>
      <c r="C104" s="110">
        <v>76</v>
      </c>
      <c r="D104" s="110">
        <v>91</v>
      </c>
      <c r="E104" s="110">
        <v>203</v>
      </c>
      <c r="F104" s="110">
        <v>112</v>
      </c>
      <c r="G104" s="110">
        <v>63</v>
      </c>
      <c r="H104" s="110">
        <v>90</v>
      </c>
      <c r="I104" s="110">
        <v>37</v>
      </c>
      <c r="J104" s="110">
        <v>25</v>
      </c>
      <c r="K104" s="110">
        <v>22</v>
      </c>
      <c r="L104" s="110">
        <v>129</v>
      </c>
      <c r="M104" s="110">
        <v>1</v>
      </c>
      <c r="N104" s="110">
        <v>177</v>
      </c>
      <c r="O104" s="110">
        <v>89</v>
      </c>
      <c r="P104" s="110">
        <v>69</v>
      </c>
      <c r="Q104" s="110">
        <v>295</v>
      </c>
      <c r="R104" s="110">
        <v>122</v>
      </c>
      <c r="S104" s="110">
        <v>29</v>
      </c>
      <c r="T104" s="110">
        <v>52</v>
      </c>
      <c r="U104" s="110">
        <v>29</v>
      </c>
    </row>
    <row r="105" spans="1:21" ht="14.25" customHeight="1" x14ac:dyDescent="0.25">
      <c r="A105" s="18" t="s">
        <v>417</v>
      </c>
      <c r="B105" s="18"/>
      <c r="C105" s="18"/>
      <c r="D105" s="110"/>
      <c r="E105" s="110"/>
      <c r="F105" s="18"/>
      <c r="G105" s="110"/>
      <c r="H105" s="110"/>
      <c r="I105" s="18"/>
      <c r="J105" s="110"/>
      <c r="K105" s="110"/>
      <c r="L105" s="110"/>
      <c r="M105" s="110"/>
      <c r="N105" s="110"/>
      <c r="O105" s="18"/>
      <c r="P105" s="110"/>
      <c r="Q105" s="110"/>
      <c r="R105" s="110"/>
      <c r="S105" s="18"/>
      <c r="T105" s="110"/>
      <c r="U105" s="110"/>
    </row>
    <row r="106" spans="1:21" ht="13.2" x14ac:dyDescent="0.25">
      <c r="A106" s="110" t="s">
        <v>418</v>
      </c>
      <c r="B106" s="110">
        <v>50</v>
      </c>
      <c r="C106" s="110">
        <v>51</v>
      </c>
      <c r="D106" s="110">
        <v>62</v>
      </c>
      <c r="E106" s="110">
        <v>127</v>
      </c>
      <c r="F106" s="110">
        <v>73</v>
      </c>
      <c r="G106" s="110">
        <v>35</v>
      </c>
      <c r="H106" s="110">
        <v>41</v>
      </c>
      <c r="I106" s="110">
        <v>8</v>
      </c>
      <c r="J106" s="110">
        <v>1</v>
      </c>
      <c r="K106" s="110">
        <v>22</v>
      </c>
      <c r="L106" s="110">
        <v>135</v>
      </c>
      <c r="M106" s="110">
        <v>7</v>
      </c>
      <c r="N106" s="110">
        <v>137</v>
      </c>
      <c r="O106" s="110">
        <v>16</v>
      </c>
      <c r="P106" s="110">
        <v>19</v>
      </c>
      <c r="Q106" s="110">
        <v>125</v>
      </c>
      <c r="R106" s="110">
        <v>79</v>
      </c>
      <c r="S106" s="110">
        <v>28</v>
      </c>
      <c r="T106" s="110">
        <v>24</v>
      </c>
      <c r="U106" s="110">
        <v>9</v>
      </c>
    </row>
    <row r="107" spans="1:21" ht="13.2" x14ac:dyDescent="0.25">
      <c r="A107" s="110" t="s">
        <v>419</v>
      </c>
      <c r="B107" s="110">
        <v>135</v>
      </c>
      <c r="C107" s="110">
        <v>130</v>
      </c>
      <c r="D107" s="110">
        <v>74</v>
      </c>
      <c r="E107" s="110">
        <v>289</v>
      </c>
      <c r="F107" s="110">
        <v>148</v>
      </c>
      <c r="G107" s="110">
        <v>59</v>
      </c>
      <c r="H107" s="110">
        <v>69</v>
      </c>
      <c r="I107" s="110">
        <v>9</v>
      </c>
      <c r="J107" s="110">
        <v>1</v>
      </c>
      <c r="K107" s="110">
        <v>37</v>
      </c>
      <c r="L107" s="110">
        <v>191</v>
      </c>
      <c r="M107" s="110">
        <v>28</v>
      </c>
      <c r="N107" s="110">
        <v>275</v>
      </c>
      <c r="O107" s="110">
        <v>62</v>
      </c>
      <c r="P107" s="110">
        <v>50</v>
      </c>
      <c r="Q107" s="110">
        <v>509</v>
      </c>
      <c r="R107" s="110">
        <v>156</v>
      </c>
      <c r="S107" s="110">
        <v>23</v>
      </c>
      <c r="T107" s="110">
        <v>57</v>
      </c>
      <c r="U107" s="110">
        <v>30</v>
      </c>
    </row>
    <row r="108" spans="1:21" ht="13.2" x14ac:dyDescent="0.25">
      <c r="A108" s="110" t="s">
        <v>420</v>
      </c>
      <c r="B108" s="110">
        <v>9</v>
      </c>
      <c r="C108" s="110">
        <v>22</v>
      </c>
      <c r="D108" s="110">
        <v>42</v>
      </c>
      <c r="E108" s="110">
        <v>45</v>
      </c>
      <c r="F108" s="110">
        <v>21</v>
      </c>
      <c r="G108" s="110">
        <v>27</v>
      </c>
      <c r="H108" s="110">
        <v>11</v>
      </c>
      <c r="I108" s="110">
        <v>2</v>
      </c>
      <c r="J108" s="110">
        <v>0</v>
      </c>
      <c r="K108" s="110">
        <v>5</v>
      </c>
      <c r="L108" s="110">
        <v>80</v>
      </c>
      <c r="M108" s="110">
        <v>29</v>
      </c>
      <c r="N108" s="110">
        <v>43</v>
      </c>
      <c r="O108" s="110">
        <v>8</v>
      </c>
      <c r="P108" s="110">
        <v>8</v>
      </c>
      <c r="Q108" s="110">
        <v>55</v>
      </c>
      <c r="R108" s="110">
        <v>24</v>
      </c>
      <c r="S108" s="110">
        <v>1</v>
      </c>
      <c r="T108" s="110">
        <v>5</v>
      </c>
      <c r="U108" s="110">
        <v>0</v>
      </c>
    </row>
    <row r="109" spans="1:21" ht="13.2" x14ac:dyDescent="0.25">
      <c r="A109" s="110" t="s">
        <v>421</v>
      </c>
      <c r="B109" s="110">
        <v>25</v>
      </c>
      <c r="C109" s="110">
        <v>42</v>
      </c>
      <c r="D109" s="110">
        <v>44</v>
      </c>
      <c r="E109" s="110">
        <v>88</v>
      </c>
      <c r="F109" s="110">
        <v>46</v>
      </c>
      <c r="G109" s="110">
        <v>24</v>
      </c>
      <c r="H109" s="110">
        <v>43</v>
      </c>
      <c r="I109" s="110">
        <v>3</v>
      </c>
      <c r="J109" s="110">
        <v>1</v>
      </c>
      <c r="K109" s="110">
        <v>7</v>
      </c>
      <c r="L109" s="110">
        <v>225</v>
      </c>
      <c r="M109" s="110">
        <v>13</v>
      </c>
      <c r="N109" s="110">
        <v>102</v>
      </c>
      <c r="O109" s="110">
        <v>47</v>
      </c>
      <c r="P109" s="110">
        <v>10</v>
      </c>
      <c r="Q109" s="110">
        <v>153</v>
      </c>
      <c r="R109" s="110">
        <v>113</v>
      </c>
      <c r="S109" s="110">
        <v>8</v>
      </c>
      <c r="T109" s="110">
        <v>11</v>
      </c>
      <c r="U109" s="110">
        <v>11</v>
      </c>
    </row>
    <row r="110" spans="1:21" ht="13.2" x14ac:dyDescent="0.25">
      <c r="A110" s="110" t="s">
        <v>422</v>
      </c>
      <c r="B110" s="110">
        <v>31</v>
      </c>
      <c r="C110" s="110">
        <v>32</v>
      </c>
      <c r="D110" s="110">
        <v>35</v>
      </c>
      <c r="E110" s="110">
        <v>96</v>
      </c>
      <c r="F110" s="110">
        <v>51</v>
      </c>
      <c r="G110" s="110">
        <v>14</v>
      </c>
      <c r="H110" s="110">
        <v>11</v>
      </c>
      <c r="I110" s="110">
        <v>4</v>
      </c>
      <c r="J110" s="110">
        <v>1</v>
      </c>
      <c r="K110" s="110">
        <v>14</v>
      </c>
      <c r="L110" s="110">
        <v>75</v>
      </c>
      <c r="M110" s="110">
        <v>9</v>
      </c>
      <c r="N110" s="110">
        <v>54</v>
      </c>
      <c r="O110" s="110">
        <v>18</v>
      </c>
      <c r="P110" s="110">
        <v>10</v>
      </c>
      <c r="Q110" s="110">
        <v>98</v>
      </c>
      <c r="R110" s="110">
        <v>38</v>
      </c>
      <c r="S110" s="110">
        <v>2</v>
      </c>
      <c r="T110" s="110">
        <v>11</v>
      </c>
      <c r="U110" s="110">
        <v>2</v>
      </c>
    </row>
    <row r="111" spans="1:21" ht="14.25" customHeight="1" x14ac:dyDescent="0.25">
      <c r="A111" s="18" t="s">
        <v>423</v>
      </c>
      <c r="B111" s="18"/>
      <c r="C111" s="18"/>
      <c r="D111" s="110"/>
      <c r="E111" s="110"/>
      <c r="F111" s="18"/>
      <c r="G111" s="110"/>
      <c r="H111" s="110"/>
      <c r="I111" s="18"/>
      <c r="J111" s="110"/>
      <c r="K111" s="110"/>
      <c r="L111" s="110"/>
      <c r="M111" s="110"/>
      <c r="N111" s="110"/>
      <c r="O111" s="18"/>
      <c r="P111" s="110"/>
      <c r="Q111" s="110"/>
      <c r="R111" s="110"/>
      <c r="S111" s="18"/>
      <c r="T111" s="110"/>
      <c r="U111" s="110"/>
    </row>
    <row r="112" spans="1:21" ht="13.2" x14ac:dyDescent="0.25">
      <c r="A112" s="110" t="s">
        <v>424</v>
      </c>
      <c r="B112" s="110">
        <v>14</v>
      </c>
      <c r="C112" s="110">
        <v>37</v>
      </c>
      <c r="D112" s="110">
        <v>46</v>
      </c>
      <c r="E112" s="110">
        <v>56</v>
      </c>
      <c r="F112" s="110">
        <v>30</v>
      </c>
      <c r="G112" s="110">
        <v>45</v>
      </c>
      <c r="H112" s="110">
        <v>8</v>
      </c>
      <c r="I112" s="110">
        <v>6</v>
      </c>
      <c r="J112" s="110">
        <v>1</v>
      </c>
      <c r="K112" s="110">
        <v>18</v>
      </c>
      <c r="L112" s="110">
        <v>73</v>
      </c>
      <c r="M112" s="110">
        <v>3</v>
      </c>
      <c r="N112" s="110">
        <v>58</v>
      </c>
      <c r="O112" s="110">
        <v>17</v>
      </c>
      <c r="P112" s="110">
        <v>12</v>
      </c>
      <c r="Q112" s="110">
        <v>88</v>
      </c>
      <c r="R112" s="110">
        <v>51</v>
      </c>
      <c r="S112" s="110">
        <v>14</v>
      </c>
      <c r="T112" s="110">
        <v>25</v>
      </c>
      <c r="U112" s="110">
        <v>2</v>
      </c>
    </row>
    <row r="113" spans="1:21" ht="13.2" x14ac:dyDescent="0.25">
      <c r="A113" s="110" t="s">
        <v>425</v>
      </c>
      <c r="B113" s="110">
        <v>33</v>
      </c>
      <c r="C113" s="110">
        <v>39</v>
      </c>
      <c r="D113" s="110">
        <v>15</v>
      </c>
      <c r="E113" s="110">
        <v>48</v>
      </c>
      <c r="F113" s="110">
        <v>28</v>
      </c>
      <c r="G113" s="110">
        <v>18</v>
      </c>
      <c r="H113" s="110">
        <v>10</v>
      </c>
      <c r="I113" s="110">
        <v>1</v>
      </c>
      <c r="J113" s="110">
        <v>0</v>
      </c>
      <c r="K113" s="110">
        <v>15</v>
      </c>
      <c r="L113" s="110">
        <v>56</v>
      </c>
      <c r="M113" s="110">
        <v>17</v>
      </c>
      <c r="N113" s="110">
        <v>30</v>
      </c>
      <c r="O113" s="110">
        <v>18</v>
      </c>
      <c r="P113" s="110">
        <v>5</v>
      </c>
      <c r="Q113" s="110">
        <v>53</v>
      </c>
      <c r="R113" s="110">
        <v>25</v>
      </c>
      <c r="S113" s="110">
        <v>0</v>
      </c>
      <c r="T113" s="110">
        <v>16</v>
      </c>
      <c r="U113" s="110">
        <v>3</v>
      </c>
    </row>
    <row r="114" spans="1:21" ht="13.2" x14ac:dyDescent="0.25">
      <c r="A114" s="110" t="s">
        <v>426</v>
      </c>
      <c r="B114" s="110">
        <v>25</v>
      </c>
      <c r="C114" s="110">
        <v>17</v>
      </c>
      <c r="D114" s="110">
        <v>34</v>
      </c>
      <c r="E114" s="110">
        <v>62</v>
      </c>
      <c r="F114" s="110">
        <v>39</v>
      </c>
      <c r="G114" s="110">
        <v>17</v>
      </c>
      <c r="H114" s="110">
        <v>30</v>
      </c>
      <c r="I114" s="110">
        <v>4</v>
      </c>
      <c r="J114" s="110">
        <v>3</v>
      </c>
      <c r="K114" s="110">
        <v>17</v>
      </c>
      <c r="L114" s="110">
        <v>79</v>
      </c>
      <c r="M114" s="110">
        <v>3</v>
      </c>
      <c r="N114" s="110">
        <v>101</v>
      </c>
      <c r="O114" s="110">
        <v>10</v>
      </c>
      <c r="P114" s="110">
        <v>4</v>
      </c>
      <c r="Q114" s="110">
        <v>146</v>
      </c>
      <c r="R114" s="110">
        <v>50</v>
      </c>
      <c r="S114" s="110">
        <v>14</v>
      </c>
      <c r="T114" s="110">
        <v>31</v>
      </c>
      <c r="U114" s="110">
        <v>7</v>
      </c>
    </row>
    <row r="115" spans="1:21" ht="13.2" x14ac:dyDescent="0.25">
      <c r="A115" s="110" t="s">
        <v>427</v>
      </c>
      <c r="B115" s="110">
        <v>25</v>
      </c>
      <c r="C115" s="110">
        <v>16</v>
      </c>
      <c r="D115" s="110">
        <v>16</v>
      </c>
      <c r="E115" s="110">
        <v>75</v>
      </c>
      <c r="F115" s="110">
        <v>24</v>
      </c>
      <c r="G115" s="110">
        <v>16</v>
      </c>
      <c r="H115" s="110">
        <v>7</v>
      </c>
      <c r="I115" s="110">
        <v>4</v>
      </c>
      <c r="J115" s="110">
        <v>2</v>
      </c>
      <c r="K115" s="110">
        <v>9</v>
      </c>
      <c r="L115" s="110">
        <v>47</v>
      </c>
      <c r="M115" s="110">
        <v>11</v>
      </c>
      <c r="N115" s="110">
        <v>48</v>
      </c>
      <c r="O115" s="110">
        <v>15</v>
      </c>
      <c r="P115" s="110">
        <v>5</v>
      </c>
      <c r="Q115" s="110">
        <v>72</v>
      </c>
      <c r="R115" s="110">
        <v>30</v>
      </c>
      <c r="S115" s="110">
        <v>7</v>
      </c>
      <c r="T115" s="110">
        <v>13</v>
      </c>
      <c r="U115" s="110">
        <v>3</v>
      </c>
    </row>
    <row r="116" spans="1:21" ht="13.2" x14ac:dyDescent="0.25">
      <c r="A116" s="110" t="s">
        <v>428</v>
      </c>
      <c r="B116" s="110">
        <v>56</v>
      </c>
      <c r="C116" s="110">
        <v>50</v>
      </c>
      <c r="D116" s="110">
        <v>55</v>
      </c>
      <c r="E116" s="110">
        <v>138</v>
      </c>
      <c r="F116" s="110">
        <v>66</v>
      </c>
      <c r="G116" s="110">
        <v>58</v>
      </c>
      <c r="H116" s="110">
        <v>47</v>
      </c>
      <c r="I116" s="110">
        <v>7</v>
      </c>
      <c r="J116" s="110">
        <v>4</v>
      </c>
      <c r="K116" s="110">
        <v>28</v>
      </c>
      <c r="L116" s="110">
        <v>143</v>
      </c>
      <c r="M116" s="110">
        <v>1</v>
      </c>
      <c r="N116" s="110">
        <v>117</v>
      </c>
      <c r="O116" s="110">
        <v>49</v>
      </c>
      <c r="P116" s="110">
        <v>26</v>
      </c>
      <c r="Q116" s="110">
        <v>233</v>
      </c>
      <c r="R116" s="110">
        <v>107</v>
      </c>
      <c r="S116" s="110">
        <v>12</v>
      </c>
      <c r="T116" s="110">
        <v>54</v>
      </c>
      <c r="U116" s="110">
        <v>12</v>
      </c>
    </row>
    <row r="117" spans="1:21" ht="13.2" x14ac:dyDescent="0.25">
      <c r="A117" s="110" t="s">
        <v>429</v>
      </c>
      <c r="B117" s="110">
        <v>81</v>
      </c>
      <c r="C117" s="110">
        <v>139</v>
      </c>
      <c r="D117" s="110">
        <v>165</v>
      </c>
      <c r="E117" s="110">
        <v>694</v>
      </c>
      <c r="F117" s="110">
        <v>280</v>
      </c>
      <c r="G117" s="110">
        <v>108</v>
      </c>
      <c r="H117" s="110">
        <v>76</v>
      </c>
      <c r="I117" s="110">
        <v>53</v>
      </c>
      <c r="J117" s="110">
        <v>36</v>
      </c>
      <c r="K117" s="110">
        <v>69</v>
      </c>
      <c r="L117" s="110">
        <v>600</v>
      </c>
      <c r="M117" s="110">
        <v>16</v>
      </c>
      <c r="N117" s="110">
        <v>868</v>
      </c>
      <c r="O117" s="110">
        <v>110</v>
      </c>
      <c r="P117" s="110">
        <v>52</v>
      </c>
      <c r="Q117" s="110">
        <v>1023</v>
      </c>
      <c r="R117" s="110">
        <v>411</v>
      </c>
      <c r="S117" s="110">
        <v>40</v>
      </c>
      <c r="T117" s="110">
        <v>136</v>
      </c>
      <c r="U117" s="110">
        <v>96</v>
      </c>
    </row>
    <row r="118" spans="1:21" ht="13.2" x14ac:dyDescent="0.25">
      <c r="A118" s="110" t="s">
        <v>430</v>
      </c>
      <c r="B118" s="110">
        <v>85</v>
      </c>
      <c r="C118" s="110">
        <v>82</v>
      </c>
      <c r="D118" s="110">
        <v>95</v>
      </c>
      <c r="E118" s="110">
        <v>226</v>
      </c>
      <c r="F118" s="110">
        <v>86</v>
      </c>
      <c r="G118" s="110">
        <v>88</v>
      </c>
      <c r="H118" s="110">
        <v>86</v>
      </c>
      <c r="I118" s="110">
        <v>12</v>
      </c>
      <c r="J118" s="110">
        <v>5</v>
      </c>
      <c r="K118" s="110">
        <v>39</v>
      </c>
      <c r="L118" s="110">
        <v>245</v>
      </c>
      <c r="M118" s="110">
        <v>20</v>
      </c>
      <c r="N118" s="110">
        <v>140</v>
      </c>
      <c r="O118" s="110">
        <v>55</v>
      </c>
      <c r="P118" s="110">
        <v>31</v>
      </c>
      <c r="Q118" s="110">
        <v>278</v>
      </c>
      <c r="R118" s="110">
        <v>165</v>
      </c>
      <c r="S118" s="110">
        <v>7</v>
      </c>
      <c r="T118" s="110">
        <v>77</v>
      </c>
      <c r="U118" s="110">
        <v>19</v>
      </c>
    </row>
    <row r="119" spans="1:21" ht="13.2" x14ac:dyDescent="0.25">
      <c r="A119" s="110" t="s">
        <v>431</v>
      </c>
      <c r="B119" s="110">
        <v>8</v>
      </c>
      <c r="C119" s="110">
        <v>12</v>
      </c>
      <c r="D119" s="110">
        <v>76</v>
      </c>
      <c r="E119" s="110">
        <v>100</v>
      </c>
      <c r="F119" s="110">
        <v>67</v>
      </c>
      <c r="G119" s="110">
        <v>21</v>
      </c>
      <c r="H119" s="110">
        <v>24</v>
      </c>
      <c r="I119" s="110">
        <v>6</v>
      </c>
      <c r="J119" s="110">
        <v>6</v>
      </c>
      <c r="K119" s="110">
        <v>16</v>
      </c>
      <c r="L119" s="110">
        <v>78</v>
      </c>
      <c r="M119" s="110">
        <v>1</v>
      </c>
      <c r="N119" s="110">
        <v>117</v>
      </c>
      <c r="O119" s="110">
        <v>25</v>
      </c>
      <c r="P119" s="110">
        <v>12</v>
      </c>
      <c r="Q119" s="110">
        <v>248</v>
      </c>
      <c r="R119" s="110">
        <v>127</v>
      </c>
      <c r="S119" s="110">
        <v>3</v>
      </c>
      <c r="T119" s="110">
        <v>13</v>
      </c>
      <c r="U119" s="110">
        <v>7</v>
      </c>
    </row>
    <row r="120" spans="1:21" ht="13.2" x14ac:dyDescent="0.25">
      <c r="A120" s="110" t="s">
        <v>432</v>
      </c>
      <c r="B120" s="110">
        <v>22</v>
      </c>
      <c r="C120" s="110">
        <v>36</v>
      </c>
      <c r="D120" s="110">
        <v>24</v>
      </c>
      <c r="E120" s="110">
        <v>53</v>
      </c>
      <c r="F120" s="110">
        <v>33</v>
      </c>
      <c r="G120" s="110">
        <v>32</v>
      </c>
      <c r="H120" s="110">
        <v>17</v>
      </c>
      <c r="I120" s="110">
        <v>3</v>
      </c>
      <c r="J120" s="110">
        <v>2</v>
      </c>
      <c r="K120" s="110">
        <v>19</v>
      </c>
      <c r="L120" s="110">
        <v>37</v>
      </c>
      <c r="M120" s="110">
        <v>1</v>
      </c>
      <c r="N120" s="110">
        <v>49</v>
      </c>
      <c r="O120" s="110">
        <v>32</v>
      </c>
      <c r="P120" s="110">
        <v>7</v>
      </c>
      <c r="Q120" s="110">
        <v>66</v>
      </c>
      <c r="R120" s="110">
        <v>28</v>
      </c>
      <c r="S120" s="110">
        <v>7</v>
      </c>
      <c r="T120" s="110">
        <v>20</v>
      </c>
      <c r="U120" s="110">
        <v>5</v>
      </c>
    </row>
    <row r="121" spans="1:21" ht="13.2" x14ac:dyDescent="0.25">
      <c r="A121" s="110" t="s">
        <v>433</v>
      </c>
      <c r="B121" s="110">
        <v>26</v>
      </c>
      <c r="C121" s="110">
        <v>27</v>
      </c>
      <c r="D121" s="110">
        <v>27</v>
      </c>
      <c r="E121" s="110">
        <v>46</v>
      </c>
      <c r="F121" s="110">
        <v>59</v>
      </c>
      <c r="G121" s="110">
        <v>29</v>
      </c>
      <c r="H121" s="110">
        <v>28</v>
      </c>
      <c r="I121" s="110">
        <v>1</v>
      </c>
      <c r="J121" s="110">
        <v>6</v>
      </c>
      <c r="K121" s="110">
        <v>10</v>
      </c>
      <c r="L121" s="110">
        <v>62</v>
      </c>
      <c r="M121" s="110">
        <v>3</v>
      </c>
      <c r="N121" s="110">
        <v>61</v>
      </c>
      <c r="O121" s="110">
        <v>34</v>
      </c>
      <c r="P121" s="110">
        <v>19</v>
      </c>
      <c r="Q121" s="110">
        <v>74</v>
      </c>
      <c r="R121" s="110">
        <v>35</v>
      </c>
      <c r="S121" s="110">
        <v>6</v>
      </c>
      <c r="T121" s="110">
        <v>20</v>
      </c>
      <c r="U121" s="110">
        <v>17</v>
      </c>
    </row>
    <row r="122" spans="1:21" ht="13.2" x14ac:dyDescent="0.25">
      <c r="A122" s="110" t="s">
        <v>434</v>
      </c>
      <c r="B122" s="110">
        <v>22</v>
      </c>
      <c r="C122" s="110">
        <v>20</v>
      </c>
      <c r="D122" s="110">
        <v>32</v>
      </c>
      <c r="E122" s="110">
        <v>64</v>
      </c>
      <c r="F122" s="110">
        <v>26</v>
      </c>
      <c r="G122" s="110">
        <v>67</v>
      </c>
      <c r="H122" s="110">
        <v>18</v>
      </c>
      <c r="I122" s="110">
        <v>6</v>
      </c>
      <c r="J122" s="110">
        <v>4</v>
      </c>
      <c r="K122" s="110">
        <v>17</v>
      </c>
      <c r="L122" s="110">
        <v>114</v>
      </c>
      <c r="M122" s="110">
        <v>6</v>
      </c>
      <c r="N122" s="110">
        <v>50</v>
      </c>
      <c r="O122" s="110">
        <v>32</v>
      </c>
      <c r="P122" s="110">
        <v>8</v>
      </c>
      <c r="Q122" s="110">
        <v>34</v>
      </c>
      <c r="R122" s="110">
        <v>45</v>
      </c>
      <c r="S122" s="110">
        <v>2</v>
      </c>
      <c r="T122" s="110">
        <v>28</v>
      </c>
      <c r="U122" s="110">
        <v>7</v>
      </c>
    </row>
    <row r="123" spans="1:21" ht="13.2" x14ac:dyDescent="0.25">
      <c r="A123" s="110" t="s">
        <v>435</v>
      </c>
      <c r="B123" s="110">
        <v>143</v>
      </c>
      <c r="C123" s="110">
        <v>129</v>
      </c>
      <c r="D123" s="110">
        <v>126</v>
      </c>
      <c r="E123" s="110">
        <v>341</v>
      </c>
      <c r="F123" s="110">
        <v>160</v>
      </c>
      <c r="G123" s="110">
        <v>95</v>
      </c>
      <c r="H123" s="110">
        <v>77</v>
      </c>
      <c r="I123" s="110">
        <v>26</v>
      </c>
      <c r="J123" s="110">
        <v>6</v>
      </c>
      <c r="K123" s="110">
        <v>51</v>
      </c>
      <c r="L123" s="110">
        <v>410</v>
      </c>
      <c r="M123" s="110">
        <v>22</v>
      </c>
      <c r="N123" s="110">
        <v>323</v>
      </c>
      <c r="O123" s="110">
        <v>89</v>
      </c>
      <c r="P123" s="110">
        <v>45</v>
      </c>
      <c r="Q123" s="110">
        <v>571</v>
      </c>
      <c r="R123" s="110">
        <v>239</v>
      </c>
      <c r="S123" s="110">
        <v>26</v>
      </c>
      <c r="T123" s="110">
        <v>146</v>
      </c>
      <c r="U123" s="110">
        <v>32</v>
      </c>
    </row>
    <row r="124" spans="1:21" ht="13.2" x14ac:dyDescent="0.25">
      <c r="A124" s="110" t="s">
        <v>436</v>
      </c>
      <c r="B124" s="110">
        <v>35</v>
      </c>
      <c r="C124" s="110">
        <v>24</v>
      </c>
      <c r="D124" s="110">
        <v>48</v>
      </c>
      <c r="E124" s="110">
        <v>193</v>
      </c>
      <c r="F124" s="110">
        <v>91</v>
      </c>
      <c r="G124" s="110">
        <v>29</v>
      </c>
      <c r="H124" s="110">
        <v>40</v>
      </c>
      <c r="I124" s="110">
        <v>25</v>
      </c>
      <c r="J124" s="110">
        <v>5</v>
      </c>
      <c r="K124" s="110">
        <v>28</v>
      </c>
      <c r="L124" s="110">
        <v>80</v>
      </c>
      <c r="M124" s="110">
        <v>2</v>
      </c>
      <c r="N124" s="110">
        <v>182</v>
      </c>
      <c r="O124" s="110">
        <v>35</v>
      </c>
      <c r="P124" s="110">
        <v>16</v>
      </c>
      <c r="Q124" s="110">
        <v>243</v>
      </c>
      <c r="R124" s="110">
        <v>107</v>
      </c>
      <c r="S124" s="110">
        <v>28</v>
      </c>
      <c r="T124" s="110">
        <v>31</v>
      </c>
      <c r="U124" s="110">
        <v>22</v>
      </c>
    </row>
    <row r="125" spans="1:21" ht="13.2" x14ac:dyDescent="0.25">
      <c r="A125" s="110" t="s">
        <v>437</v>
      </c>
      <c r="B125" s="110">
        <v>60</v>
      </c>
      <c r="C125" s="110">
        <v>79</v>
      </c>
      <c r="D125" s="110">
        <v>86</v>
      </c>
      <c r="E125" s="110">
        <v>149</v>
      </c>
      <c r="F125" s="110">
        <v>80</v>
      </c>
      <c r="G125" s="110">
        <v>51</v>
      </c>
      <c r="H125" s="110">
        <v>42</v>
      </c>
      <c r="I125" s="110">
        <v>12</v>
      </c>
      <c r="J125" s="110">
        <v>13</v>
      </c>
      <c r="K125" s="110">
        <v>47</v>
      </c>
      <c r="L125" s="110">
        <v>157</v>
      </c>
      <c r="M125" s="110">
        <v>5</v>
      </c>
      <c r="N125" s="110">
        <v>180</v>
      </c>
      <c r="O125" s="110">
        <v>49</v>
      </c>
      <c r="P125" s="110">
        <v>31</v>
      </c>
      <c r="Q125" s="110">
        <v>277</v>
      </c>
      <c r="R125" s="110">
        <v>112</v>
      </c>
      <c r="S125" s="110">
        <v>31</v>
      </c>
      <c r="T125" s="110">
        <v>68</v>
      </c>
      <c r="U125" s="110">
        <v>18</v>
      </c>
    </row>
    <row r="126" spans="1:21" ht="13.2" x14ac:dyDescent="0.25">
      <c r="A126" s="110" t="s">
        <v>438</v>
      </c>
      <c r="B126" s="110">
        <v>10</v>
      </c>
      <c r="C126" s="110">
        <v>12</v>
      </c>
      <c r="D126" s="110">
        <v>28</v>
      </c>
      <c r="E126" s="110">
        <v>188</v>
      </c>
      <c r="F126" s="110">
        <v>38</v>
      </c>
      <c r="G126" s="110">
        <v>11</v>
      </c>
      <c r="H126" s="110">
        <v>25</v>
      </c>
      <c r="I126" s="110">
        <v>9</v>
      </c>
      <c r="J126" s="110">
        <v>8</v>
      </c>
      <c r="K126" s="110">
        <v>17</v>
      </c>
      <c r="L126" s="110">
        <v>45</v>
      </c>
      <c r="M126" s="110">
        <v>1</v>
      </c>
      <c r="N126" s="110">
        <v>233</v>
      </c>
      <c r="O126" s="110">
        <v>10</v>
      </c>
      <c r="P126" s="110">
        <v>3</v>
      </c>
      <c r="Q126" s="110">
        <v>227</v>
      </c>
      <c r="R126" s="110">
        <v>117</v>
      </c>
      <c r="S126" s="110">
        <v>4</v>
      </c>
      <c r="T126" s="110">
        <v>12</v>
      </c>
      <c r="U126" s="110">
        <v>14</v>
      </c>
    </row>
    <row r="127" spans="1:21" ht="13.2" x14ac:dyDescent="0.25">
      <c r="A127" s="110" t="s">
        <v>439</v>
      </c>
      <c r="B127" s="110">
        <v>54</v>
      </c>
      <c r="C127" s="110">
        <v>64</v>
      </c>
      <c r="D127" s="110">
        <v>119</v>
      </c>
      <c r="E127" s="110">
        <v>361</v>
      </c>
      <c r="F127" s="110">
        <v>288</v>
      </c>
      <c r="G127" s="110">
        <v>67</v>
      </c>
      <c r="H127" s="110">
        <v>61</v>
      </c>
      <c r="I127" s="110">
        <v>26</v>
      </c>
      <c r="J127" s="110">
        <v>51</v>
      </c>
      <c r="K127" s="110">
        <v>57</v>
      </c>
      <c r="L127" s="110">
        <v>253</v>
      </c>
      <c r="M127" s="110">
        <v>3</v>
      </c>
      <c r="N127" s="110">
        <v>971</v>
      </c>
      <c r="O127" s="110">
        <v>69</v>
      </c>
      <c r="P127" s="110">
        <v>41</v>
      </c>
      <c r="Q127" s="110">
        <v>880</v>
      </c>
      <c r="R127" s="110">
        <v>287</v>
      </c>
      <c r="S127" s="110">
        <v>22</v>
      </c>
      <c r="T127" s="110">
        <v>85</v>
      </c>
      <c r="U127" s="110">
        <v>136</v>
      </c>
    </row>
    <row r="128" spans="1:21" ht="13.2" x14ac:dyDescent="0.25">
      <c r="A128" s="110" t="s">
        <v>440</v>
      </c>
      <c r="B128" s="110">
        <v>133</v>
      </c>
      <c r="C128" s="110">
        <v>218</v>
      </c>
      <c r="D128" s="110">
        <v>379</v>
      </c>
      <c r="E128" s="110">
        <v>1001</v>
      </c>
      <c r="F128" s="110">
        <v>515</v>
      </c>
      <c r="G128" s="110">
        <v>151</v>
      </c>
      <c r="H128" s="110">
        <v>183</v>
      </c>
      <c r="I128" s="110">
        <v>104</v>
      </c>
      <c r="J128" s="110">
        <v>70</v>
      </c>
      <c r="K128" s="110">
        <v>133</v>
      </c>
      <c r="L128" s="110">
        <v>1262</v>
      </c>
      <c r="M128" s="110">
        <v>5</v>
      </c>
      <c r="N128" s="110">
        <v>1777</v>
      </c>
      <c r="O128" s="110">
        <v>119</v>
      </c>
      <c r="P128" s="110">
        <v>62</v>
      </c>
      <c r="Q128" s="110">
        <v>2199</v>
      </c>
      <c r="R128" s="110">
        <v>528</v>
      </c>
      <c r="S128" s="110">
        <v>132</v>
      </c>
      <c r="T128" s="110">
        <v>306</v>
      </c>
      <c r="U128" s="110">
        <v>252</v>
      </c>
    </row>
    <row r="129" spans="1:21" ht="13.2" x14ac:dyDescent="0.25">
      <c r="A129" s="110" t="s">
        <v>441</v>
      </c>
      <c r="B129" s="110">
        <v>23</v>
      </c>
      <c r="C129" s="110">
        <v>20</v>
      </c>
      <c r="D129" s="110">
        <v>13</v>
      </c>
      <c r="E129" s="110">
        <v>70</v>
      </c>
      <c r="F129" s="110">
        <v>15</v>
      </c>
      <c r="G129" s="110">
        <v>14</v>
      </c>
      <c r="H129" s="110">
        <v>27</v>
      </c>
      <c r="I129" s="110">
        <v>7</v>
      </c>
      <c r="J129" s="110">
        <v>0</v>
      </c>
      <c r="K129" s="110">
        <v>10</v>
      </c>
      <c r="L129" s="110">
        <v>57</v>
      </c>
      <c r="M129" s="110">
        <v>13</v>
      </c>
      <c r="N129" s="110">
        <v>44</v>
      </c>
      <c r="O129" s="110">
        <v>12</v>
      </c>
      <c r="P129" s="110">
        <v>5</v>
      </c>
      <c r="Q129" s="110">
        <v>55</v>
      </c>
      <c r="R129" s="110">
        <v>34</v>
      </c>
      <c r="S129" s="110">
        <v>1</v>
      </c>
      <c r="T129" s="110">
        <v>12</v>
      </c>
      <c r="U129" s="110">
        <v>6</v>
      </c>
    </row>
    <row r="130" spans="1:21" ht="13.2" x14ac:dyDescent="0.25">
      <c r="A130" s="110" t="s">
        <v>442</v>
      </c>
      <c r="B130" s="110">
        <v>7</v>
      </c>
      <c r="C130" s="110">
        <v>8</v>
      </c>
      <c r="D130" s="110">
        <v>18</v>
      </c>
      <c r="E130" s="110">
        <v>20</v>
      </c>
      <c r="F130" s="110">
        <v>8</v>
      </c>
      <c r="G130" s="110">
        <v>23</v>
      </c>
      <c r="H130" s="110">
        <v>9</v>
      </c>
      <c r="I130" s="110">
        <v>0</v>
      </c>
      <c r="J130" s="110">
        <v>0</v>
      </c>
      <c r="K130" s="110">
        <v>7</v>
      </c>
      <c r="L130" s="110">
        <v>66</v>
      </c>
      <c r="M130" s="110">
        <v>31</v>
      </c>
      <c r="N130" s="110">
        <v>27</v>
      </c>
      <c r="O130" s="110">
        <v>5</v>
      </c>
      <c r="P130" s="110">
        <v>7</v>
      </c>
      <c r="Q130" s="110">
        <v>23</v>
      </c>
      <c r="R130" s="110">
        <v>9</v>
      </c>
      <c r="S130" s="110">
        <v>1</v>
      </c>
      <c r="T130" s="110">
        <v>10</v>
      </c>
      <c r="U130" s="110">
        <v>2</v>
      </c>
    </row>
    <row r="131" spans="1:21" ht="13.2" x14ac:dyDescent="0.25">
      <c r="A131" s="110" t="s">
        <v>443</v>
      </c>
      <c r="B131" s="110">
        <v>22</v>
      </c>
      <c r="C131" s="110">
        <v>27</v>
      </c>
      <c r="D131" s="110">
        <v>17</v>
      </c>
      <c r="E131" s="110">
        <v>49</v>
      </c>
      <c r="F131" s="110">
        <v>57</v>
      </c>
      <c r="G131" s="110">
        <v>24</v>
      </c>
      <c r="H131" s="110">
        <v>14</v>
      </c>
      <c r="I131" s="110">
        <v>2</v>
      </c>
      <c r="J131" s="110">
        <v>2</v>
      </c>
      <c r="K131" s="110">
        <v>17</v>
      </c>
      <c r="L131" s="110">
        <v>45</v>
      </c>
      <c r="M131" s="110">
        <v>1</v>
      </c>
      <c r="N131" s="110">
        <v>81</v>
      </c>
      <c r="O131" s="110">
        <v>33</v>
      </c>
      <c r="P131" s="110">
        <v>15</v>
      </c>
      <c r="Q131" s="110">
        <v>117</v>
      </c>
      <c r="R131" s="110">
        <v>11</v>
      </c>
      <c r="S131" s="110">
        <v>13</v>
      </c>
      <c r="T131" s="110">
        <v>23</v>
      </c>
      <c r="U131" s="110">
        <v>0</v>
      </c>
    </row>
    <row r="132" spans="1:21" ht="13.2" x14ac:dyDescent="0.25">
      <c r="A132" s="110" t="s">
        <v>444</v>
      </c>
      <c r="B132" s="110">
        <v>51</v>
      </c>
      <c r="C132" s="110">
        <v>23</v>
      </c>
      <c r="D132" s="110">
        <v>49</v>
      </c>
      <c r="E132" s="110">
        <v>51</v>
      </c>
      <c r="F132" s="110">
        <v>30</v>
      </c>
      <c r="G132" s="110">
        <v>46</v>
      </c>
      <c r="H132" s="110">
        <v>25</v>
      </c>
      <c r="I132" s="110">
        <v>11</v>
      </c>
      <c r="J132" s="110">
        <v>0</v>
      </c>
      <c r="K132" s="110">
        <v>9</v>
      </c>
      <c r="L132" s="110">
        <v>78</v>
      </c>
      <c r="M132" s="110">
        <v>1</v>
      </c>
      <c r="N132" s="110">
        <v>44</v>
      </c>
      <c r="O132" s="110">
        <v>42</v>
      </c>
      <c r="P132" s="110">
        <v>13</v>
      </c>
      <c r="Q132" s="110">
        <v>80</v>
      </c>
      <c r="R132" s="110">
        <v>42</v>
      </c>
      <c r="S132" s="110">
        <v>14</v>
      </c>
      <c r="T132" s="110">
        <v>27</v>
      </c>
      <c r="U132" s="110">
        <v>5</v>
      </c>
    </row>
    <row r="133" spans="1:21" ht="13.2" x14ac:dyDescent="0.25">
      <c r="A133" s="110" t="s">
        <v>445</v>
      </c>
      <c r="B133" s="110">
        <v>28</v>
      </c>
      <c r="C133" s="110">
        <v>33</v>
      </c>
      <c r="D133" s="110">
        <v>39</v>
      </c>
      <c r="E133" s="110">
        <v>63</v>
      </c>
      <c r="F133" s="110">
        <v>48</v>
      </c>
      <c r="G133" s="110">
        <v>33</v>
      </c>
      <c r="H133" s="110">
        <v>15</v>
      </c>
      <c r="I133" s="110">
        <v>5</v>
      </c>
      <c r="J133" s="110">
        <v>3</v>
      </c>
      <c r="K133" s="110">
        <v>27</v>
      </c>
      <c r="L133" s="110">
        <v>37</v>
      </c>
      <c r="M133" s="110">
        <v>0</v>
      </c>
      <c r="N133" s="110">
        <v>70</v>
      </c>
      <c r="O133" s="110">
        <v>34</v>
      </c>
      <c r="P133" s="110">
        <v>12</v>
      </c>
      <c r="Q133" s="110">
        <v>85</v>
      </c>
      <c r="R133" s="110">
        <v>35</v>
      </c>
      <c r="S133" s="110">
        <v>9</v>
      </c>
      <c r="T133" s="110">
        <v>21</v>
      </c>
      <c r="U133" s="110">
        <v>5</v>
      </c>
    </row>
    <row r="134" spans="1:21" ht="13.2" x14ac:dyDescent="0.25">
      <c r="A134" s="110" t="s">
        <v>446</v>
      </c>
      <c r="B134" s="110">
        <v>31</v>
      </c>
      <c r="C134" s="110">
        <v>18</v>
      </c>
      <c r="D134" s="110">
        <v>38</v>
      </c>
      <c r="E134" s="110">
        <v>140</v>
      </c>
      <c r="F134" s="110">
        <v>65</v>
      </c>
      <c r="G134" s="110">
        <v>21</v>
      </c>
      <c r="H134" s="110">
        <v>23</v>
      </c>
      <c r="I134" s="110">
        <v>21</v>
      </c>
      <c r="J134" s="110">
        <v>10</v>
      </c>
      <c r="K134" s="110">
        <v>21</v>
      </c>
      <c r="L134" s="110">
        <v>51</v>
      </c>
      <c r="M134" s="110">
        <v>2</v>
      </c>
      <c r="N134" s="110">
        <v>132</v>
      </c>
      <c r="O134" s="110">
        <v>37</v>
      </c>
      <c r="P134" s="110">
        <v>13</v>
      </c>
      <c r="Q134" s="110">
        <v>197</v>
      </c>
      <c r="R134" s="110">
        <v>84</v>
      </c>
      <c r="S134" s="110">
        <v>9</v>
      </c>
      <c r="T134" s="110">
        <v>18</v>
      </c>
      <c r="U134" s="110">
        <v>20</v>
      </c>
    </row>
    <row r="135" spans="1:21" ht="13.2" x14ac:dyDescent="0.25">
      <c r="A135" s="110" t="s">
        <v>447</v>
      </c>
      <c r="B135" s="110">
        <v>29</v>
      </c>
      <c r="C135" s="110">
        <v>23</v>
      </c>
      <c r="D135" s="110">
        <v>42</v>
      </c>
      <c r="E135" s="110">
        <v>44</v>
      </c>
      <c r="F135" s="110">
        <v>13</v>
      </c>
      <c r="G135" s="110">
        <v>34</v>
      </c>
      <c r="H135" s="110">
        <v>8</v>
      </c>
      <c r="I135" s="110">
        <v>7</v>
      </c>
      <c r="J135" s="110">
        <v>1</v>
      </c>
      <c r="K135" s="110">
        <v>18</v>
      </c>
      <c r="L135" s="110">
        <v>70</v>
      </c>
      <c r="M135" s="110">
        <v>2</v>
      </c>
      <c r="N135" s="110">
        <v>57</v>
      </c>
      <c r="O135" s="110">
        <v>31</v>
      </c>
      <c r="P135" s="110">
        <v>11</v>
      </c>
      <c r="Q135" s="110">
        <v>71</v>
      </c>
      <c r="R135" s="110">
        <v>30</v>
      </c>
      <c r="S135" s="110">
        <v>14</v>
      </c>
      <c r="T135" s="110">
        <v>22</v>
      </c>
      <c r="U135" s="110">
        <v>8</v>
      </c>
    </row>
    <row r="136" spans="1:21" ht="13.2" x14ac:dyDescent="0.25">
      <c r="A136" s="110" t="s">
        <v>448</v>
      </c>
      <c r="B136" s="110">
        <v>27</v>
      </c>
      <c r="C136" s="110">
        <v>24</v>
      </c>
      <c r="D136" s="110">
        <v>57</v>
      </c>
      <c r="E136" s="110">
        <v>105</v>
      </c>
      <c r="F136" s="110">
        <v>62</v>
      </c>
      <c r="G136" s="110">
        <v>28</v>
      </c>
      <c r="H136" s="110">
        <v>26</v>
      </c>
      <c r="I136" s="110">
        <v>12</v>
      </c>
      <c r="J136" s="110">
        <v>7</v>
      </c>
      <c r="K136" s="110">
        <v>22</v>
      </c>
      <c r="L136" s="110">
        <v>37</v>
      </c>
      <c r="M136" s="110">
        <v>0</v>
      </c>
      <c r="N136" s="110">
        <v>93</v>
      </c>
      <c r="O136" s="110">
        <v>40</v>
      </c>
      <c r="P136" s="110">
        <v>7</v>
      </c>
      <c r="Q136" s="110">
        <v>199</v>
      </c>
      <c r="R136" s="110">
        <v>39</v>
      </c>
      <c r="S136" s="110">
        <v>25</v>
      </c>
      <c r="T136" s="110">
        <v>17</v>
      </c>
      <c r="U136" s="110">
        <v>12</v>
      </c>
    </row>
    <row r="137" spans="1:21" ht="13.2" x14ac:dyDescent="0.25">
      <c r="A137" s="110" t="s">
        <v>449</v>
      </c>
      <c r="B137" s="110">
        <v>33</v>
      </c>
      <c r="C137" s="110">
        <v>17</v>
      </c>
      <c r="D137" s="110">
        <v>24</v>
      </c>
      <c r="E137" s="110">
        <v>31</v>
      </c>
      <c r="F137" s="110">
        <v>27</v>
      </c>
      <c r="G137" s="110">
        <v>32</v>
      </c>
      <c r="H137" s="110">
        <v>27</v>
      </c>
      <c r="I137" s="110">
        <v>1</v>
      </c>
      <c r="J137" s="110">
        <v>1</v>
      </c>
      <c r="K137" s="110">
        <v>19</v>
      </c>
      <c r="L137" s="110">
        <v>94</v>
      </c>
      <c r="M137" s="110">
        <v>0</v>
      </c>
      <c r="N137" s="110">
        <v>28</v>
      </c>
      <c r="O137" s="110">
        <v>26</v>
      </c>
      <c r="P137" s="110">
        <v>11</v>
      </c>
      <c r="Q137" s="110">
        <v>55</v>
      </c>
      <c r="R137" s="110">
        <v>26</v>
      </c>
      <c r="S137" s="110">
        <v>2</v>
      </c>
      <c r="T137" s="110">
        <v>25</v>
      </c>
      <c r="U137" s="110">
        <v>3</v>
      </c>
    </row>
    <row r="138" spans="1:21" ht="13.2" x14ac:dyDescent="0.25">
      <c r="A138" s="110" t="s">
        <v>450</v>
      </c>
      <c r="B138" s="110">
        <v>100</v>
      </c>
      <c r="C138" s="110">
        <v>75</v>
      </c>
      <c r="D138" s="110">
        <v>108</v>
      </c>
      <c r="E138" s="110">
        <v>211</v>
      </c>
      <c r="F138" s="110">
        <v>84</v>
      </c>
      <c r="G138" s="110">
        <v>41</v>
      </c>
      <c r="H138" s="110">
        <v>48</v>
      </c>
      <c r="I138" s="110">
        <v>7</v>
      </c>
      <c r="J138" s="110">
        <v>6</v>
      </c>
      <c r="K138" s="110">
        <v>18</v>
      </c>
      <c r="L138" s="110">
        <v>152</v>
      </c>
      <c r="M138" s="110">
        <v>10</v>
      </c>
      <c r="N138" s="110">
        <v>143</v>
      </c>
      <c r="O138" s="110">
        <v>50</v>
      </c>
      <c r="P138" s="110">
        <v>15</v>
      </c>
      <c r="Q138" s="110">
        <v>270</v>
      </c>
      <c r="R138" s="110">
        <v>117</v>
      </c>
      <c r="S138" s="110">
        <v>14</v>
      </c>
      <c r="T138" s="110">
        <v>64</v>
      </c>
      <c r="U138" s="110">
        <v>16</v>
      </c>
    </row>
    <row r="139" spans="1:21" ht="13.2" x14ac:dyDescent="0.25">
      <c r="A139" s="110" t="s">
        <v>451</v>
      </c>
      <c r="B139" s="110">
        <v>20</v>
      </c>
      <c r="C139" s="110">
        <v>32</v>
      </c>
      <c r="D139" s="110">
        <v>52</v>
      </c>
      <c r="E139" s="110">
        <v>290</v>
      </c>
      <c r="F139" s="110">
        <v>85</v>
      </c>
      <c r="G139" s="110">
        <v>24</v>
      </c>
      <c r="H139" s="110">
        <v>36</v>
      </c>
      <c r="I139" s="110">
        <v>13</v>
      </c>
      <c r="J139" s="110">
        <v>8</v>
      </c>
      <c r="K139" s="110">
        <v>19</v>
      </c>
      <c r="L139" s="110">
        <v>56</v>
      </c>
      <c r="M139" s="110">
        <v>1</v>
      </c>
      <c r="N139" s="110">
        <v>240</v>
      </c>
      <c r="O139" s="110">
        <v>28</v>
      </c>
      <c r="P139" s="110">
        <v>9</v>
      </c>
      <c r="Q139" s="110">
        <v>377</v>
      </c>
      <c r="R139" s="110">
        <v>158</v>
      </c>
      <c r="S139" s="110">
        <v>8</v>
      </c>
      <c r="T139" s="110">
        <v>17</v>
      </c>
      <c r="U139" s="110">
        <v>20</v>
      </c>
    </row>
    <row r="140" spans="1:21" ht="13.2" x14ac:dyDescent="0.25">
      <c r="A140" s="110" t="s">
        <v>452</v>
      </c>
      <c r="B140" s="110">
        <v>31</v>
      </c>
      <c r="C140" s="110">
        <v>49</v>
      </c>
      <c r="D140" s="110">
        <v>63</v>
      </c>
      <c r="E140" s="110">
        <v>120</v>
      </c>
      <c r="F140" s="110">
        <v>61</v>
      </c>
      <c r="G140" s="110">
        <v>45</v>
      </c>
      <c r="H140" s="110">
        <v>44</v>
      </c>
      <c r="I140" s="110">
        <v>8</v>
      </c>
      <c r="J140" s="110">
        <v>2</v>
      </c>
      <c r="K140" s="110">
        <v>21</v>
      </c>
      <c r="L140" s="110">
        <v>75</v>
      </c>
      <c r="M140" s="110">
        <v>0</v>
      </c>
      <c r="N140" s="110">
        <v>110</v>
      </c>
      <c r="O140" s="110">
        <v>36</v>
      </c>
      <c r="P140" s="110">
        <v>14</v>
      </c>
      <c r="Q140" s="110">
        <v>139</v>
      </c>
      <c r="R140" s="110">
        <v>75</v>
      </c>
      <c r="S140" s="110">
        <v>9</v>
      </c>
      <c r="T140" s="110">
        <v>44</v>
      </c>
      <c r="U140" s="110">
        <v>2</v>
      </c>
    </row>
    <row r="141" spans="1:21" ht="13.2" x14ac:dyDescent="0.25">
      <c r="A141" s="110" t="s">
        <v>453</v>
      </c>
      <c r="B141" s="110">
        <v>20</v>
      </c>
      <c r="C141" s="110">
        <v>30</v>
      </c>
      <c r="D141" s="110">
        <v>35</v>
      </c>
      <c r="E141" s="110">
        <v>65</v>
      </c>
      <c r="F141" s="110">
        <v>32</v>
      </c>
      <c r="G141" s="110">
        <v>41</v>
      </c>
      <c r="H141" s="110">
        <v>14</v>
      </c>
      <c r="I141" s="110">
        <v>7</v>
      </c>
      <c r="J141" s="110">
        <v>3</v>
      </c>
      <c r="K141" s="110">
        <v>20</v>
      </c>
      <c r="L141" s="110">
        <v>106</v>
      </c>
      <c r="M141" s="110">
        <v>6</v>
      </c>
      <c r="N141" s="110">
        <v>78</v>
      </c>
      <c r="O141" s="110">
        <v>16</v>
      </c>
      <c r="P141" s="110">
        <v>3</v>
      </c>
      <c r="Q141" s="110">
        <v>63</v>
      </c>
      <c r="R141" s="110">
        <v>40</v>
      </c>
      <c r="S141" s="110">
        <v>14</v>
      </c>
      <c r="T141" s="110">
        <v>23</v>
      </c>
      <c r="U141" s="110">
        <v>7</v>
      </c>
    </row>
    <row r="142" spans="1:21" ht="13.2" x14ac:dyDescent="0.25">
      <c r="A142" s="110" t="s">
        <v>454</v>
      </c>
      <c r="B142" s="110">
        <v>49</v>
      </c>
      <c r="C142" s="110">
        <v>71</v>
      </c>
      <c r="D142" s="110">
        <v>85</v>
      </c>
      <c r="E142" s="110">
        <v>225</v>
      </c>
      <c r="F142" s="110">
        <v>92</v>
      </c>
      <c r="G142" s="110">
        <v>42</v>
      </c>
      <c r="H142" s="110">
        <v>48</v>
      </c>
      <c r="I142" s="110">
        <v>15</v>
      </c>
      <c r="J142" s="110">
        <v>5</v>
      </c>
      <c r="K142" s="110">
        <v>27</v>
      </c>
      <c r="L142" s="110">
        <v>139</v>
      </c>
      <c r="M142" s="110">
        <v>24</v>
      </c>
      <c r="N142" s="110">
        <v>118</v>
      </c>
      <c r="O142" s="110">
        <v>46</v>
      </c>
      <c r="P142" s="110">
        <v>30</v>
      </c>
      <c r="Q142" s="110">
        <v>193</v>
      </c>
      <c r="R142" s="110">
        <v>153</v>
      </c>
      <c r="S142" s="110">
        <v>8</v>
      </c>
      <c r="T142" s="110">
        <v>23</v>
      </c>
      <c r="U142" s="110">
        <v>10</v>
      </c>
    </row>
    <row r="143" spans="1:21" ht="13.2" x14ac:dyDescent="0.25">
      <c r="A143" s="110" t="s">
        <v>455</v>
      </c>
      <c r="B143" s="110">
        <v>14</v>
      </c>
      <c r="C143" s="110">
        <v>10</v>
      </c>
      <c r="D143" s="110">
        <v>18</v>
      </c>
      <c r="E143" s="110">
        <v>25</v>
      </c>
      <c r="F143" s="110">
        <v>19</v>
      </c>
      <c r="G143" s="110">
        <v>46</v>
      </c>
      <c r="H143" s="110">
        <v>9</v>
      </c>
      <c r="I143" s="110">
        <v>7</v>
      </c>
      <c r="J143" s="110">
        <v>1</v>
      </c>
      <c r="K143" s="110">
        <v>8</v>
      </c>
      <c r="L143" s="110">
        <v>63</v>
      </c>
      <c r="M143" s="110">
        <v>2</v>
      </c>
      <c r="N143" s="110">
        <v>37</v>
      </c>
      <c r="O143" s="110">
        <v>8</v>
      </c>
      <c r="P143" s="110">
        <v>6</v>
      </c>
      <c r="Q143" s="110">
        <v>55</v>
      </c>
      <c r="R143" s="110">
        <v>13</v>
      </c>
      <c r="S143" s="110">
        <v>1</v>
      </c>
      <c r="T143" s="110">
        <v>7</v>
      </c>
      <c r="U143" s="110">
        <v>1</v>
      </c>
    </row>
    <row r="144" spans="1:21" ht="13.2" x14ac:dyDescent="0.25">
      <c r="A144" s="110" t="s">
        <v>456</v>
      </c>
      <c r="B144" s="110">
        <v>20</v>
      </c>
      <c r="C144" s="110">
        <v>22</v>
      </c>
      <c r="D144" s="110">
        <v>15</v>
      </c>
      <c r="E144" s="110">
        <v>66</v>
      </c>
      <c r="F144" s="110">
        <v>31</v>
      </c>
      <c r="G144" s="110">
        <v>26</v>
      </c>
      <c r="H144" s="110">
        <v>24</v>
      </c>
      <c r="I144" s="110">
        <v>3</v>
      </c>
      <c r="J144" s="110">
        <v>2</v>
      </c>
      <c r="K144" s="110">
        <v>17</v>
      </c>
      <c r="L144" s="110">
        <v>157</v>
      </c>
      <c r="M144" s="110">
        <v>8</v>
      </c>
      <c r="N144" s="110">
        <v>46</v>
      </c>
      <c r="O144" s="110">
        <v>26</v>
      </c>
      <c r="P144" s="110">
        <v>1</v>
      </c>
      <c r="Q144" s="110">
        <v>51</v>
      </c>
      <c r="R144" s="110">
        <v>28</v>
      </c>
      <c r="S144" s="110">
        <v>5</v>
      </c>
      <c r="T144" s="110">
        <v>33</v>
      </c>
      <c r="U144" s="110">
        <v>11</v>
      </c>
    </row>
    <row r="145" spans="1:21" ht="14.25" customHeight="1" x14ac:dyDescent="0.25">
      <c r="A145" s="18" t="s">
        <v>457</v>
      </c>
      <c r="B145" s="18"/>
      <c r="C145" s="18"/>
      <c r="D145" s="110"/>
      <c r="E145" s="110"/>
      <c r="F145" s="18"/>
      <c r="G145" s="110"/>
      <c r="H145" s="110"/>
      <c r="I145" s="18"/>
      <c r="J145" s="110"/>
      <c r="K145" s="110"/>
      <c r="L145" s="110"/>
      <c r="M145" s="110"/>
      <c r="N145" s="110"/>
      <c r="O145" s="18"/>
      <c r="P145" s="110"/>
      <c r="Q145" s="110"/>
      <c r="R145" s="110"/>
      <c r="S145" s="18"/>
      <c r="T145" s="110"/>
      <c r="U145" s="110"/>
    </row>
    <row r="146" spans="1:21" ht="13.2" x14ac:dyDescent="0.25">
      <c r="A146" s="110" t="s">
        <v>458</v>
      </c>
      <c r="B146" s="110">
        <v>82</v>
      </c>
      <c r="C146" s="110">
        <v>93</v>
      </c>
      <c r="D146" s="110">
        <v>53</v>
      </c>
      <c r="E146" s="110">
        <v>232</v>
      </c>
      <c r="F146" s="110">
        <v>125</v>
      </c>
      <c r="G146" s="110">
        <v>62</v>
      </c>
      <c r="H146" s="110">
        <v>41</v>
      </c>
      <c r="I146" s="110">
        <v>42</v>
      </c>
      <c r="J146" s="110">
        <v>5</v>
      </c>
      <c r="K146" s="110">
        <v>29</v>
      </c>
      <c r="L146" s="110">
        <v>169</v>
      </c>
      <c r="M146" s="110">
        <v>40</v>
      </c>
      <c r="N146" s="110">
        <v>143</v>
      </c>
      <c r="O146" s="110">
        <v>52</v>
      </c>
      <c r="P146" s="110">
        <v>29</v>
      </c>
      <c r="Q146" s="110">
        <v>131</v>
      </c>
      <c r="R146" s="110">
        <v>124</v>
      </c>
      <c r="S146" s="110">
        <v>5</v>
      </c>
      <c r="T146" s="110">
        <v>31</v>
      </c>
      <c r="U146" s="110">
        <v>7</v>
      </c>
    </row>
    <row r="147" spans="1:21" ht="13.2" x14ac:dyDescent="0.25">
      <c r="A147" s="110" t="s">
        <v>459</v>
      </c>
      <c r="B147" s="110">
        <v>149</v>
      </c>
      <c r="C147" s="110">
        <v>94</v>
      </c>
      <c r="D147" s="110">
        <v>74</v>
      </c>
      <c r="E147" s="110">
        <v>546</v>
      </c>
      <c r="F147" s="110">
        <v>202</v>
      </c>
      <c r="G147" s="110">
        <v>92</v>
      </c>
      <c r="H147" s="110">
        <v>48</v>
      </c>
      <c r="I147" s="110">
        <v>36</v>
      </c>
      <c r="J147" s="110">
        <v>7</v>
      </c>
      <c r="K147" s="110">
        <v>61</v>
      </c>
      <c r="L147" s="110">
        <v>390</v>
      </c>
      <c r="M147" s="110">
        <v>21</v>
      </c>
      <c r="N147" s="110">
        <v>417</v>
      </c>
      <c r="O147" s="110">
        <v>70</v>
      </c>
      <c r="P147" s="110">
        <v>63</v>
      </c>
      <c r="Q147" s="110">
        <v>535</v>
      </c>
      <c r="R147" s="110">
        <v>222</v>
      </c>
      <c r="S147" s="110">
        <v>24</v>
      </c>
      <c r="T147" s="110">
        <v>126</v>
      </c>
      <c r="U147" s="110">
        <v>38</v>
      </c>
    </row>
    <row r="148" spans="1:21" ht="13.2" x14ac:dyDescent="0.25">
      <c r="A148" s="110" t="s">
        <v>460</v>
      </c>
      <c r="B148" s="110">
        <v>30</v>
      </c>
      <c r="C148" s="110">
        <v>18</v>
      </c>
      <c r="D148" s="110">
        <v>7</v>
      </c>
      <c r="E148" s="110">
        <v>20</v>
      </c>
      <c r="F148" s="110">
        <v>24</v>
      </c>
      <c r="G148" s="110">
        <v>21</v>
      </c>
      <c r="H148" s="110">
        <v>7</v>
      </c>
      <c r="I148" s="110">
        <v>6</v>
      </c>
      <c r="J148" s="110">
        <v>0</v>
      </c>
      <c r="K148" s="110">
        <v>8</v>
      </c>
      <c r="L148" s="110">
        <v>87</v>
      </c>
      <c r="M148" s="110">
        <v>2</v>
      </c>
      <c r="N148" s="110">
        <v>38</v>
      </c>
      <c r="O148" s="110">
        <v>26</v>
      </c>
      <c r="P148" s="110">
        <v>10</v>
      </c>
      <c r="Q148" s="110">
        <v>66</v>
      </c>
      <c r="R148" s="110">
        <v>27</v>
      </c>
      <c r="S148" s="110">
        <v>7</v>
      </c>
      <c r="T148" s="110">
        <v>25</v>
      </c>
      <c r="U148" s="110">
        <v>1</v>
      </c>
    </row>
    <row r="149" spans="1:21" ht="13.2" x14ac:dyDescent="0.25">
      <c r="A149" s="110" t="s">
        <v>461</v>
      </c>
      <c r="B149" s="110">
        <v>113</v>
      </c>
      <c r="C149" s="110">
        <v>63</v>
      </c>
      <c r="D149" s="110">
        <v>113</v>
      </c>
      <c r="E149" s="110">
        <v>646</v>
      </c>
      <c r="F149" s="110">
        <v>192</v>
      </c>
      <c r="G149" s="110">
        <v>85</v>
      </c>
      <c r="H149" s="110">
        <v>127</v>
      </c>
      <c r="I149" s="110">
        <v>37</v>
      </c>
      <c r="J149" s="110">
        <v>10</v>
      </c>
      <c r="K149" s="110">
        <v>68</v>
      </c>
      <c r="L149" s="110">
        <v>192</v>
      </c>
      <c r="M149" s="110">
        <v>16</v>
      </c>
      <c r="N149" s="110">
        <v>492</v>
      </c>
      <c r="O149" s="110">
        <v>75</v>
      </c>
      <c r="P149" s="110">
        <v>36</v>
      </c>
      <c r="Q149" s="110">
        <v>626</v>
      </c>
      <c r="R149" s="110">
        <v>468</v>
      </c>
      <c r="S149" s="110">
        <v>25</v>
      </c>
      <c r="T149" s="110">
        <v>56</v>
      </c>
      <c r="U149" s="110">
        <v>55</v>
      </c>
    </row>
    <row r="150" spans="1:21" ht="13.2" x14ac:dyDescent="0.25">
      <c r="A150" s="110" t="s">
        <v>462</v>
      </c>
      <c r="B150" s="110">
        <v>34</v>
      </c>
      <c r="C150" s="110">
        <v>29</v>
      </c>
      <c r="D150" s="110">
        <v>54</v>
      </c>
      <c r="E150" s="110">
        <v>100</v>
      </c>
      <c r="F150" s="110">
        <v>41</v>
      </c>
      <c r="G150" s="110">
        <v>31</v>
      </c>
      <c r="H150" s="110">
        <v>5</v>
      </c>
      <c r="I150" s="110">
        <v>13</v>
      </c>
      <c r="J150" s="110">
        <v>3</v>
      </c>
      <c r="K150" s="110">
        <v>22</v>
      </c>
      <c r="L150" s="110">
        <v>88</v>
      </c>
      <c r="M150" s="110">
        <v>13</v>
      </c>
      <c r="N150" s="110">
        <v>78</v>
      </c>
      <c r="O150" s="110">
        <v>37</v>
      </c>
      <c r="P150" s="110">
        <v>19</v>
      </c>
      <c r="Q150" s="110">
        <v>158</v>
      </c>
      <c r="R150" s="110">
        <v>94</v>
      </c>
      <c r="S150" s="110">
        <v>4</v>
      </c>
      <c r="T150" s="110">
        <v>27</v>
      </c>
      <c r="U150" s="110">
        <v>9</v>
      </c>
    </row>
    <row r="151" spans="1:21" ht="13.2" x14ac:dyDescent="0.25">
      <c r="A151" s="110" t="s">
        <v>463</v>
      </c>
      <c r="B151" s="110">
        <v>122</v>
      </c>
      <c r="C151" s="110">
        <v>46</v>
      </c>
      <c r="D151" s="110">
        <v>97</v>
      </c>
      <c r="E151" s="110">
        <v>246</v>
      </c>
      <c r="F151" s="110">
        <v>134</v>
      </c>
      <c r="G151" s="110">
        <v>69</v>
      </c>
      <c r="H151" s="110">
        <v>75</v>
      </c>
      <c r="I151" s="110">
        <v>26</v>
      </c>
      <c r="J151" s="110">
        <v>4</v>
      </c>
      <c r="K151" s="110">
        <v>38</v>
      </c>
      <c r="L151" s="110">
        <v>199</v>
      </c>
      <c r="M151" s="110">
        <v>35</v>
      </c>
      <c r="N151" s="110">
        <v>256</v>
      </c>
      <c r="O151" s="110">
        <v>70</v>
      </c>
      <c r="P151" s="110">
        <v>27</v>
      </c>
      <c r="Q151" s="110">
        <v>298</v>
      </c>
      <c r="R151" s="110">
        <v>265</v>
      </c>
      <c r="S151" s="110">
        <v>37</v>
      </c>
      <c r="T151" s="110">
        <v>98</v>
      </c>
      <c r="U151" s="110">
        <v>7</v>
      </c>
    </row>
    <row r="152" spans="1:21" ht="14.25" customHeight="1" x14ac:dyDescent="0.25">
      <c r="A152" s="18" t="s">
        <v>464</v>
      </c>
      <c r="B152" s="18"/>
      <c r="C152" s="18"/>
      <c r="D152" s="110"/>
      <c r="E152" s="110"/>
      <c r="F152" s="18"/>
      <c r="G152" s="110"/>
      <c r="H152" s="110"/>
      <c r="I152" s="18"/>
      <c r="J152" s="110"/>
      <c r="K152" s="110"/>
      <c r="L152" s="110"/>
      <c r="M152" s="110"/>
      <c r="N152" s="110"/>
      <c r="O152" s="18"/>
      <c r="P152" s="110"/>
      <c r="Q152" s="110"/>
      <c r="R152" s="110"/>
      <c r="S152" s="18"/>
      <c r="T152" s="110"/>
      <c r="U152" s="110"/>
    </row>
    <row r="153" spans="1:21" ht="13.2" x14ac:dyDescent="0.25">
      <c r="A153" s="110" t="s">
        <v>465</v>
      </c>
      <c r="B153" s="110">
        <v>73</v>
      </c>
      <c r="C153" s="110">
        <v>34</v>
      </c>
      <c r="D153" s="110">
        <v>65</v>
      </c>
      <c r="E153" s="110">
        <v>115</v>
      </c>
      <c r="F153" s="110">
        <v>79</v>
      </c>
      <c r="G153" s="110">
        <v>45</v>
      </c>
      <c r="H153" s="110">
        <v>59</v>
      </c>
      <c r="I153" s="110">
        <v>10</v>
      </c>
      <c r="J153" s="110">
        <v>9</v>
      </c>
      <c r="K153" s="110">
        <v>39</v>
      </c>
      <c r="L153" s="110">
        <v>115</v>
      </c>
      <c r="M153" s="110">
        <v>14</v>
      </c>
      <c r="N153" s="110">
        <v>101</v>
      </c>
      <c r="O153" s="110">
        <v>25</v>
      </c>
      <c r="P153" s="110">
        <v>17</v>
      </c>
      <c r="Q153" s="110">
        <v>191</v>
      </c>
      <c r="R153" s="110">
        <v>127</v>
      </c>
      <c r="S153" s="110">
        <v>13</v>
      </c>
      <c r="T153" s="110">
        <v>21</v>
      </c>
      <c r="U153" s="110">
        <v>6</v>
      </c>
    </row>
    <row r="154" spans="1:21" ht="13.2" x14ac:dyDescent="0.25">
      <c r="A154" s="110" t="s">
        <v>466</v>
      </c>
      <c r="B154" s="110">
        <v>75</v>
      </c>
      <c r="C154" s="110">
        <v>34</v>
      </c>
      <c r="D154" s="110">
        <v>74</v>
      </c>
      <c r="E154" s="110">
        <v>214</v>
      </c>
      <c r="F154" s="110">
        <v>119</v>
      </c>
      <c r="G154" s="110">
        <v>40</v>
      </c>
      <c r="H154" s="110">
        <v>51</v>
      </c>
      <c r="I154" s="110">
        <v>4</v>
      </c>
      <c r="J154" s="110">
        <v>9</v>
      </c>
      <c r="K154" s="110">
        <v>30</v>
      </c>
      <c r="L154" s="110">
        <v>102</v>
      </c>
      <c r="M154" s="110">
        <v>3</v>
      </c>
      <c r="N154" s="110">
        <v>141</v>
      </c>
      <c r="O154" s="110">
        <v>46</v>
      </c>
      <c r="P154" s="110">
        <v>17</v>
      </c>
      <c r="Q154" s="110">
        <v>182</v>
      </c>
      <c r="R154" s="110">
        <v>176</v>
      </c>
      <c r="S154" s="110">
        <v>8</v>
      </c>
      <c r="T154" s="110">
        <v>38</v>
      </c>
      <c r="U154" s="110">
        <v>8</v>
      </c>
    </row>
    <row r="155" spans="1:21" ht="13.2" x14ac:dyDescent="0.25">
      <c r="A155" s="110" t="s">
        <v>467</v>
      </c>
      <c r="B155" s="110">
        <v>8</v>
      </c>
      <c r="C155" s="110">
        <v>15</v>
      </c>
      <c r="D155" s="110">
        <v>16</v>
      </c>
      <c r="E155" s="110">
        <v>42</v>
      </c>
      <c r="F155" s="110">
        <v>21</v>
      </c>
      <c r="G155" s="110">
        <v>14</v>
      </c>
      <c r="H155" s="110">
        <v>5</v>
      </c>
      <c r="I155" s="110">
        <v>0</v>
      </c>
      <c r="J155" s="110">
        <v>0</v>
      </c>
      <c r="K155" s="110">
        <v>5</v>
      </c>
      <c r="L155" s="110">
        <v>54</v>
      </c>
      <c r="M155" s="110">
        <v>15</v>
      </c>
      <c r="N155" s="110">
        <v>21</v>
      </c>
      <c r="O155" s="110">
        <v>10</v>
      </c>
      <c r="P155" s="110">
        <v>2</v>
      </c>
      <c r="Q155" s="110">
        <v>41</v>
      </c>
      <c r="R155" s="110">
        <v>12</v>
      </c>
      <c r="S155" s="110">
        <v>0</v>
      </c>
      <c r="T155" s="110">
        <v>21</v>
      </c>
      <c r="U155" s="110">
        <v>1</v>
      </c>
    </row>
    <row r="156" spans="1:21" ht="13.2" x14ac:dyDescent="0.25">
      <c r="A156" s="110" t="s">
        <v>468</v>
      </c>
      <c r="B156" s="110">
        <v>18</v>
      </c>
      <c r="C156" s="110">
        <v>11</v>
      </c>
      <c r="D156" s="110">
        <v>17</v>
      </c>
      <c r="E156" s="110">
        <v>53</v>
      </c>
      <c r="F156" s="110">
        <v>27</v>
      </c>
      <c r="G156" s="110">
        <v>25</v>
      </c>
      <c r="H156" s="110">
        <v>10</v>
      </c>
      <c r="I156" s="110">
        <v>1</v>
      </c>
      <c r="J156" s="110">
        <v>5</v>
      </c>
      <c r="K156" s="110">
        <v>10</v>
      </c>
      <c r="L156" s="110">
        <v>18</v>
      </c>
      <c r="M156" s="110">
        <v>7</v>
      </c>
      <c r="N156" s="110">
        <v>32</v>
      </c>
      <c r="O156" s="110">
        <v>11</v>
      </c>
      <c r="P156" s="110">
        <v>2</v>
      </c>
      <c r="Q156" s="110">
        <v>57</v>
      </c>
      <c r="R156" s="110">
        <v>33</v>
      </c>
      <c r="S156" s="110">
        <v>0</v>
      </c>
      <c r="T156" s="110">
        <v>8</v>
      </c>
      <c r="U156" s="110">
        <v>7</v>
      </c>
    </row>
    <row r="157" spans="1:21" ht="13.2" x14ac:dyDescent="0.25">
      <c r="A157" s="110" t="s">
        <v>469</v>
      </c>
      <c r="B157" s="110">
        <v>169</v>
      </c>
      <c r="C157" s="110">
        <v>107</v>
      </c>
      <c r="D157" s="110">
        <v>136</v>
      </c>
      <c r="E157" s="110">
        <v>559</v>
      </c>
      <c r="F157" s="110">
        <v>278</v>
      </c>
      <c r="G157" s="110">
        <v>110</v>
      </c>
      <c r="H157" s="110">
        <v>108</v>
      </c>
      <c r="I157" s="110">
        <v>29</v>
      </c>
      <c r="J157" s="110">
        <v>112</v>
      </c>
      <c r="K157" s="110">
        <v>93</v>
      </c>
      <c r="L157" s="110">
        <v>345</v>
      </c>
      <c r="M157" s="110">
        <v>32</v>
      </c>
      <c r="N157" s="110">
        <v>439</v>
      </c>
      <c r="O157" s="110">
        <v>97</v>
      </c>
      <c r="P157" s="110">
        <v>51</v>
      </c>
      <c r="Q157" s="110">
        <v>506</v>
      </c>
      <c r="R157" s="110">
        <v>360</v>
      </c>
      <c r="S157" s="110">
        <v>37</v>
      </c>
      <c r="T157" s="110">
        <v>106</v>
      </c>
      <c r="U157" s="110">
        <v>59</v>
      </c>
    </row>
    <row r="158" spans="1:21" ht="13.2" x14ac:dyDescent="0.25">
      <c r="A158" s="110" t="s">
        <v>470</v>
      </c>
      <c r="B158" s="110">
        <v>3</v>
      </c>
      <c r="C158" s="110">
        <v>5</v>
      </c>
      <c r="D158" s="110">
        <v>6</v>
      </c>
      <c r="E158" s="110">
        <v>15</v>
      </c>
      <c r="F158" s="110">
        <v>10</v>
      </c>
      <c r="G158" s="110">
        <v>20</v>
      </c>
      <c r="H158" s="110">
        <v>5</v>
      </c>
      <c r="I158" s="110">
        <v>5</v>
      </c>
      <c r="J158" s="110">
        <v>0</v>
      </c>
      <c r="K158" s="110">
        <v>3</v>
      </c>
      <c r="L158" s="110">
        <v>13</v>
      </c>
      <c r="M158" s="110">
        <v>4</v>
      </c>
      <c r="N158" s="110">
        <v>17</v>
      </c>
      <c r="O158" s="110">
        <v>2</v>
      </c>
      <c r="P158" s="110">
        <v>4</v>
      </c>
      <c r="Q158" s="110">
        <v>25</v>
      </c>
      <c r="R158" s="110">
        <v>15</v>
      </c>
      <c r="S158" s="110">
        <v>1</v>
      </c>
      <c r="T158" s="110">
        <v>5</v>
      </c>
      <c r="U158" s="110">
        <v>2</v>
      </c>
    </row>
    <row r="159" spans="1:21" ht="13.2" x14ac:dyDescent="0.25">
      <c r="A159" s="110" t="s">
        <v>471</v>
      </c>
      <c r="B159" s="110">
        <v>4</v>
      </c>
      <c r="C159" s="110">
        <v>13</v>
      </c>
      <c r="D159" s="110">
        <v>11</v>
      </c>
      <c r="E159" s="110">
        <v>21</v>
      </c>
      <c r="F159" s="110">
        <v>6</v>
      </c>
      <c r="G159" s="110">
        <v>5</v>
      </c>
      <c r="H159" s="110">
        <v>6</v>
      </c>
      <c r="I159" s="110">
        <v>1</v>
      </c>
      <c r="J159" s="110">
        <v>0</v>
      </c>
      <c r="K159" s="110">
        <v>4</v>
      </c>
      <c r="L159" s="110">
        <v>25</v>
      </c>
      <c r="M159" s="110">
        <v>8</v>
      </c>
      <c r="N159" s="110">
        <v>9</v>
      </c>
      <c r="O159" s="110">
        <v>10</v>
      </c>
      <c r="P159" s="110">
        <v>1</v>
      </c>
      <c r="Q159" s="110">
        <v>31</v>
      </c>
      <c r="R159" s="110">
        <v>21</v>
      </c>
      <c r="S159" s="110">
        <v>0</v>
      </c>
      <c r="T159" s="110">
        <v>10</v>
      </c>
      <c r="U159" s="110">
        <v>1</v>
      </c>
    </row>
    <row r="160" spans="1:21" ht="13.2" x14ac:dyDescent="0.25">
      <c r="A160" s="110" t="s">
        <v>472</v>
      </c>
      <c r="B160" s="110">
        <v>52</v>
      </c>
      <c r="C160" s="110">
        <v>64</v>
      </c>
      <c r="D160" s="110">
        <v>51</v>
      </c>
      <c r="E160" s="110">
        <v>130</v>
      </c>
      <c r="F160" s="110">
        <v>47</v>
      </c>
      <c r="G160" s="110">
        <v>76</v>
      </c>
      <c r="H160" s="110">
        <v>53</v>
      </c>
      <c r="I160" s="110">
        <v>6</v>
      </c>
      <c r="J160" s="110">
        <v>10</v>
      </c>
      <c r="K160" s="110">
        <v>24</v>
      </c>
      <c r="L160" s="110">
        <v>215</v>
      </c>
      <c r="M160" s="110">
        <v>62</v>
      </c>
      <c r="N160" s="110">
        <v>75</v>
      </c>
      <c r="O160" s="110">
        <v>28</v>
      </c>
      <c r="P160" s="110">
        <v>9</v>
      </c>
      <c r="Q160" s="110">
        <v>149</v>
      </c>
      <c r="R160" s="110">
        <v>142</v>
      </c>
      <c r="S160" s="110">
        <v>5</v>
      </c>
      <c r="T160" s="110">
        <v>43</v>
      </c>
      <c r="U160" s="110">
        <v>24</v>
      </c>
    </row>
    <row r="161" spans="1:21" ht="13.2" x14ac:dyDescent="0.25">
      <c r="A161" s="110" t="s">
        <v>473</v>
      </c>
      <c r="B161" s="110">
        <v>26</v>
      </c>
      <c r="C161" s="110">
        <v>12</v>
      </c>
      <c r="D161" s="110">
        <v>8</v>
      </c>
      <c r="E161" s="110">
        <v>8</v>
      </c>
      <c r="F161" s="110">
        <v>9</v>
      </c>
      <c r="G161" s="110">
        <v>17</v>
      </c>
      <c r="H161" s="110">
        <v>12</v>
      </c>
      <c r="I161" s="110">
        <v>3</v>
      </c>
      <c r="J161" s="110">
        <v>0</v>
      </c>
      <c r="K161" s="110">
        <v>5</v>
      </c>
      <c r="L161" s="110">
        <v>37</v>
      </c>
      <c r="M161" s="110">
        <v>3</v>
      </c>
      <c r="N161" s="110">
        <v>10</v>
      </c>
      <c r="O161" s="110">
        <v>7</v>
      </c>
      <c r="P161" s="110">
        <v>8</v>
      </c>
      <c r="Q161" s="110">
        <v>17</v>
      </c>
      <c r="R161" s="110">
        <v>29</v>
      </c>
      <c r="S161" s="110">
        <v>5</v>
      </c>
      <c r="T161" s="110">
        <v>22</v>
      </c>
      <c r="U161" s="110">
        <v>0</v>
      </c>
    </row>
    <row r="162" spans="1:21" ht="13.2" x14ac:dyDescent="0.25">
      <c r="A162" s="110" t="s">
        <v>474</v>
      </c>
      <c r="B162" s="110">
        <v>12</v>
      </c>
      <c r="C162" s="110">
        <v>7</v>
      </c>
      <c r="D162" s="110">
        <v>9</v>
      </c>
      <c r="E162" s="110">
        <v>26</v>
      </c>
      <c r="F162" s="110">
        <v>12</v>
      </c>
      <c r="G162" s="110">
        <v>6</v>
      </c>
      <c r="H162" s="110">
        <v>10</v>
      </c>
      <c r="I162" s="110">
        <v>4</v>
      </c>
      <c r="J162" s="110">
        <v>0</v>
      </c>
      <c r="K162" s="110">
        <v>7</v>
      </c>
      <c r="L162" s="110">
        <v>9</v>
      </c>
      <c r="M162" s="110">
        <v>7</v>
      </c>
      <c r="N162" s="110">
        <v>14</v>
      </c>
      <c r="O162" s="110">
        <v>17</v>
      </c>
      <c r="P162" s="110">
        <v>2</v>
      </c>
      <c r="Q162" s="110">
        <v>18</v>
      </c>
      <c r="R162" s="110">
        <v>25</v>
      </c>
      <c r="S162" s="110">
        <v>1</v>
      </c>
      <c r="T162" s="110">
        <v>5</v>
      </c>
      <c r="U162" s="110">
        <v>0</v>
      </c>
    </row>
    <row r="163" spans="1:21" ht="13.2" x14ac:dyDescent="0.25">
      <c r="A163" s="110" t="s">
        <v>475</v>
      </c>
      <c r="B163" s="110">
        <v>12</v>
      </c>
      <c r="C163" s="110">
        <v>12</v>
      </c>
      <c r="D163" s="110">
        <v>12</v>
      </c>
      <c r="E163" s="110">
        <v>8</v>
      </c>
      <c r="F163" s="110">
        <v>4</v>
      </c>
      <c r="G163" s="110">
        <v>12</v>
      </c>
      <c r="H163" s="110">
        <v>2</v>
      </c>
      <c r="I163" s="110">
        <v>1</v>
      </c>
      <c r="J163" s="110">
        <v>1</v>
      </c>
      <c r="K163" s="110">
        <v>6</v>
      </c>
      <c r="L163" s="110">
        <v>23</v>
      </c>
      <c r="M163" s="110">
        <v>5</v>
      </c>
      <c r="N163" s="110">
        <v>9</v>
      </c>
      <c r="O163" s="110">
        <v>9</v>
      </c>
      <c r="P163" s="110">
        <v>5</v>
      </c>
      <c r="Q163" s="110">
        <v>14</v>
      </c>
      <c r="R163" s="110">
        <v>14</v>
      </c>
      <c r="S163" s="110">
        <v>3</v>
      </c>
      <c r="T163" s="110">
        <v>22</v>
      </c>
      <c r="U163" s="110">
        <v>3</v>
      </c>
    </row>
    <row r="164" spans="1:21" ht="13.2" x14ac:dyDescent="0.25">
      <c r="A164" s="110" t="s">
        <v>476</v>
      </c>
      <c r="B164" s="110">
        <v>319</v>
      </c>
      <c r="C164" s="110">
        <v>245</v>
      </c>
      <c r="D164" s="110">
        <v>547</v>
      </c>
      <c r="E164" s="110">
        <v>2605</v>
      </c>
      <c r="F164" s="110">
        <v>978</v>
      </c>
      <c r="G164" s="110">
        <v>263</v>
      </c>
      <c r="H164" s="110">
        <v>496</v>
      </c>
      <c r="I164" s="110">
        <v>119</v>
      </c>
      <c r="J164" s="110">
        <v>72</v>
      </c>
      <c r="K164" s="110">
        <v>235</v>
      </c>
      <c r="L164" s="110">
        <v>2208</v>
      </c>
      <c r="M164" s="110">
        <v>162</v>
      </c>
      <c r="N164" s="110">
        <v>2875</v>
      </c>
      <c r="O164" s="110">
        <v>225</v>
      </c>
      <c r="P164" s="110">
        <v>131</v>
      </c>
      <c r="Q164" s="110">
        <v>3249</v>
      </c>
      <c r="R164" s="110">
        <v>1471</v>
      </c>
      <c r="S164" s="110">
        <v>120</v>
      </c>
      <c r="T164" s="110">
        <v>394</v>
      </c>
      <c r="U164" s="110">
        <v>291</v>
      </c>
    </row>
    <row r="165" spans="1:21" ht="13.2" x14ac:dyDescent="0.25">
      <c r="A165" s="110" t="s">
        <v>477</v>
      </c>
      <c r="B165" s="110">
        <v>30</v>
      </c>
      <c r="C165" s="110">
        <v>33</v>
      </c>
      <c r="D165" s="110">
        <v>25</v>
      </c>
      <c r="E165" s="110">
        <v>56</v>
      </c>
      <c r="F165" s="110">
        <v>48</v>
      </c>
      <c r="G165" s="110">
        <v>24</v>
      </c>
      <c r="H165" s="110">
        <v>28</v>
      </c>
      <c r="I165" s="110">
        <v>6</v>
      </c>
      <c r="J165" s="110">
        <v>0</v>
      </c>
      <c r="K165" s="110">
        <v>10</v>
      </c>
      <c r="L165" s="110">
        <v>28</v>
      </c>
      <c r="M165" s="110">
        <v>10</v>
      </c>
      <c r="N165" s="110">
        <v>36</v>
      </c>
      <c r="O165" s="110">
        <v>18</v>
      </c>
      <c r="P165" s="110">
        <v>7</v>
      </c>
      <c r="Q165" s="110">
        <v>34</v>
      </c>
      <c r="R165" s="110">
        <v>40</v>
      </c>
      <c r="S165" s="110">
        <v>5</v>
      </c>
      <c r="T165" s="110">
        <v>22</v>
      </c>
      <c r="U165" s="110">
        <v>9</v>
      </c>
    </row>
    <row r="166" spans="1:21" ht="13.2" x14ac:dyDescent="0.25">
      <c r="A166" s="110" t="s">
        <v>478</v>
      </c>
      <c r="B166" s="110">
        <v>28</v>
      </c>
      <c r="C166" s="110">
        <v>9</v>
      </c>
      <c r="D166" s="110">
        <v>22</v>
      </c>
      <c r="E166" s="110">
        <v>28</v>
      </c>
      <c r="F166" s="110">
        <v>11</v>
      </c>
      <c r="G166" s="110">
        <v>13</v>
      </c>
      <c r="H166" s="110">
        <v>16</v>
      </c>
      <c r="I166" s="110">
        <v>0</v>
      </c>
      <c r="J166" s="110">
        <v>0</v>
      </c>
      <c r="K166" s="110">
        <v>2</v>
      </c>
      <c r="L166" s="110">
        <v>34</v>
      </c>
      <c r="M166" s="110">
        <v>17</v>
      </c>
      <c r="N166" s="110">
        <v>23</v>
      </c>
      <c r="O166" s="110">
        <v>21</v>
      </c>
      <c r="P166" s="110">
        <v>12</v>
      </c>
      <c r="Q166" s="110">
        <v>42</v>
      </c>
      <c r="R166" s="110">
        <v>25</v>
      </c>
      <c r="S166" s="110">
        <v>2</v>
      </c>
      <c r="T166" s="110">
        <v>2</v>
      </c>
      <c r="U166" s="110">
        <v>2</v>
      </c>
    </row>
    <row r="167" spans="1:21" ht="13.2" x14ac:dyDescent="0.25">
      <c r="A167" s="110" t="s">
        <v>479</v>
      </c>
      <c r="B167" s="110">
        <v>21</v>
      </c>
      <c r="C167" s="110">
        <v>10</v>
      </c>
      <c r="D167" s="110">
        <v>13</v>
      </c>
      <c r="E167" s="110">
        <v>21</v>
      </c>
      <c r="F167" s="110">
        <v>25</v>
      </c>
      <c r="G167" s="110">
        <v>23</v>
      </c>
      <c r="H167" s="110">
        <v>9</v>
      </c>
      <c r="I167" s="110">
        <v>3</v>
      </c>
      <c r="J167" s="110">
        <v>7</v>
      </c>
      <c r="K167" s="110">
        <v>9</v>
      </c>
      <c r="L167" s="110">
        <v>25</v>
      </c>
      <c r="M167" s="110">
        <v>21</v>
      </c>
      <c r="N167" s="110">
        <v>29</v>
      </c>
      <c r="O167" s="110">
        <v>12</v>
      </c>
      <c r="P167" s="110">
        <v>6</v>
      </c>
      <c r="Q167" s="110">
        <v>23</v>
      </c>
      <c r="R167" s="110">
        <v>17</v>
      </c>
      <c r="S167" s="110">
        <v>5</v>
      </c>
      <c r="T167" s="110">
        <v>16</v>
      </c>
      <c r="U167" s="110">
        <v>3</v>
      </c>
    </row>
    <row r="168" spans="1:21" ht="13.2" x14ac:dyDescent="0.25">
      <c r="A168" s="110" t="s">
        <v>480</v>
      </c>
      <c r="B168" s="110">
        <v>29</v>
      </c>
      <c r="C168" s="110">
        <v>45</v>
      </c>
      <c r="D168" s="110">
        <v>71</v>
      </c>
      <c r="E168" s="110">
        <v>229</v>
      </c>
      <c r="F168" s="110">
        <v>109</v>
      </c>
      <c r="G168" s="110">
        <v>39</v>
      </c>
      <c r="H168" s="110">
        <v>83</v>
      </c>
      <c r="I168" s="110">
        <v>7</v>
      </c>
      <c r="J168" s="110">
        <v>6</v>
      </c>
      <c r="K168" s="110">
        <v>26</v>
      </c>
      <c r="L168" s="110">
        <v>94</v>
      </c>
      <c r="M168" s="110">
        <v>11</v>
      </c>
      <c r="N168" s="110">
        <v>222</v>
      </c>
      <c r="O168" s="110">
        <v>48</v>
      </c>
      <c r="P168" s="110">
        <v>14</v>
      </c>
      <c r="Q168" s="110">
        <v>233</v>
      </c>
      <c r="R168" s="110">
        <v>143</v>
      </c>
      <c r="S168" s="110">
        <v>19</v>
      </c>
      <c r="T168" s="110">
        <v>18</v>
      </c>
      <c r="U168" s="110">
        <v>19</v>
      </c>
    </row>
    <row r="169" spans="1:21" ht="13.2" x14ac:dyDescent="0.25">
      <c r="A169" s="110" t="s">
        <v>481</v>
      </c>
      <c r="B169" s="110">
        <v>19</v>
      </c>
      <c r="C169" s="110">
        <v>6</v>
      </c>
      <c r="D169" s="110">
        <v>11</v>
      </c>
      <c r="E169" s="110">
        <v>5</v>
      </c>
      <c r="F169" s="110">
        <v>9</v>
      </c>
      <c r="G169" s="110">
        <v>15</v>
      </c>
      <c r="H169" s="110">
        <v>7</v>
      </c>
      <c r="I169" s="110">
        <v>6</v>
      </c>
      <c r="J169" s="110">
        <v>3</v>
      </c>
      <c r="K169" s="110">
        <v>8</v>
      </c>
      <c r="L169" s="110">
        <v>14</v>
      </c>
      <c r="M169" s="110">
        <v>9</v>
      </c>
      <c r="N169" s="110">
        <v>24</v>
      </c>
      <c r="O169" s="110">
        <v>8</v>
      </c>
      <c r="P169" s="110">
        <v>2</v>
      </c>
      <c r="Q169" s="110">
        <v>18</v>
      </c>
      <c r="R169" s="110">
        <v>13</v>
      </c>
      <c r="S169" s="110">
        <v>4</v>
      </c>
      <c r="T169" s="110">
        <v>15</v>
      </c>
      <c r="U169" s="110">
        <v>1</v>
      </c>
    </row>
    <row r="170" spans="1:21" ht="13.2" x14ac:dyDescent="0.25">
      <c r="A170" s="110" t="s">
        <v>482</v>
      </c>
      <c r="B170" s="110">
        <v>73</v>
      </c>
      <c r="C170" s="110">
        <v>27</v>
      </c>
      <c r="D170" s="110">
        <v>58</v>
      </c>
      <c r="E170" s="110">
        <v>238</v>
      </c>
      <c r="F170" s="110">
        <v>94</v>
      </c>
      <c r="G170" s="110">
        <v>58</v>
      </c>
      <c r="H170" s="110">
        <v>60</v>
      </c>
      <c r="I170" s="110">
        <v>6</v>
      </c>
      <c r="J170" s="110">
        <v>4</v>
      </c>
      <c r="K170" s="110">
        <v>30</v>
      </c>
      <c r="L170" s="110">
        <v>153</v>
      </c>
      <c r="M170" s="110">
        <v>34</v>
      </c>
      <c r="N170" s="110">
        <v>186</v>
      </c>
      <c r="O170" s="110">
        <v>40</v>
      </c>
      <c r="P170" s="110">
        <v>26</v>
      </c>
      <c r="Q170" s="110">
        <v>244</v>
      </c>
      <c r="R170" s="110">
        <v>215</v>
      </c>
      <c r="S170" s="110">
        <v>5</v>
      </c>
      <c r="T170" s="110">
        <v>17</v>
      </c>
      <c r="U170" s="110">
        <v>7</v>
      </c>
    </row>
    <row r="171" spans="1:21" ht="13.2" x14ac:dyDescent="0.25">
      <c r="A171" s="110" t="s">
        <v>483</v>
      </c>
      <c r="B171" s="110">
        <v>88</v>
      </c>
      <c r="C171" s="110">
        <v>31</v>
      </c>
      <c r="D171" s="110">
        <v>76</v>
      </c>
      <c r="E171" s="110">
        <v>312</v>
      </c>
      <c r="F171" s="110">
        <v>119</v>
      </c>
      <c r="G171" s="110">
        <v>28</v>
      </c>
      <c r="H171" s="110">
        <v>89</v>
      </c>
      <c r="I171" s="110">
        <v>9</v>
      </c>
      <c r="J171" s="110">
        <v>5</v>
      </c>
      <c r="K171" s="110">
        <v>29</v>
      </c>
      <c r="L171" s="110">
        <v>126</v>
      </c>
      <c r="M171" s="110">
        <v>1</v>
      </c>
      <c r="N171" s="110">
        <v>192</v>
      </c>
      <c r="O171" s="110">
        <v>30</v>
      </c>
      <c r="P171" s="110">
        <v>18</v>
      </c>
      <c r="Q171" s="110">
        <v>314</v>
      </c>
      <c r="R171" s="110">
        <v>222</v>
      </c>
      <c r="S171" s="110">
        <v>9</v>
      </c>
      <c r="T171" s="110">
        <v>10</v>
      </c>
      <c r="U171" s="110">
        <v>7</v>
      </c>
    </row>
    <row r="172" spans="1:21" ht="13.2" x14ac:dyDescent="0.25">
      <c r="A172" s="110" t="s">
        <v>484</v>
      </c>
      <c r="B172" s="110">
        <v>87</v>
      </c>
      <c r="C172" s="110">
        <v>84</v>
      </c>
      <c r="D172" s="110">
        <v>52</v>
      </c>
      <c r="E172" s="110">
        <v>191</v>
      </c>
      <c r="F172" s="110">
        <v>103</v>
      </c>
      <c r="G172" s="110">
        <v>39</v>
      </c>
      <c r="H172" s="110">
        <v>52</v>
      </c>
      <c r="I172" s="110">
        <v>22</v>
      </c>
      <c r="J172" s="110">
        <v>4</v>
      </c>
      <c r="K172" s="110">
        <v>28</v>
      </c>
      <c r="L172" s="110">
        <v>118</v>
      </c>
      <c r="M172" s="110">
        <v>24</v>
      </c>
      <c r="N172" s="110">
        <v>103</v>
      </c>
      <c r="O172" s="110">
        <v>39</v>
      </c>
      <c r="P172" s="110">
        <v>28</v>
      </c>
      <c r="Q172" s="110">
        <v>169</v>
      </c>
      <c r="R172" s="110">
        <v>125</v>
      </c>
      <c r="S172" s="110">
        <v>17</v>
      </c>
      <c r="T172" s="110">
        <v>47</v>
      </c>
      <c r="U172" s="110">
        <v>10</v>
      </c>
    </row>
    <row r="173" spans="1:21" ht="13.2" x14ac:dyDescent="0.25">
      <c r="A173" s="110" t="s">
        <v>485</v>
      </c>
      <c r="B173" s="110">
        <v>42</v>
      </c>
      <c r="C173" s="110">
        <v>13</v>
      </c>
      <c r="D173" s="110">
        <v>22</v>
      </c>
      <c r="E173" s="110">
        <v>37</v>
      </c>
      <c r="F173" s="110">
        <v>25</v>
      </c>
      <c r="G173" s="110">
        <v>17</v>
      </c>
      <c r="H173" s="110">
        <v>28</v>
      </c>
      <c r="I173" s="110">
        <v>9</v>
      </c>
      <c r="J173" s="110">
        <v>0</v>
      </c>
      <c r="K173" s="110">
        <v>15</v>
      </c>
      <c r="L173" s="110">
        <v>60</v>
      </c>
      <c r="M173" s="110">
        <v>13</v>
      </c>
      <c r="N173" s="110">
        <v>31</v>
      </c>
      <c r="O173" s="110">
        <v>19</v>
      </c>
      <c r="P173" s="110">
        <v>11</v>
      </c>
      <c r="Q173" s="110">
        <v>51</v>
      </c>
      <c r="R173" s="110">
        <v>28</v>
      </c>
      <c r="S173" s="110">
        <v>6</v>
      </c>
      <c r="T173" s="110">
        <v>17</v>
      </c>
      <c r="U173" s="110">
        <v>5</v>
      </c>
    </row>
    <row r="174" spans="1:21" ht="13.2" x14ac:dyDescent="0.25">
      <c r="A174" s="110" t="s">
        <v>486</v>
      </c>
      <c r="B174" s="110">
        <v>27</v>
      </c>
      <c r="C174" s="110">
        <v>19</v>
      </c>
      <c r="D174" s="110">
        <v>24</v>
      </c>
      <c r="E174" s="110">
        <v>50</v>
      </c>
      <c r="F174" s="110">
        <v>22</v>
      </c>
      <c r="G174" s="110">
        <v>18</v>
      </c>
      <c r="H174" s="110">
        <v>11</v>
      </c>
      <c r="I174" s="110">
        <v>2</v>
      </c>
      <c r="J174" s="110">
        <v>0</v>
      </c>
      <c r="K174" s="110">
        <v>13</v>
      </c>
      <c r="L174" s="110">
        <v>57</v>
      </c>
      <c r="M174" s="110">
        <v>25</v>
      </c>
      <c r="N174" s="110">
        <v>35</v>
      </c>
      <c r="O174" s="110">
        <v>11</v>
      </c>
      <c r="P174" s="110">
        <v>7</v>
      </c>
      <c r="Q174" s="110">
        <v>59</v>
      </c>
      <c r="R174" s="110">
        <v>55</v>
      </c>
      <c r="S174" s="110">
        <v>2</v>
      </c>
      <c r="T174" s="110">
        <v>11</v>
      </c>
      <c r="U174" s="110">
        <v>2</v>
      </c>
    </row>
    <row r="175" spans="1:21" ht="13.2" x14ac:dyDescent="0.25">
      <c r="A175" s="110" t="s">
        <v>487</v>
      </c>
      <c r="B175" s="110">
        <v>32</v>
      </c>
      <c r="C175" s="110">
        <v>32</v>
      </c>
      <c r="D175" s="110">
        <v>42</v>
      </c>
      <c r="E175" s="110">
        <v>74</v>
      </c>
      <c r="F175" s="110">
        <v>42</v>
      </c>
      <c r="G175" s="110">
        <v>57</v>
      </c>
      <c r="H175" s="110">
        <v>7</v>
      </c>
      <c r="I175" s="110">
        <v>5</v>
      </c>
      <c r="J175" s="110">
        <v>6</v>
      </c>
      <c r="K175" s="110">
        <v>13</v>
      </c>
      <c r="L175" s="110">
        <v>74</v>
      </c>
      <c r="M175" s="110">
        <v>43</v>
      </c>
      <c r="N175" s="110">
        <v>60</v>
      </c>
      <c r="O175" s="110">
        <v>21</v>
      </c>
      <c r="P175" s="110">
        <v>26</v>
      </c>
      <c r="Q175" s="110">
        <v>138</v>
      </c>
      <c r="R175" s="110">
        <v>78</v>
      </c>
      <c r="S175" s="110">
        <v>5</v>
      </c>
      <c r="T175" s="110">
        <v>54</v>
      </c>
      <c r="U175" s="110">
        <v>20</v>
      </c>
    </row>
    <row r="176" spans="1:21" ht="13.2" x14ac:dyDescent="0.25">
      <c r="A176" s="110" t="s">
        <v>488</v>
      </c>
      <c r="B176" s="110">
        <v>79</v>
      </c>
      <c r="C176" s="110">
        <v>30</v>
      </c>
      <c r="D176" s="110">
        <v>68</v>
      </c>
      <c r="E176" s="110">
        <v>168</v>
      </c>
      <c r="F176" s="110">
        <v>103</v>
      </c>
      <c r="G176" s="110">
        <v>47</v>
      </c>
      <c r="H176" s="110">
        <v>22</v>
      </c>
      <c r="I176" s="110">
        <v>11</v>
      </c>
      <c r="J176" s="110">
        <v>7</v>
      </c>
      <c r="K176" s="110">
        <v>37</v>
      </c>
      <c r="L176" s="110">
        <v>109</v>
      </c>
      <c r="M176" s="110">
        <v>36</v>
      </c>
      <c r="N176" s="110">
        <v>110</v>
      </c>
      <c r="O176" s="110">
        <v>57</v>
      </c>
      <c r="P176" s="110">
        <v>12</v>
      </c>
      <c r="Q176" s="110">
        <v>118</v>
      </c>
      <c r="R176" s="110">
        <v>141</v>
      </c>
      <c r="S176" s="110">
        <v>6</v>
      </c>
      <c r="T176" s="110">
        <v>51</v>
      </c>
      <c r="U176" s="110">
        <v>6</v>
      </c>
    </row>
    <row r="177" spans="1:21" ht="13.2" x14ac:dyDescent="0.25">
      <c r="A177" s="110" t="s">
        <v>489</v>
      </c>
      <c r="B177" s="110">
        <v>21</v>
      </c>
      <c r="C177" s="110">
        <v>32</v>
      </c>
      <c r="D177" s="110">
        <v>17</v>
      </c>
      <c r="E177" s="110">
        <v>19</v>
      </c>
      <c r="F177" s="110">
        <v>20</v>
      </c>
      <c r="G177" s="110">
        <v>14</v>
      </c>
      <c r="H177" s="110">
        <v>15</v>
      </c>
      <c r="I177" s="110">
        <v>7</v>
      </c>
      <c r="J177" s="110">
        <v>0</v>
      </c>
      <c r="K177" s="110">
        <v>7</v>
      </c>
      <c r="L177" s="110">
        <v>53</v>
      </c>
      <c r="M177" s="110">
        <v>4</v>
      </c>
      <c r="N177" s="110">
        <v>19</v>
      </c>
      <c r="O177" s="110">
        <v>21</v>
      </c>
      <c r="P177" s="110">
        <v>4</v>
      </c>
      <c r="Q177" s="110">
        <v>45</v>
      </c>
      <c r="R177" s="110">
        <v>19</v>
      </c>
      <c r="S177" s="110">
        <v>8</v>
      </c>
      <c r="T177" s="110">
        <v>8</v>
      </c>
      <c r="U177" s="110">
        <v>1</v>
      </c>
    </row>
    <row r="178" spans="1:21" ht="13.2" x14ac:dyDescent="0.25">
      <c r="A178" s="110" t="s">
        <v>490</v>
      </c>
      <c r="B178" s="110">
        <v>22</v>
      </c>
      <c r="C178" s="110">
        <v>14</v>
      </c>
      <c r="D178" s="110">
        <v>15</v>
      </c>
      <c r="E178" s="110">
        <v>36</v>
      </c>
      <c r="F178" s="110">
        <v>13</v>
      </c>
      <c r="G178" s="110">
        <v>26</v>
      </c>
      <c r="H178" s="110">
        <v>19</v>
      </c>
      <c r="I178" s="110">
        <v>1</v>
      </c>
      <c r="J178" s="110">
        <v>0</v>
      </c>
      <c r="K178" s="110">
        <v>8</v>
      </c>
      <c r="L178" s="110">
        <v>56</v>
      </c>
      <c r="M178" s="110">
        <v>11</v>
      </c>
      <c r="N178" s="110">
        <v>18</v>
      </c>
      <c r="O178" s="110">
        <v>10</v>
      </c>
      <c r="P178" s="110">
        <v>17</v>
      </c>
      <c r="Q178" s="110">
        <v>41</v>
      </c>
      <c r="R178" s="110">
        <v>35</v>
      </c>
      <c r="S178" s="110">
        <v>0</v>
      </c>
      <c r="T178" s="110">
        <v>22</v>
      </c>
      <c r="U178" s="110">
        <v>0</v>
      </c>
    </row>
    <row r="179" spans="1:21" ht="13.2" x14ac:dyDescent="0.25">
      <c r="A179" s="110" t="s">
        <v>491</v>
      </c>
      <c r="B179" s="110">
        <v>68</v>
      </c>
      <c r="C179" s="110">
        <v>62</v>
      </c>
      <c r="D179" s="110">
        <v>85</v>
      </c>
      <c r="E179" s="110">
        <v>340</v>
      </c>
      <c r="F179" s="110">
        <v>141</v>
      </c>
      <c r="G179" s="110">
        <v>56</v>
      </c>
      <c r="H179" s="110">
        <v>81</v>
      </c>
      <c r="I179" s="110">
        <v>16</v>
      </c>
      <c r="J179" s="110">
        <v>10</v>
      </c>
      <c r="K179" s="110">
        <v>31</v>
      </c>
      <c r="L179" s="110">
        <v>210</v>
      </c>
      <c r="M179" s="110">
        <v>6</v>
      </c>
      <c r="N179" s="110">
        <v>421</v>
      </c>
      <c r="O179" s="110">
        <v>50</v>
      </c>
      <c r="P179" s="110">
        <v>26</v>
      </c>
      <c r="Q179" s="110">
        <v>451</v>
      </c>
      <c r="R179" s="110">
        <v>285</v>
      </c>
      <c r="S179" s="110">
        <v>12</v>
      </c>
      <c r="T179" s="110">
        <v>58</v>
      </c>
      <c r="U179" s="110">
        <v>32</v>
      </c>
    </row>
    <row r="180" spans="1:21" ht="13.2" x14ac:dyDescent="0.25">
      <c r="A180" s="110" t="s">
        <v>492</v>
      </c>
      <c r="B180" s="110">
        <v>39</v>
      </c>
      <c r="C180" s="110">
        <v>12</v>
      </c>
      <c r="D180" s="110">
        <v>23</v>
      </c>
      <c r="E180" s="110">
        <v>49</v>
      </c>
      <c r="F180" s="110">
        <v>29</v>
      </c>
      <c r="G180" s="110">
        <v>36</v>
      </c>
      <c r="H180" s="110">
        <v>15</v>
      </c>
      <c r="I180" s="110">
        <v>6</v>
      </c>
      <c r="J180" s="110">
        <v>1</v>
      </c>
      <c r="K180" s="110">
        <v>14</v>
      </c>
      <c r="L180" s="110">
        <v>31</v>
      </c>
      <c r="M180" s="110">
        <v>24</v>
      </c>
      <c r="N180" s="110">
        <v>31</v>
      </c>
      <c r="O180" s="110">
        <v>16</v>
      </c>
      <c r="P180" s="110">
        <v>8</v>
      </c>
      <c r="Q180" s="110">
        <v>42</v>
      </c>
      <c r="R180" s="110">
        <v>50</v>
      </c>
      <c r="S180" s="110">
        <v>4</v>
      </c>
      <c r="T180" s="110">
        <v>19</v>
      </c>
      <c r="U180" s="110">
        <v>5</v>
      </c>
    </row>
    <row r="181" spans="1:21" ht="13.2" x14ac:dyDescent="0.25">
      <c r="A181" s="110" t="s">
        <v>493</v>
      </c>
      <c r="B181" s="110">
        <v>36</v>
      </c>
      <c r="C181" s="110">
        <v>22</v>
      </c>
      <c r="D181" s="110">
        <v>38</v>
      </c>
      <c r="E181" s="110">
        <v>255</v>
      </c>
      <c r="F181" s="110">
        <v>105</v>
      </c>
      <c r="G181" s="110">
        <v>16</v>
      </c>
      <c r="H181" s="110">
        <v>51</v>
      </c>
      <c r="I181" s="110">
        <v>6</v>
      </c>
      <c r="J181" s="110">
        <v>3</v>
      </c>
      <c r="K181" s="110">
        <v>32</v>
      </c>
      <c r="L181" s="110">
        <v>144</v>
      </c>
      <c r="M181" s="110">
        <v>6</v>
      </c>
      <c r="N181" s="110">
        <v>230</v>
      </c>
      <c r="O181" s="110">
        <v>20</v>
      </c>
      <c r="P181" s="110">
        <v>19</v>
      </c>
      <c r="Q181" s="110">
        <v>273</v>
      </c>
      <c r="R181" s="110">
        <v>164</v>
      </c>
      <c r="S181" s="110">
        <v>6</v>
      </c>
      <c r="T181" s="110">
        <v>16</v>
      </c>
      <c r="U181" s="110">
        <v>16</v>
      </c>
    </row>
    <row r="182" spans="1:21" ht="13.2" x14ac:dyDescent="0.25">
      <c r="A182" s="110" t="s">
        <v>494</v>
      </c>
      <c r="B182" s="110">
        <v>42</v>
      </c>
      <c r="C182" s="110">
        <v>25</v>
      </c>
      <c r="D182" s="110">
        <v>30</v>
      </c>
      <c r="E182" s="110">
        <v>94</v>
      </c>
      <c r="F182" s="110">
        <v>40</v>
      </c>
      <c r="G182" s="110">
        <v>38</v>
      </c>
      <c r="H182" s="110">
        <v>33</v>
      </c>
      <c r="I182" s="110">
        <v>4</v>
      </c>
      <c r="J182" s="110">
        <v>8</v>
      </c>
      <c r="K182" s="110">
        <v>21</v>
      </c>
      <c r="L182" s="110">
        <v>50</v>
      </c>
      <c r="M182" s="110">
        <v>12</v>
      </c>
      <c r="N182" s="110">
        <v>64</v>
      </c>
      <c r="O182" s="110">
        <v>26</v>
      </c>
      <c r="P182" s="110">
        <v>10</v>
      </c>
      <c r="Q182" s="110">
        <v>69</v>
      </c>
      <c r="R182" s="110">
        <v>38</v>
      </c>
      <c r="S182" s="110">
        <v>5</v>
      </c>
      <c r="T182" s="110">
        <v>25</v>
      </c>
      <c r="U182" s="110">
        <v>25</v>
      </c>
    </row>
    <row r="183" spans="1:21" ht="13.2" x14ac:dyDescent="0.25">
      <c r="A183" s="110" t="s">
        <v>495</v>
      </c>
      <c r="B183" s="110">
        <v>33</v>
      </c>
      <c r="C183" s="110">
        <v>49</v>
      </c>
      <c r="D183" s="110">
        <v>83</v>
      </c>
      <c r="E183" s="110">
        <v>188</v>
      </c>
      <c r="F183" s="110">
        <v>95</v>
      </c>
      <c r="G183" s="110">
        <v>43</v>
      </c>
      <c r="H183" s="110">
        <v>56</v>
      </c>
      <c r="I183" s="110">
        <v>8</v>
      </c>
      <c r="J183" s="110">
        <v>29</v>
      </c>
      <c r="K183" s="110">
        <v>32</v>
      </c>
      <c r="L183" s="110">
        <v>165</v>
      </c>
      <c r="M183" s="110">
        <v>144</v>
      </c>
      <c r="N183" s="110">
        <v>176</v>
      </c>
      <c r="O183" s="110">
        <v>32</v>
      </c>
      <c r="P183" s="110">
        <v>22</v>
      </c>
      <c r="Q183" s="110">
        <v>202</v>
      </c>
      <c r="R183" s="110">
        <v>165</v>
      </c>
      <c r="S183" s="110">
        <v>14</v>
      </c>
      <c r="T183" s="110">
        <v>148</v>
      </c>
      <c r="U183" s="110">
        <v>33</v>
      </c>
    </row>
    <row r="184" spans="1:21" ht="13.2" x14ac:dyDescent="0.25">
      <c r="A184" s="110" t="s">
        <v>496</v>
      </c>
      <c r="B184" s="110">
        <v>3</v>
      </c>
      <c r="C184" s="110">
        <v>10</v>
      </c>
      <c r="D184" s="110">
        <v>11</v>
      </c>
      <c r="E184" s="110">
        <v>38</v>
      </c>
      <c r="F184" s="110">
        <v>8</v>
      </c>
      <c r="G184" s="110">
        <v>7</v>
      </c>
      <c r="H184" s="110">
        <v>3</v>
      </c>
      <c r="I184" s="110">
        <v>0</v>
      </c>
      <c r="J184" s="110">
        <v>0</v>
      </c>
      <c r="K184" s="110">
        <v>5</v>
      </c>
      <c r="L184" s="110">
        <v>41</v>
      </c>
      <c r="M184" s="110">
        <v>17</v>
      </c>
      <c r="N184" s="110">
        <v>24</v>
      </c>
      <c r="O184" s="110">
        <v>7</v>
      </c>
      <c r="P184" s="110">
        <v>6</v>
      </c>
      <c r="Q184" s="110">
        <v>37</v>
      </c>
      <c r="R184" s="110">
        <v>26</v>
      </c>
      <c r="S184" s="110">
        <v>0</v>
      </c>
      <c r="T184" s="110">
        <v>5</v>
      </c>
      <c r="U184" s="110">
        <v>0</v>
      </c>
    </row>
    <row r="185" spans="1:21" ht="13.2" x14ac:dyDescent="0.25">
      <c r="A185" s="110" t="s">
        <v>497</v>
      </c>
      <c r="B185" s="110">
        <v>44</v>
      </c>
      <c r="C185" s="110">
        <v>23</v>
      </c>
      <c r="D185" s="110">
        <v>37</v>
      </c>
      <c r="E185" s="110">
        <v>157</v>
      </c>
      <c r="F185" s="110">
        <v>57</v>
      </c>
      <c r="G185" s="110">
        <v>41</v>
      </c>
      <c r="H185" s="110">
        <v>40</v>
      </c>
      <c r="I185" s="110">
        <v>7</v>
      </c>
      <c r="J185" s="110">
        <v>6</v>
      </c>
      <c r="K185" s="110">
        <v>18</v>
      </c>
      <c r="L185" s="110">
        <v>100</v>
      </c>
      <c r="M185" s="110">
        <v>41</v>
      </c>
      <c r="N185" s="110">
        <v>105</v>
      </c>
      <c r="O185" s="110">
        <v>25</v>
      </c>
      <c r="P185" s="110">
        <v>14</v>
      </c>
      <c r="Q185" s="110">
        <v>102</v>
      </c>
      <c r="R185" s="110">
        <v>151</v>
      </c>
      <c r="S185" s="110">
        <v>9</v>
      </c>
      <c r="T185" s="110">
        <v>17</v>
      </c>
      <c r="U185" s="110">
        <v>8</v>
      </c>
    </row>
    <row r="186" spans="1:21" ht="13.2" x14ac:dyDescent="0.25">
      <c r="A186" s="110" t="s">
        <v>498</v>
      </c>
      <c r="B186" s="110">
        <v>19</v>
      </c>
      <c r="C186" s="110">
        <v>19</v>
      </c>
      <c r="D186" s="110">
        <v>20</v>
      </c>
      <c r="E186" s="110">
        <v>63</v>
      </c>
      <c r="F186" s="110">
        <v>26</v>
      </c>
      <c r="G186" s="110">
        <v>15</v>
      </c>
      <c r="H186" s="110">
        <v>30</v>
      </c>
      <c r="I186" s="110">
        <v>1</v>
      </c>
      <c r="J186" s="110">
        <v>1</v>
      </c>
      <c r="K186" s="110">
        <v>7</v>
      </c>
      <c r="L186" s="110">
        <v>47</v>
      </c>
      <c r="M186" s="110">
        <v>2</v>
      </c>
      <c r="N186" s="110">
        <v>31</v>
      </c>
      <c r="O186" s="110">
        <v>5</v>
      </c>
      <c r="P186" s="110">
        <v>4</v>
      </c>
      <c r="Q186" s="110">
        <v>59</v>
      </c>
      <c r="R186" s="110">
        <v>33</v>
      </c>
      <c r="S186" s="110">
        <v>1</v>
      </c>
      <c r="T186" s="110">
        <v>14</v>
      </c>
      <c r="U186" s="110">
        <v>7</v>
      </c>
    </row>
    <row r="187" spans="1:21" ht="13.2" x14ac:dyDescent="0.25">
      <c r="A187" s="110" t="s">
        <v>499</v>
      </c>
      <c r="B187" s="110">
        <v>22</v>
      </c>
      <c r="C187" s="110">
        <v>20</v>
      </c>
      <c r="D187" s="110">
        <v>27</v>
      </c>
      <c r="E187" s="110">
        <v>35</v>
      </c>
      <c r="F187" s="110">
        <v>23</v>
      </c>
      <c r="G187" s="110">
        <v>23</v>
      </c>
      <c r="H187" s="110">
        <v>7</v>
      </c>
      <c r="I187" s="110">
        <v>5</v>
      </c>
      <c r="J187" s="110">
        <v>8</v>
      </c>
      <c r="K187" s="110">
        <v>15</v>
      </c>
      <c r="L187" s="110">
        <v>39</v>
      </c>
      <c r="M187" s="110">
        <v>2</v>
      </c>
      <c r="N187" s="110">
        <v>18</v>
      </c>
      <c r="O187" s="110">
        <v>28</v>
      </c>
      <c r="P187" s="110">
        <v>8</v>
      </c>
      <c r="Q187" s="110">
        <v>38</v>
      </c>
      <c r="R187" s="110">
        <v>30</v>
      </c>
      <c r="S187" s="110">
        <v>5</v>
      </c>
      <c r="T187" s="110">
        <v>9</v>
      </c>
      <c r="U187" s="110">
        <v>0</v>
      </c>
    </row>
    <row r="188" spans="1:21" ht="13.2" x14ac:dyDescent="0.25">
      <c r="A188" s="110" t="s">
        <v>500</v>
      </c>
      <c r="B188" s="110">
        <v>18</v>
      </c>
      <c r="C188" s="110">
        <v>13</v>
      </c>
      <c r="D188" s="110">
        <v>31</v>
      </c>
      <c r="E188" s="110">
        <v>51</v>
      </c>
      <c r="F188" s="110">
        <v>14</v>
      </c>
      <c r="G188" s="110">
        <v>27</v>
      </c>
      <c r="H188" s="110">
        <v>32</v>
      </c>
      <c r="I188" s="110">
        <v>2</v>
      </c>
      <c r="J188" s="110">
        <v>0</v>
      </c>
      <c r="K188" s="110">
        <v>10</v>
      </c>
      <c r="L188" s="110">
        <v>34</v>
      </c>
      <c r="M188" s="110">
        <v>12</v>
      </c>
      <c r="N188" s="110">
        <v>21</v>
      </c>
      <c r="O188" s="110">
        <v>21</v>
      </c>
      <c r="P188" s="110">
        <v>3</v>
      </c>
      <c r="Q188" s="110">
        <v>25</v>
      </c>
      <c r="R188" s="110">
        <v>24</v>
      </c>
      <c r="S188" s="110">
        <v>9</v>
      </c>
      <c r="T188" s="110">
        <v>18</v>
      </c>
      <c r="U188" s="110">
        <v>0</v>
      </c>
    </row>
    <row r="189" spans="1:21" ht="13.2" x14ac:dyDescent="0.25">
      <c r="A189" s="110" t="s">
        <v>501</v>
      </c>
      <c r="B189" s="110">
        <v>24</v>
      </c>
      <c r="C189" s="110">
        <v>10</v>
      </c>
      <c r="D189" s="110">
        <v>11</v>
      </c>
      <c r="E189" s="110">
        <v>22</v>
      </c>
      <c r="F189" s="110">
        <v>14</v>
      </c>
      <c r="G189" s="110">
        <v>26</v>
      </c>
      <c r="H189" s="110">
        <v>11</v>
      </c>
      <c r="I189" s="110">
        <v>2</v>
      </c>
      <c r="J189" s="110">
        <v>8</v>
      </c>
      <c r="K189" s="110">
        <v>10</v>
      </c>
      <c r="L189" s="110">
        <v>34</v>
      </c>
      <c r="M189" s="110">
        <v>37</v>
      </c>
      <c r="N189" s="110">
        <v>35</v>
      </c>
      <c r="O189" s="110">
        <v>11</v>
      </c>
      <c r="P189" s="110">
        <v>0</v>
      </c>
      <c r="Q189" s="110">
        <v>38</v>
      </c>
      <c r="R189" s="110">
        <v>18</v>
      </c>
      <c r="S189" s="110">
        <v>8</v>
      </c>
      <c r="T189" s="110">
        <v>53</v>
      </c>
      <c r="U189" s="110">
        <v>6</v>
      </c>
    </row>
    <row r="190" spans="1:21" ht="13.2" x14ac:dyDescent="0.25">
      <c r="A190" s="110" t="s">
        <v>502</v>
      </c>
      <c r="B190" s="110">
        <v>15</v>
      </c>
      <c r="C190" s="110">
        <v>40</v>
      </c>
      <c r="D190" s="110">
        <v>15</v>
      </c>
      <c r="E190" s="110">
        <v>46</v>
      </c>
      <c r="F190" s="110">
        <v>23</v>
      </c>
      <c r="G190" s="110">
        <v>37</v>
      </c>
      <c r="H190" s="110">
        <v>11</v>
      </c>
      <c r="I190" s="110">
        <v>5</v>
      </c>
      <c r="J190" s="110">
        <v>3</v>
      </c>
      <c r="K190" s="110">
        <v>17</v>
      </c>
      <c r="L190" s="110">
        <v>31</v>
      </c>
      <c r="M190" s="110">
        <v>22</v>
      </c>
      <c r="N190" s="110">
        <v>21</v>
      </c>
      <c r="O190" s="110">
        <v>15</v>
      </c>
      <c r="P190" s="110">
        <v>9</v>
      </c>
      <c r="Q190" s="110">
        <v>52</v>
      </c>
      <c r="R190" s="110">
        <v>20</v>
      </c>
      <c r="S190" s="110">
        <v>3</v>
      </c>
      <c r="T190" s="110">
        <v>31</v>
      </c>
      <c r="U190" s="110">
        <v>3</v>
      </c>
    </row>
    <row r="191" spans="1:21" ht="13.2" x14ac:dyDescent="0.25">
      <c r="A191" s="110" t="s">
        <v>503</v>
      </c>
      <c r="B191" s="110">
        <v>24</v>
      </c>
      <c r="C191" s="110">
        <v>16</v>
      </c>
      <c r="D191" s="110">
        <v>15</v>
      </c>
      <c r="E191" s="110">
        <v>90</v>
      </c>
      <c r="F191" s="110">
        <v>25</v>
      </c>
      <c r="G191" s="110">
        <v>21</v>
      </c>
      <c r="H191" s="110">
        <v>20</v>
      </c>
      <c r="I191" s="110">
        <v>4</v>
      </c>
      <c r="J191" s="110">
        <v>0</v>
      </c>
      <c r="K191" s="110">
        <v>14</v>
      </c>
      <c r="L191" s="110">
        <v>41</v>
      </c>
      <c r="M191" s="110">
        <v>25</v>
      </c>
      <c r="N191" s="110">
        <v>33</v>
      </c>
      <c r="O191" s="110">
        <v>14</v>
      </c>
      <c r="P191" s="110">
        <v>6</v>
      </c>
      <c r="Q191" s="110">
        <v>62</v>
      </c>
      <c r="R191" s="110">
        <v>56</v>
      </c>
      <c r="S191" s="110">
        <v>7</v>
      </c>
      <c r="T191" s="110">
        <v>8</v>
      </c>
      <c r="U191" s="110">
        <v>8</v>
      </c>
    </row>
    <row r="192" spans="1:21" ht="13.2" x14ac:dyDescent="0.25">
      <c r="A192" s="110" t="s">
        <v>504</v>
      </c>
      <c r="B192" s="110">
        <v>21</v>
      </c>
      <c r="C192" s="110">
        <v>5</v>
      </c>
      <c r="D192" s="110">
        <v>23</v>
      </c>
      <c r="E192" s="110">
        <v>67</v>
      </c>
      <c r="F192" s="110">
        <v>21</v>
      </c>
      <c r="G192" s="110">
        <v>10</v>
      </c>
      <c r="H192" s="110">
        <v>16</v>
      </c>
      <c r="I192" s="110">
        <v>1</v>
      </c>
      <c r="J192" s="110">
        <v>2</v>
      </c>
      <c r="K192" s="110">
        <v>13</v>
      </c>
      <c r="L192" s="110">
        <v>39</v>
      </c>
      <c r="M192" s="110">
        <v>9</v>
      </c>
      <c r="N192" s="110">
        <v>36</v>
      </c>
      <c r="O192" s="110">
        <v>21</v>
      </c>
      <c r="P192" s="110">
        <v>4</v>
      </c>
      <c r="Q192" s="110">
        <v>57</v>
      </c>
      <c r="R192" s="110">
        <v>52</v>
      </c>
      <c r="S192" s="110">
        <v>1</v>
      </c>
      <c r="T192" s="110">
        <v>18</v>
      </c>
      <c r="U192" s="110">
        <v>5</v>
      </c>
    </row>
    <row r="193" spans="1:21" ht="13.2" x14ac:dyDescent="0.25">
      <c r="A193" s="110" t="s">
        <v>505</v>
      </c>
      <c r="B193" s="110">
        <v>110</v>
      </c>
      <c r="C193" s="110">
        <v>52</v>
      </c>
      <c r="D193" s="110">
        <v>33</v>
      </c>
      <c r="E193" s="110">
        <v>274</v>
      </c>
      <c r="F193" s="110">
        <v>117</v>
      </c>
      <c r="G193" s="110">
        <v>41</v>
      </c>
      <c r="H193" s="110">
        <v>54</v>
      </c>
      <c r="I193" s="110">
        <v>27</v>
      </c>
      <c r="J193" s="110">
        <v>2</v>
      </c>
      <c r="K193" s="110">
        <v>58</v>
      </c>
      <c r="L193" s="110">
        <v>242</v>
      </c>
      <c r="M193" s="110">
        <v>71</v>
      </c>
      <c r="N193" s="110">
        <v>261</v>
      </c>
      <c r="O193" s="110">
        <v>42</v>
      </c>
      <c r="P193" s="110">
        <v>23</v>
      </c>
      <c r="Q193" s="110">
        <v>317</v>
      </c>
      <c r="R193" s="110">
        <v>263</v>
      </c>
      <c r="S193" s="110">
        <v>27</v>
      </c>
      <c r="T193" s="110">
        <v>91</v>
      </c>
      <c r="U193" s="110">
        <v>9</v>
      </c>
    </row>
    <row r="194" spans="1:21" ht="13.2" x14ac:dyDescent="0.25">
      <c r="A194" s="110" t="s">
        <v>506</v>
      </c>
      <c r="B194" s="110">
        <v>27</v>
      </c>
      <c r="C194" s="110">
        <v>9</v>
      </c>
      <c r="D194" s="110">
        <v>16</v>
      </c>
      <c r="E194" s="110">
        <v>15</v>
      </c>
      <c r="F194" s="110">
        <v>13</v>
      </c>
      <c r="G194" s="110">
        <v>25</v>
      </c>
      <c r="H194" s="110">
        <v>5</v>
      </c>
      <c r="I194" s="110">
        <v>1</v>
      </c>
      <c r="J194" s="110">
        <v>3</v>
      </c>
      <c r="K194" s="110">
        <v>5</v>
      </c>
      <c r="L194" s="110">
        <v>56</v>
      </c>
      <c r="M194" s="110">
        <v>15</v>
      </c>
      <c r="N194" s="110">
        <v>20</v>
      </c>
      <c r="O194" s="110">
        <v>15</v>
      </c>
      <c r="P194" s="110">
        <v>5</v>
      </c>
      <c r="Q194" s="110">
        <v>25</v>
      </c>
      <c r="R194" s="110">
        <v>18</v>
      </c>
      <c r="S194" s="110">
        <v>2</v>
      </c>
      <c r="T194" s="110">
        <v>6</v>
      </c>
      <c r="U194" s="110">
        <v>4</v>
      </c>
    </row>
    <row r="195" spans="1:21" ht="13.2" x14ac:dyDescent="0.25">
      <c r="A195" s="110" t="s">
        <v>507</v>
      </c>
      <c r="B195" s="110">
        <v>116</v>
      </c>
      <c r="C195" s="110">
        <v>72</v>
      </c>
      <c r="D195" s="110">
        <v>65</v>
      </c>
      <c r="E195" s="110">
        <v>256</v>
      </c>
      <c r="F195" s="110">
        <v>122</v>
      </c>
      <c r="G195" s="110">
        <v>70</v>
      </c>
      <c r="H195" s="110">
        <v>123</v>
      </c>
      <c r="I195" s="110">
        <v>5</v>
      </c>
      <c r="J195" s="110">
        <v>1</v>
      </c>
      <c r="K195" s="110">
        <v>51</v>
      </c>
      <c r="L195" s="110">
        <v>267</v>
      </c>
      <c r="M195" s="110">
        <v>31</v>
      </c>
      <c r="N195" s="110">
        <v>185</v>
      </c>
      <c r="O195" s="110">
        <v>26</v>
      </c>
      <c r="P195" s="110">
        <v>31</v>
      </c>
      <c r="Q195" s="110">
        <v>234</v>
      </c>
      <c r="R195" s="110">
        <v>217</v>
      </c>
      <c r="S195" s="110">
        <v>27</v>
      </c>
      <c r="T195" s="110">
        <v>113</v>
      </c>
      <c r="U195" s="110">
        <v>3</v>
      </c>
    </row>
    <row r="196" spans="1:21" ht="13.2" x14ac:dyDescent="0.25">
      <c r="A196" s="110" t="s">
        <v>508</v>
      </c>
      <c r="B196" s="110">
        <v>60</v>
      </c>
      <c r="C196" s="110">
        <v>11</v>
      </c>
      <c r="D196" s="110">
        <v>48</v>
      </c>
      <c r="E196" s="110">
        <v>103</v>
      </c>
      <c r="F196" s="110">
        <v>52</v>
      </c>
      <c r="G196" s="110">
        <v>36</v>
      </c>
      <c r="H196" s="110">
        <v>41</v>
      </c>
      <c r="I196" s="110">
        <v>2</v>
      </c>
      <c r="J196" s="110">
        <v>11</v>
      </c>
      <c r="K196" s="110">
        <v>14</v>
      </c>
      <c r="L196" s="110">
        <v>53</v>
      </c>
      <c r="M196" s="110">
        <v>27</v>
      </c>
      <c r="N196" s="110">
        <v>63</v>
      </c>
      <c r="O196" s="110">
        <v>37</v>
      </c>
      <c r="P196" s="110">
        <v>9</v>
      </c>
      <c r="Q196" s="110">
        <v>135</v>
      </c>
      <c r="R196" s="110">
        <v>93</v>
      </c>
      <c r="S196" s="110">
        <v>7</v>
      </c>
      <c r="T196" s="110">
        <v>31</v>
      </c>
      <c r="U196" s="110">
        <v>6</v>
      </c>
    </row>
    <row r="197" spans="1:21" ht="13.2" x14ac:dyDescent="0.25">
      <c r="A197" s="110" t="s">
        <v>509</v>
      </c>
      <c r="B197" s="110">
        <v>34</v>
      </c>
      <c r="C197" s="110">
        <v>36</v>
      </c>
      <c r="D197" s="110">
        <v>35</v>
      </c>
      <c r="E197" s="110">
        <v>72</v>
      </c>
      <c r="F197" s="110">
        <v>36</v>
      </c>
      <c r="G197" s="110">
        <v>38</v>
      </c>
      <c r="H197" s="110">
        <v>8</v>
      </c>
      <c r="I197" s="110">
        <v>7</v>
      </c>
      <c r="J197" s="110">
        <v>3</v>
      </c>
      <c r="K197" s="110">
        <v>10</v>
      </c>
      <c r="L197" s="110">
        <v>64</v>
      </c>
      <c r="M197" s="110">
        <v>26</v>
      </c>
      <c r="N197" s="110">
        <v>43</v>
      </c>
      <c r="O197" s="110">
        <v>17</v>
      </c>
      <c r="P197" s="110">
        <v>11</v>
      </c>
      <c r="Q197" s="110">
        <v>39</v>
      </c>
      <c r="R197" s="110">
        <v>44</v>
      </c>
      <c r="S197" s="110">
        <v>2</v>
      </c>
      <c r="T197" s="110">
        <v>15</v>
      </c>
      <c r="U197" s="110">
        <v>5</v>
      </c>
    </row>
    <row r="198" spans="1:21" ht="13.2" x14ac:dyDescent="0.25">
      <c r="A198" s="110" t="s">
        <v>510</v>
      </c>
      <c r="B198" s="110">
        <v>18</v>
      </c>
      <c r="C198" s="110">
        <v>24</v>
      </c>
      <c r="D198" s="110">
        <v>15</v>
      </c>
      <c r="E198" s="110">
        <v>40</v>
      </c>
      <c r="F198" s="110">
        <v>31</v>
      </c>
      <c r="G198" s="110">
        <v>29</v>
      </c>
      <c r="H198" s="110">
        <v>19</v>
      </c>
      <c r="I198" s="110">
        <v>1</v>
      </c>
      <c r="J198" s="110">
        <v>2</v>
      </c>
      <c r="K198" s="110">
        <v>8</v>
      </c>
      <c r="L198" s="110">
        <v>43</v>
      </c>
      <c r="M198" s="110">
        <v>15</v>
      </c>
      <c r="N198" s="110">
        <v>36</v>
      </c>
      <c r="O198" s="110">
        <v>21</v>
      </c>
      <c r="P198" s="110">
        <v>0</v>
      </c>
      <c r="Q198" s="110">
        <v>51</v>
      </c>
      <c r="R198" s="110">
        <v>34</v>
      </c>
      <c r="S198" s="110">
        <v>3</v>
      </c>
      <c r="T198" s="110">
        <v>17</v>
      </c>
      <c r="U198" s="110">
        <v>2</v>
      </c>
    </row>
    <row r="199" spans="1:21" ht="13.2" x14ac:dyDescent="0.25">
      <c r="A199" s="110" t="s">
        <v>511</v>
      </c>
      <c r="B199" s="110">
        <v>39</v>
      </c>
      <c r="C199" s="110">
        <v>79</v>
      </c>
      <c r="D199" s="110">
        <v>64</v>
      </c>
      <c r="E199" s="110">
        <v>183</v>
      </c>
      <c r="F199" s="110">
        <v>119</v>
      </c>
      <c r="G199" s="110">
        <v>66</v>
      </c>
      <c r="H199" s="110">
        <v>28</v>
      </c>
      <c r="I199" s="110">
        <v>11</v>
      </c>
      <c r="J199" s="110">
        <v>5</v>
      </c>
      <c r="K199" s="110">
        <v>30</v>
      </c>
      <c r="L199" s="110">
        <v>174</v>
      </c>
      <c r="M199" s="110">
        <v>33</v>
      </c>
      <c r="N199" s="110">
        <v>130</v>
      </c>
      <c r="O199" s="110">
        <v>41</v>
      </c>
      <c r="P199" s="110">
        <v>12</v>
      </c>
      <c r="Q199" s="110">
        <v>175</v>
      </c>
      <c r="R199" s="110">
        <v>122</v>
      </c>
      <c r="S199" s="110">
        <v>23</v>
      </c>
      <c r="T199" s="110">
        <v>82</v>
      </c>
      <c r="U199" s="110">
        <v>1</v>
      </c>
    </row>
    <row r="200" spans="1:21" ht="13.2" x14ac:dyDescent="0.25">
      <c r="A200" s="110" t="s">
        <v>512</v>
      </c>
      <c r="B200" s="110">
        <v>10</v>
      </c>
      <c r="C200" s="110">
        <v>27</v>
      </c>
      <c r="D200" s="110">
        <v>24</v>
      </c>
      <c r="E200" s="110">
        <v>66</v>
      </c>
      <c r="F200" s="110">
        <v>13</v>
      </c>
      <c r="G200" s="110">
        <v>12</v>
      </c>
      <c r="H200" s="110">
        <v>18</v>
      </c>
      <c r="I200" s="110">
        <v>1</v>
      </c>
      <c r="J200" s="110">
        <v>0</v>
      </c>
      <c r="K200" s="110">
        <v>3</v>
      </c>
      <c r="L200" s="110">
        <v>70</v>
      </c>
      <c r="M200" s="110">
        <v>20</v>
      </c>
      <c r="N200" s="110">
        <v>57</v>
      </c>
      <c r="O200" s="110">
        <v>10</v>
      </c>
      <c r="P200" s="110">
        <v>5</v>
      </c>
      <c r="Q200" s="110">
        <v>75</v>
      </c>
      <c r="R200" s="110">
        <v>52</v>
      </c>
      <c r="S200" s="110">
        <v>1</v>
      </c>
      <c r="T200" s="110">
        <v>33</v>
      </c>
      <c r="U200" s="110">
        <v>0</v>
      </c>
    </row>
    <row r="201" spans="1:21" ht="13.2" x14ac:dyDescent="0.25">
      <c r="A201" s="110" t="s">
        <v>513</v>
      </c>
      <c r="B201" s="110">
        <v>23</v>
      </c>
      <c r="C201" s="110">
        <v>15</v>
      </c>
      <c r="D201" s="110">
        <v>15</v>
      </c>
      <c r="E201" s="110">
        <v>59</v>
      </c>
      <c r="F201" s="110">
        <v>50</v>
      </c>
      <c r="G201" s="110">
        <v>24</v>
      </c>
      <c r="H201" s="110">
        <v>12</v>
      </c>
      <c r="I201" s="110">
        <v>4</v>
      </c>
      <c r="J201" s="110">
        <v>4</v>
      </c>
      <c r="K201" s="110">
        <v>11</v>
      </c>
      <c r="L201" s="110">
        <v>30</v>
      </c>
      <c r="M201" s="110">
        <v>26</v>
      </c>
      <c r="N201" s="110">
        <v>44</v>
      </c>
      <c r="O201" s="110">
        <v>14</v>
      </c>
      <c r="P201" s="110">
        <v>5</v>
      </c>
      <c r="Q201" s="110">
        <v>95</v>
      </c>
      <c r="R201" s="110">
        <v>39</v>
      </c>
      <c r="S201" s="110">
        <v>12</v>
      </c>
      <c r="T201" s="110">
        <v>8</v>
      </c>
      <c r="U201" s="110">
        <v>39</v>
      </c>
    </row>
    <row r="202" spans="1:21" ht="14.25" customHeight="1" x14ac:dyDescent="0.25">
      <c r="A202" s="18" t="s">
        <v>514</v>
      </c>
      <c r="B202" s="18"/>
      <c r="C202" s="18"/>
      <c r="D202" s="110"/>
      <c r="E202" s="110"/>
      <c r="F202" s="18"/>
      <c r="G202" s="110"/>
      <c r="H202" s="110"/>
      <c r="I202" s="18"/>
      <c r="J202" s="110"/>
      <c r="K202" s="110"/>
      <c r="L202" s="110"/>
      <c r="M202" s="110"/>
      <c r="N202" s="110"/>
      <c r="O202" s="18"/>
      <c r="P202" s="110"/>
      <c r="Q202" s="110"/>
      <c r="R202" s="110"/>
      <c r="S202" s="18"/>
      <c r="T202" s="110"/>
      <c r="U202" s="110"/>
    </row>
    <row r="203" spans="1:21" ht="13.2" x14ac:dyDescent="0.25">
      <c r="A203" s="110" t="s">
        <v>515</v>
      </c>
      <c r="B203" s="110">
        <v>37</v>
      </c>
      <c r="C203" s="110">
        <v>31</v>
      </c>
      <c r="D203" s="110">
        <v>41</v>
      </c>
      <c r="E203" s="110">
        <v>99</v>
      </c>
      <c r="F203" s="110">
        <v>41</v>
      </c>
      <c r="G203" s="110">
        <v>45</v>
      </c>
      <c r="H203" s="110">
        <v>35</v>
      </c>
      <c r="I203" s="110">
        <v>2</v>
      </c>
      <c r="J203" s="110">
        <v>5</v>
      </c>
      <c r="K203" s="110">
        <v>11</v>
      </c>
      <c r="L203" s="110">
        <v>83</v>
      </c>
      <c r="M203" s="110">
        <v>37</v>
      </c>
      <c r="N203" s="110">
        <v>65</v>
      </c>
      <c r="O203" s="110">
        <v>25</v>
      </c>
      <c r="P203" s="110">
        <v>5</v>
      </c>
      <c r="Q203" s="110">
        <v>91</v>
      </c>
      <c r="R203" s="110">
        <v>92</v>
      </c>
      <c r="S203" s="110">
        <v>32</v>
      </c>
      <c r="T203" s="110">
        <v>32</v>
      </c>
      <c r="U203" s="110">
        <v>0</v>
      </c>
    </row>
    <row r="204" spans="1:21" ht="13.2" x14ac:dyDescent="0.25">
      <c r="A204" s="110" t="s">
        <v>516</v>
      </c>
      <c r="B204" s="110">
        <v>19</v>
      </c>
      <c r="C204" s="110">
        <v>6</v>
      </c>
      <c r="D204" s="110">
        <v>12</v>
      </c>
      <c r="E204" s="110">
        <v>31</v>
      </c>
      <c r="F204" s="110">
        <v>16</v>
      </c>
      <c r="G204" s="110">
        <v>24</v>
      </c>
      <c r="H204" s="110">
        <v>14</v>
      </c>
      <c r="I204" s="110">
        <v>0</v>
      </c>
      <c r="J204" s="110">
        <v>0</v>
      </c>
      <c r="K204" s="110">
        <v>2</v>
      </c>
      <c r="L204" s="110">
        <v>15</v>
      </c>
      <c r="M204" s="110">
        <v>5</v>
      </c>
      <c r="N204" s="110">
        <v>10</v>
      </c>
      <c r="O204" s="110">
        <v>13</v>
      </c>
      <c r="P204" s="110">
        <v>2</v>
      </c>
      <c r="Q204" s="110">
        <v>22</v>
      </c>
      <c r="R204" s="110">
        <v>23</v>
      </c>
      <c r="S204" s="110">
        <v>2</v>
      </c>
      <c r="T204" s="110">
        <v>17</v>
      </c>
      <c r="U204" s="110">
        <v>1</v>
      </c>
    </row>
    <row r="205" spans="1:21" ht="13.2" x14ac:dyDescent="0.25">
      <c r="A205" s="110" t="s">
        <v>517</v>
      </c>
      <c r="B205" s="110">
        <v>36</v>
      </c>
      <c r="C205" s="110">
        <v>20</v>
      </c>
      <c r="D205" s="110">
        <v>28</v>
      </c>
      <c r="E205" s="110">
        <v>10</v>
      </c>
      <c r="F205" s="110">
        <v>9</v>
      </c>
      <c r="G205" s="110">
        <v>25</v>
      </c>
      <c r="H205" s="110">
        <v>19</v>
      </c>
      <c r="I205" s="110">
        <v>4</v>
      </c>
      <c r="J205" s="110">
        <v>1</v>
      </c>
      <c r="K205" s="110">
        <v>11</v>
      </c>
      <c r="L205" s="110">
        <v>76</v>
      </c>
      <c r="M205" s="110">
        <v>9</v>
      </c>
      <c r="N205" s="110">
        <v>48</v>
      </c>
      <c r="O205" s="110">
        <v>16</v>
      </c>
      <c r="P205" s="110">
        <v>6</v>
      </c>
      <c r="Q205" s="110">
        <v>69</v>
      </c>
      <c r="R205" s="110">
        <v>11</v>
      </c>
      <c r="S205" s="110">
        <v>1</v>
      </c>
      <c r="T205" s="110">
        <v>24</v>
      </c>
      <c r="U205" s="110">
        <v>1</v>
      </c>
    </row>
    <row r="206" spans="1:21" ht="13.2" x14ac:dyDescent="0.25">
      <c r="A206" s="110" t="s">
        <v>518</v>
      </c>
      <c r="B206" s="110">
        <v>13</v>
      </c>
      <c r="C206" s="110">
        <v>21</v>
      </c>
      <c r="D206" s="110">
        <v>30</v>
      </c>
      <c r="E206" s="110">
        <v>45</v>
      </c>
      <c r="F206" s="110">
        <v>25</v>
      </c>
      <c r="G206" s="110">
        <v>45</v>
      </c>
      <c r="H206" s="110">
        <v>14</v>
      </c>
      <c r="I206" s="110">
        <v>6</v>
      </c>
      <c r="J206" s="110">
        <v>4</v>
      </c>
      <c r="K206" s="110">
        <v>5</v>
      </c>
      <c r="L206" s="110">
        <v>50</v>
      </c>
      <c r="M206" s="110">
        <v>3</v>
      </c>
      <c r="N206" s="110">
        <v>38</v>
      </c>
      <c r="O206" s="110">
        <v>25</v>
      </c>
      <c r="P206" s="110">
        <v>11</v>
      </c>
      <c r="Q206" s="110">
        <v>43</v>
      </c>
      <c r="R206" s="110">
        <v>35</v>
      </c>
      <c r="S206" s="110">
        <v>11</v>
      </c>
      <c r="T206" s="110">
        <v>14</v>
      </c>
      <c r="U206" s="110">
        <v>0</v>
      </c>
    </row>
    <row r="207" spans="1:21" ht="13.2" x14ac:dyDescent="0.25">
      <c r="A207" s="110" t="s">
        <v>519</v>
      </c>
      <c r="B207" s="110">
        <v>14</v>
      </c>
      <c r="C207" s="110">
        <v>14</v>
      </c>
      <c r="D207" s="110">
        <v>20</v>
      </c>
      <c r="E207" s="110">
        <v>25</v>
      </c>
      <c r="F207" s="110">
        <v>14</v>
      </c>
      <c r="G207" s="110">
        <v>28</v>
      </c>
      <c r="H207" s="110">
        <v>13</v>
      </c>
      <c r="I207" s="110">
        <v>4</v>
      </c>
      <c r="J207" s="110">
        <v>5</v>
      </c>
      <c r="K207" s="110">
        <v>2</v>
      </c>
      <c r="L207" s="110">
        <v>46</v>
      </c>
      <c r="M207" s="110">
        <v>1</v>
      </c>
      <c r="N207" s="110">
        <v>25</v>
      </c>
      <c r="O207" s="110">
        <v>10</v>
      </c>
      <c r="P207" s="110">
        <v>4</v>
      </c>
      <c r="Q207" s="110">
        <v>13</v>
      </c>
      <c r="R207" s="110">
        <v>14</v>
      </c>
      <c r="S207" s="110">
        <v>1</v>
      </c>
      <c r="T207" s="110">
        <v>12</v>
      </c>
      <c r="U207" s="110">
        <v>0</v>
      </c>
    </row>
    <row r="208" spans="1:21" ht="13.2" x14ac:dyDescent="0.25">
      <c r="A208" s="110" t="s">
        <v>520</v>
      </c>
      <c r="B208" s="110">
        <v>29</v>
      </c>
      <c r="C208" s="110">
        <v>27</v>
      </c>
      <c r="D208" s="110">
        <v>13</v>
      </c>
      <c r="E208" s="110">
        <v>54</v>
      </c>
      <c r="F208" s="110">
        <v>9</v>
      </c>
      <c r="G208" s="110">
        <v>15</v>
      </c>
      <c r="H208" s="110">
        <v>2</v>
      </c>
      <c r="I208" s="110">
        <v>1</v>
      </c>
      <c r="J208" s="110">
        <v>1</v>
      </c>
      <c r="K208" s="110">
        <v>3</v>
      </c>
      <c r="L208" s="110">
        <v>35</v>
      </c>
      <c r="M208" s="110">
        <v>18</v>
      </c>
      <c r="N208" s="110">
        <v>42</v>
      </c>
      <c r="O208" s="110">
        <v>14</v>
      </c>
      <c r="P208" s="110">
        <v>4</v>
      </c>
      <c r="Q208" s="110">
        <v>39</v>
      </c>
      <c r="R208" s="110">
        <v>42</v>
      </c>
      <c r="S208" s="110">
        <v>0</v>
      </c>
      <c r="T208" s="110">
        <v>17</v>
      </c>
      <c r="U208" s="110">
        <v>0</v>
      </c>
    </row>
    <row r="209" spans="1:21" ht="13.2" x14ac:dyDescent="0.25">
      <c r="A209" s="110" t="s">
        <v>521</v>
      </c>
      <c r="B209" s="110">
        <v>26</v>
      </c>
      <c r="C209" s="110">
        <v>7</v>
      </c>
      <c r="D209" s="110">
        <v>22</v>
      </c>
      <c r="E209" s="110">
        <v>106</v>
      </c>
      <c r="F209" s="110">
        <v>49</v>
      </c>
      <c r="G209" s="110">
        <v>10</v>
      </c>
      <c r="H209" s="110">
        <v>4</v>
      </c>
      <c r="I209" s="110">
        <v>5</v>
      </c>
      <c r="J209" s="110">
        <v>5</v>
      </c>
      <c r="K209" s="110">
        <v>5</v>
      </c>
      <c r="L209" s="110">
        <v>37</v>
      </c>
      <c r="M209" s="110">
        <v>3</v>
      </c>
      <c r="N209" s="110">
        <v>77</v>
      </c>
      <c r="O209" s="110">
        <v>11</v>
      </c>
      <c r="P209" s="110">
        <v>4</v>
      </c>
      <c r="Q209" s="110">
        <v>81</v>
      </c>
      <c r="R209" s="110">
        <v>127</v>
      </c>
      <c r="S209" s="110">
        <v>5</v>
      </c>
      <c r="T209" s="110">
        <v>17</v>
      </c>
      <c r="U209" s="110">
        <v>0</v>
      </c>
    </row>
    <row r="210" spans="1:21" ht="13.2" x14ac:dyDescent="0.25">
      <c r="A210" s="110" t="s">
        <v>522</v>
      </c>
      <c r="B210" s="110">
        <v>108</v>
      </c>
      <c r="C210" s="110">
        <v>90</v>
      </c>
      <c r="D210" s="110">
        <v>102</v>
      </c>
      <c r="E210" s="110">
        <v>456</v>
      </c>
      <c r="F210" s="110">
        <v>227</v>
      </c>
      <c r="G210" s="110">
        <v>89</v>
      </c>
      <c r="H210" s="110">
        <v>72</v>
      </c>
      <c r="I210" s="110">
        <v>18</v>
      </c>
      <c r="J210" s="110">
        <v>35</v>
      </c>
      <c r="K210" s="110">
        <v>27</v>
      </c>
      <c r="L210" s="110">
        <v>287</v>
      </c>
      <c r="M210" s="110">
        <v>5</v>
      </c>
      <c r="N210" s="110">
        <v>343</v>
      </c>
      <c r="O210" s="110">
        <v>66</v>
      </c>
      <c r="P210" s="110">
        <v>23</v>
      </c>
      <c r="Q210" s="110">
        <v>472</v>
      </c>
      <c r="R210" s="110">
        <v>371</v>
      </c>
      <c r="S210" s="110">
        <v>33</v>
      </c>
      <c r="T210" s="110">
        <v>60</v>
      </c>
      <c r="U210" s="110">
        <v>3</v>
      </c>
    </row>
    <row r="211" spans="1:21" ht="13.2" x14ac:dyDescent="0.25">
      <c r="A211" s="110" t="s">
        <v>523</v>
      </c>
      <c r="B211" s="110">
        <v>25</v>
      </c>
      <c r="C211" s="110">
        <v>15</v>
      </c>
      <c r="D211" s="110">
        <v>23</v>
      </c>
      <c r="E211" s="110">
        <v>46</v>
      </c>
      <c r="F211" s="110">
        <v>26</v>
      </c>
      <c r="G211" s="110">
        <v>33</v>
      </c>
      <c r="H211" s="110">
        <v>26</v>
      </c>
      <c r="I211" s="110">
        <v>4</v>
      </c>
      <c r="J211" s="110">
        <v>3</v>
      </c>
      <c r="K211" s="110">
        <v>10</v>
      </c>
      <c r="L211" s="110">
        <v>50</v>
      </c>
      <c r="M211" s="110">
        <v>5</v>
      </c>
      <c r="N211" s="110">
        <v>18</v>
      </c>
      <c r="O211" s="110">
        <v>22</v>
      </c>
      <c r="P211" s="110">
        <v>3</v>
      </c>
      <c r="Q211" s="110">
        <v>23</v>
      </c>
      <c r="R211" s="110">
        <v>38</v>
      </c>
      <c r="S211" s="110">
        <v>6</v>
      </c>
      <c r="T211" s="110">
        <v>18</v>
      </c>
      <c r="U211" s="110">
        <v>0</v>
      </c>
    </row>
    <row r="212" spans="1:21" ht="13.2" x14ac:dyDescent="0.25">
      <c r="A212" s="110" t="s">
        <v>524</v>
      </c>
      <c r="B212" s="110">
        <v>18</v>
      </c>
      <c r="C212" s="110">
        <v>12</v>
      </c>
      <c r="D212" s="110">
        <v>69</v>
      </c>
      <c r="E212" s="110">
        <v>92</v>
      </c>
      <c r="F212" s="110">
        <v>39</v>
      </c>
      <c r="G212" s="110">
        <v>58</v>
      </c>
      <c r="H212" s="110">
        <v>31</v>
      </c>
      <c r="I212" s="110">
        <v>1</v>
      </c>
      <c r="J212" s="110">
        <v>6</v>
      </c>
      <c r="K212" s="110">
        <v>9</v>
      </c>
      <c r="L212" s="110">
        <v>112</v>
      </c>
      <c r="M212" s="110">
        <v>28</v>
      </c>
      <c r="N212" s="110">
        <v>60</v>
      </c>
      <c r="O212" s="110">
        <v>18</v>
      </c>
      <c r="P212" s="110">
        <v>6</v>
      </c>
      <c r="Q212" s="110">
        <v>118</v>
      </c>
      <c r="R212" s="110">
        <v>56</v>
      </c>
      <c r="S212" s="110">
        <v>0</v>
      </c>
      <c r="T212" s="110">
        <v>37</v>
      </c>
      <c r="U212" s="110">
        <v>1</v>
      </c>
    </row>
    <row r="213" spans="1:21" ht="13.2" x14ac:dyDescent="0.25">
      <c r="A213" s="110" t="s">
        <v>525</v>
      </c>
      <c r="B213" s="110">
        <v>1</v>
      </c>
      <c r="C213" s="110">
        <v>6</v>
      </c>
      <c r="D213" s="110">
        <v>8</v>
      </c>
      <c r="E213" s="110">
        <v>10</v>
      </c>
      <c r="F213" s="110">
        <v>7</v>
      </c>
      <c r="G213" s="110">
        <v>13</v>
      </c>
      <c r="H213" s="110">
        <v>1</v>
      </c>
      <c r="I213" s="110">
        <v>0</v>
      </c>
      <c r="J213" s="110">
        <v>1</v>
      </c>
      <c r="K213" s="110">
        <v>3</v>
      </c>
      <c r="L213" s="110">
        <v>6</v>
      </c>
      <c r="M213" s="110">
        <v>11</v>
      </c>
      <c r="N213" s="110">
        <v>4</v>
      </c>
      <c r="O213" s="110">
        <v>3</v>
      </c>
      <c r="P213" s="110">
        <v>0</v>
      </c>
      <c r="Q213" s="110">
        <v>7</v>
      </c>
      <c r="R213" s="110">
        <v>2</v>
      </c>
      <c r="S213" s="110">
        <v>3</v>
      </c>
      <c r="T213" s="110">
        <v>4</v>
      </c>
      <c r="U213" s="110">
        <v>0</v>
      </c>
    </row>
    <row r="214" spans="1:21" ht="13.2" x14ac:dyDescent="0.25">
      <c r="A214" s="110" t="s">
        <v>526</v>
      </c>
      <c r="B214" s="110">
        <v>11</v>
      </c>
      <c r="C214" s="110">
        <v>5</v>
      </c>
      <c r="D214" s="110">
        <v>12</v>
      </c>
      <c r="E214" s="110">
        <v>21</v>
      </c>
      <c r="F214" s="110">
        <v>7</v>
      </c>
      <c r="G214" s="110">
        <v>8</v>
      </c>
      <c r="H214" s="110">
        <v>6</v>
      </c>
      <c r="I214" s="110">
        <v>0</v>
      </c>
      <c r="J214" s="110">
        <v>0</v>
      </c>
      <c r="K214" s="110">
        <v>3</v>
      </c>
      <c r="L214" s="110">
        <v>15</v>
      </c>
      <c r="M214" s="110">
        <v>6</v>
      </c>
      <c r="N214" s="110">
        <v>8</v>
      </c>
      <c r="O214" s="110">
        <v>6</v>
      </c>
      <c r="P214" s="110">
        <v>5</v>
      </c>
      <c r="Q214" s="110">
        <v>18</v>
      </c>
      <c r="R214" s="110">
        <v>6</v>
      </c>
      <c r="S214" s="110">
        <v>1</v>
      </c>
      <c r="T214" s="110">
        <v>10</v>
      </c>
      <c r="U214" s="110">
        <v>0</v>
      </c>
    </row>
    <row r="215" spans="1:21" ht="13.2" x14ac:dyDescent="0.25">
      <c r="A215" s="110" t="s">
        <v>527</v>
      </c>
      <c r="B215" s="110">
        <v>23</v>
      </c>
      <c r="C215" s="110">
        <v>9</v>
      </c>
      <c r="D215" s="110">
        <v>9</v>
      </c>
      <c r="E215" s="110">
        <v>43</v>
      </c>
      <c r="F215" s="110">
        <v>10</v>
      </c>
      <c r="G215" s="110">
        <v>27</v>
      </c>
      <c r="H215" s="110">
        <v>7</v>
      </c>
      <c r="I215" s="110">
        <v>5</v>
      </c>
      <c r="J215" s="110">
        <v>1</v>
      </c>
      <c r="K215" s="110">
        <v>4</v>
      </c>
      <c r="L215" s="110">
        <v>78</v>
      </c>
      <c r="M215" s="110">
        <v>57</v>
      </c>
      <c r="N215" s="110">
        <v>63</v>
      </c>
      <c r="O215" s="110">
        <v>20</v>
      </c>
      <c r="P215" s="110">
        <v>4</v>
      </c>
      <c r="Q215" s="110">
        <v>68</v>
      </c>
      <c r="R215" s="110">
        <v>18</v>
      </c>
      <c r="S215" s="110">
        <v>5</v>
      </c>
      <c r="T215" s="110">
        <v>18</v>
      </c>
      <c r="U215" s="110">
        <v>0</v>
      </c>
    </row>
    <row r="216" spans="1:21" ht="13.2" x14ac:dyDescent="0.25">
      <c r="A216" s="110" t="s">
        <v>528</v>
      </c>
      <c r="B216" s="110">
        <v>40</v>
      </c>
      <c r="C216" s="110">
        <v>30</v>
      </c>
      <c r="D216" s="110">
        <v>44</v>
      </c>
      <c r="E216" s="110">
        <v>56</v>
      </c>
      <c r="F216" s="110">
        <v>15</v>
      </c>
      <c r="G216" s="110">
        <v>38</v>
      </c>
      <c r="H216" s="110">
        <v>22</v>
      </c>
      <c r="I216" s="110">
        <v>1</v>
      </c>
      <c r="J216" s="110">
        <v>1</v>
      </c>
      <c r="K216" s="110">
        <v>3</v>
      </c>
      <c r="L216" s="110">
        <v>49</v>
      </c>
      <c r="M216" s="110">
        <v>10</v>
      </c>
      <c r="N216" s="110">
        <v>62</v>
      </c>
      <c r="O216" s="110">
        <v>28</v>
      </c>
      <c r="P216" s="110">
        <v>3</v>
      </c>
      <c r="Q216" s="110">
        <v>77</v>
      </c>
      <c r="R216" s="110">
        <v>42</v>
      </c>
      <c r="S216" s="110">
        <v>1</v>
      </c>
      <c r="T216" s="110">
        <v>24</v>
      </c>
      <c r="U216" s="110">
        <v>1</v>
      </c>
    </row>
    <row r="217" spans="1:21" ht="13.2" x14ac:dyDescent="0.25">
      <c r="A217" s="110" t="s">
        <v>529</v>
      </c>
      <c r="B217" s="110">
        <v>30</v>
      </c>
      <c r="C217" s="110">
        <v>2</v>
      </c>
      <c r="D217" s="110">
        <v>7</v>
      </c>
      <c r="E217" s="110">
        <v>39</v>
      </c>
      <c r="F217" s="110">
        <v>11</v>
      </c>
      <c r="G217" s="110">
        <v>32</v>
      </c>
      <c r="H217" s="110">
        <v>2</v>
      </c>
      <c r="I217" s="110">
        <v>2</v>
      </c>
      <c r="J217" s="110">
        <v>0</v>
      </c>
      <c r="K217" s="110">
        <v>3</v>
      </c>
      <c r="L217" s="110">
        <v>31</v>
      </c>
      <c r="M217" s="110">
        <v>24</v>
      </c>
      <c r="N217" s="110">
        <v>39</v>
      </c>
      <c r="O217" s="110">
        <v>17</v>
      </c>
      <c r="P217" s="110">
        <v>0</v>
      </c>
      <c r="Q217" s="110">
        <v>81</v>
      </c>
      <c r="R217" s="110">
        <v>6</v>
      </c>
      <c r="S217" s="110">
        <v>0</v>
      </c>
      <c r="T217" s="110">
        <v>23</v>
      </c>
      <c r="U217" s="110">
        <v>0</v>
      </c>
    </row>
    <row r="218" spans="1:21" ht="13.2" x14ac:dyDescent="0.25">
      <c r="A218" s="110" t="s">
        <v>530</v>
      </c>
      <c r="B218" s="110">
        <v>30</v>
      </c>
      <c r="C218" s="110">
        <v>20</v>
      </c>
      <c r="D218" s="110">
        <v>27</v>
      </c>
      <c r="E218" s="110">
        <v>35</v>
      </c>
      <c r="F218" s="110">
        <v>12</v>
      </c>
      <c r="G218" s="110">
        <v>17</v>
      </c>
      <c r="H218" s="110">
        <v>13</v>
      </c>
      <c r="I218" s="110">
        <v>4</v>
      </c>
      <c r="J218" s="110">
        <v>0</v>
      </c>
      <c r="K218" s="110">
        <v>6</v>
      </c>
      <c r="L218" s="110">
        <v>39</v>
      </c>
      <c r="M218" s="110">
        <v>8</v>
      </c>
      <c r="N218" s="110">
        <v>17</v>
      </c>
      <c r="O218" s="110">
        <v>36</v>
      </c>
      <c r="P218" s="110">
        <v>4</v>
      </c>
      <c r="Q218" s="110">
        <v>40</v>
      </c>
      <c r="R218" s="110">
        <v>29</v>
      </c>
      <c r="S218" s="110">
        <v>12</v>
      </c>
      <c r="T218" s="110">
        <v>11</v>
      </c>
      <c r="U218" s="110">
        <v>0</v>
      </c>
    </row>
    <row r="219" spans="1:21" ht="14.25" customHeight="1" x14ac:dyDescent="0.25">
      <c r="A219" s="18" t="s">
        <v>531</v>
      </c>
      <c r="B219" s="18"/>
      <c r="C219" s="18"/>
      <c r="D219" s="110"/>
      <c r="E219" s="110"/>
      <c r="F219" s="18"/>
      <c r="G219" s="110"/>
      <c r="H219" s="110"/>
      <c r="I219" s="18"/>
      <c r="J219" s="110"/>
      <c r="K219" s="110"/>
      <c r="L219" s="110"/>
      <c r="M219" s="110"/>
      <c r="N219" s="110"/>
      <c r="O219" s="18"/>
      <c r="P219" s="110"/>
      <c r="Q219" s="110"/>
      <c r="R219" s="110"/>
      <c r="S219" s="18"/>
      <c r="T219" s="110"/>
      <c r="U219" s="110"/>
    </row>
    <row r="220" spans="1:21" ht="13.2" x14ac:dyDescent="0.25">
      <c r="A220" s="110" t="s">
        <v>532</v>
      </c>
      <c r="B220" s="110">
        <v>43</v>
      </c>
      <c r="C220" s="110">
        <v>12</v>
      </c>
      <c r="D220" s="110">
        <v>27</v>
      </c>
      <c r="E220" s="110">
        <v>34</v>
      </c>
      <c r="F220" s="110">
        <v>30</v>
      </c>
      <c r="G220" s="110">
        <v>25</v>
      </c>
      <c r="H220" s="110">
        <v>10</v>
      </c>
      <c r="I220" s="110">
        <v>1</v>
      </c>
      <c r="J220" s="110">
        <v>2</v>
      </c>
      <c r="K220" s="110">
        <v>10</v>
      </c>
      <c r="L220" s="110">
        <v>35</v>
      </c>
      <c r="M220" s="110">
        <v>4</v>
      </c>
      <c r="N220" s="110">
        <v>35</v>
      </c>
      <c r="O220" s="110">
        <v>8</v>
      </c>
      <c r="P220" s="110">
        <v>6</v>
      </c>
      <c r="Q220" s="110">
        <v>42</v>
      </c>
      <c r="R220" s="110">
        <v>17</v>
      </c>
      <c r="S220" s="110">
        <v>3</v>
      </c>
      <c r="T220" s="110">
        <v>14</v>
      </c>
      <c r="U220" s="110">
        <v>2</v>
      </c>
    </row>
    <row r="221" spans="1:21" ht="13.2" x14ac:dyDescent="0.25">
      <c r="A221" s="110" t="s">
        <v>533</v>
      </c>
      <c r="B221" s="110">
        <v>28</v>
      </c>
      <c r="C221" s="110">
        <v>22</v>
      </c>
      <c r="D221" s="110">
        <v>9</v>
      </c>
      <c r="E221" s="110">
        <v>18</v>
      </c>
      <c r="F221" s="110">
        <v>15</v>
      </c>
      <c r="G221" s="110">
        <v>17</v>
      </c>
      <c r="H221" s="110">
        <v>13</v>
      </c>
      <c r="I221" s="110">
        <v>0</v>
      </c>
      <c r="J221" s="110">
        <v>1</v>
      </c>
      <c r="K221" s="110">
        <v>9</v>
      </c>
      <c r="L221" s="110">
        <v>73</v>
      </c>
      <c r="M221" s="110">
        <v>16</v>
      </c>
      <c r="N221" s="110">
        <v>15</v>
      </c>
      <c r="O221" s="110">
        <v>15</v>
      </c>
      <c r="P221" s="110">
        <v>11</v>
      </c>
      <c r="Q221" s="110">
        <v>68</v>
      </c>
      <c r="R221" s="110">
        <v>18</v>
      </c>
      <c r="S221" s="110">
        <v>3</v>
      </c>
      <c r="T221" s="110">
        <v>14</v>
      </c>
      <c r="U221" s="110">
        <v>1</v>
      </c>
    </row>
    <row r="222" spans="1:21" ht="13.2" x14ac:dyDescent="0.25">
      <c r="A222" s="110" t="s">
        <v>534</v>
      </c>
      <c r="B222" s="110">
        <v>56</v>
      </c>
      <c r="C222" s="110">
        <v>15</v>
      </c>
      <c r="D222" s="110">
        <v>28</v>
      </c>
      <c r="E222" s="110">
        <v>54</v>
      </c>
      <c r="F222" s="110">
        <v>23</v>
      </c>
      <c r="G222" s="110">
        <v>27</v>
      </c>
      <c r="H222" s="110">
        <v>24</v>
      </c>
      <c r="I222" s="110">
        <v>2</v>
      </c>
      <c r="J222" s="110">
        <v>3</v>
      </c>
      <c r="K222" s="110">
        <v>8</v>
      </c>
      <c r="L222" s="110">
        <v>74</v>
      </c>
      <c r="M222" s="110">
        <v>7</v>
      </c>
      <c r="N222" s="110">
        <v>43</v>
      </c>
      <c r="O222" s="110">
        <v>8</v>
      </c>
      <c r="P222" s="110">
        <v>11</v>
      </c>
      <c r="Q222" s="110">
        <v>70</v>
      </c>
      <c r="R222" s="110">
        <v>43</v>
      </c>
      <c r="S222" s="110">
        <v>1</v>
      </c>
      <c r="T222" s="110">
        <v>21</v>
      </c>
      <c r="U222" s="110">
        <v>0</v>
      </c>
    </row>
    <row r="223" spans="1:21" ht="13.2" x14ac:dyDescent="0.25">
      <c r="A223" s="110" t="s">
        <v>535</v>
      </c>
      <c r="B223" s="110">
        <v>16</v>
      </c>
      <c r="C223" s="110">
        <v>4</v>
      </c>
      <c r="D223" s="110">
        <v>7</v>
      </c>
      <c r="E223" s="110">
        <v>12</v>
      </c>
      <c r="F223" s="110">
        <v>7</v>
      </c>
      <c r="G223" s="110">
        <v>4</v>
      </c>
      <c r="H223" s="110">
        <v>6</v>
      </c>
      <c r="I223" s="110">
        <v>1</v>
      </c>
      <c r="J223" s="110">
        <v>1</v>
      </c>
      <c r="K223" s="110">
        <v>1</v>
      </c>
      <c r="L223" s="110">
        <v>38</v>
      </c>
      <c r="M223" s="110">
        <v>33</v>
      </c>
      <c r="N223" s="110">
        <v>38</v>
      </c>
      <c r="O223" s="110">
        <v>8</v>
      </c>
      <c r="P223" s="110">
        <v>17</v>
      </c>
      <c r="Q223" s="110">
        <v>49</v>
      </c>
      <c r="R223" s="110">
        <v>6</v>
      </c>
      <c r="S223" s="110">
        <v>0</v>
      </c>
      <c r="T223" s="110">
        <v>3</v>
      </c>
      <c r="U223" s="110">
        <v>1</v>
      </c>
    </row>
    <row r="224" spans="1:21" ht="13.2" x14ac:dyDescent="0.25">
      <c r="A224" s="110" t="s">
        <v>536</v>
      </c>
      <c r="B224" s="110">
        <v>42</v>
      </c>
      <c r="C224" s="110">
        <v>26</v>
      </c>
      <c r="D224" s="110">
        <v>51</v>
      </c>
      <c r="E224" s="110">
        <v>113</v>
      </c>
      <c r="F224" s="110">
        <v>26</v>
      </c>
      <c r="G224" s="110">
        <v>22</v>
      </c>
      <c r="H224" s="110">
        <v>25</v>
      </c>
      <c r="I224" s="110">
        <v>1</v>
      </c>
      <c r="J224" s="110">
        <v>2</v>
      </c>
      <c r="K224" s="110">
        <v>21</v>
      </c>
      <c r="L224" s="110">
        <v>222</v>
      </c>
      <c r="M224" s="110">
        <v>25</v>
      </c>
      <c r="N224" s="110">
        <v>111</v>
      </c>
      <c r="O224" s="110">
        <v>15</v>
      </c>
      <c r="P224" s="110">
        <v>20</v>
      </c>
      <c r="Q224" s="110">
        <v>205</v>
      </c>
      <c r="R224" s="110">
        <v>86</v>
      </c>
      <c r="S224" s="110">
        <v>38</v>
      </c>
      <c r="T224" s="110">
        <v>55</v>
      </c>
      <c r="U224" s="110">
        <v>5</v>
      </c>
    </row>
    <row r="225" spans="1:21" ht="13.2" x14ac:dyDescent="0.25">
      <c r="A225" s="110" t="s">
        <v>537</v>
      </c>
      <c r="B225" s="110">
        <v>76</v>
      </c>
      <c r="C225" s="110">
        <v>27</v>
      </c>
      <c r="D225" s="110">
        <v>50</v>
      </c>
      <c r="E225" s="110">
        <v>109</v>
      </c>
      <c r="F225" s="110">
        <v>47</v>
      </c>
      <c r="G225" s="110">
        <v>40</v>
      </c>
      <c r="H225" s="110">
        <v>24</v>
      </c>
      <c r="I225" s="110">
        <v>7</v>
      </c>
      <c r="J225" s="110">
        <v>1</v>
      </c>
      <c r="K225" s="110">
        <v>23</v>
      </c>
      <c r="L225" s="110">
        <v>91</v>
      </c>
      <c r="M225" s="110">
        <v>4</v>
      </c>
      <c r="N225" s="110">
        <v>73</v>
      </c>
      <c r="O225" s="110">
        <v>10</v>
      </c>
      <c r="P225" s="110">
        <v>7</v>
      </c>
      <c r="Q225" s="110">
        <v>122</v>
      </c>
      <c r="R225" s="110">
        <v>77</v>
      </c>
      <c r="S225" s="110">
        <v>6</v>
      </c>
      <c r="T225" s="110">
        <v>18</v>
      </c>
      <c r="U225" s="110">
        <v>5</v>
      </c>
    </row>
    <row r="226" spans="1:21" ht="13.2" x14ac:dyDescent="0.25">
      <c r="A226" s="110" t="s">
        <v>538</v>
      </c>
      <c r="B226" s="110">
        <v>15</v>
      </c>
      <c r="C226" s="110">
        <v>7</v>
      </c>
      <c r="D226" s="110">
        <v>16</v>
      </c>
      <c r="E226" s="110">
        <v>17</v>
      </c>
      <c r="F226" s="110">
        <v>1</v>
      </c>
      <c r="G226" s="110">
        <v>10</v>
      </c>
      <c r="H226" s="110">
        <v>11</v>
      </c>
      <c r="I226" s="110">
        <v>0</v>
      </c>
      <c r="J226" s="110">
        <v>1</v>
      </c>
      <c r="K226" s="110">
        <v>0</v>
      </c>
      <c r="L226" s="110">
        <v>45</v>
      </c>
      <c r="M226" s="110">
        <v>2</v>
      </c>
      <c r="N226" s="110">
        <v>15</v>
      </c>
      <c r="O226" s="110">
        <v>5</v>
      </c>
      <c r="P226" s="110">
        <v>5</v>
      </c>
      <c r="Q226" s="110">
        <v>19</v>
      </c>
      <c r="R226" s="110">
        <v>9</v>
      </c>
      <c r="S226" s="110">
        <v>3</v>
      </c>
      <c r="T226" s="110">
        <v>9</v>
      </c>
      <c r="U226" s="110">
        <v>0</v>
      </c>
    </row>
    <row r="227" spans="1:21" ht="13.2" x14ac:dyDescent="0.25">
      <c r="A227" s="110" t="s">
        <v>539</v>
      </c>
      <c r="B227" s="110">
        <v>26</v>
      </c>
      <c r="C227" s="110">
        <v>10</v>
      </c>
      <c r="D227" s="110">
        <v>12</v>
      </c>
      <c r="E227" s="110">
        <v>16</v>
      </c>
      <c r="F227" s="110">
        <v>10</v>
      </c>
      <c r="G227" s="110">
        <v>30</v>
      </c>
      <c r="H227" s="110">
        <v>2</v>
      </c>
      <c r="I227" s="110">
        <v>4</v>
      </c>
      <c r="J227" s="110">
        <v>0</v>
      </c>
      <c r="K227" s="110">
        <v>8</v>
      </c>
      <c r="L227" s="110">
        <v>12</v>
      </c>
      <c r="M227" s="110">
        <v>0</v>
      </c>
      <c r="N227" s="110">
        <v>34</v>
      </c>
      <c r="O227" s="110">
        <v>9</v>
      </c>
      <c r="P227" s="110">
        <v>5</v>
      </c>
      <c r="Q227" s="110">
        <v>34</v>
      </c>
      <c r="R227" s="110">
        <v>18</v>
      </c>
      <c r="S227" s="110">
        <v>9</v>
      </c>
      <c r="T227" s="110">
        <v>11</v>
      </c>
      <c r="U227" s="110">
        <v>1</v>
      </c>
    </row>
    <row r="228" spans="1:21" ht="13.2" x14ac:dyDescent="0.25">
      <c r="A228" s="110" t="s">
        <v>540</v>
      </c>
      <c r="B228" s="110">
        <v>43</v>
      </c>
      <c r="C228" s="110">
        <v>30</v>
      </c>
      <c r="D228" s="110">
        <v>51</v>
      </c>
      <c r="E228" s="110">
        <v>98</v>
      </c>
      <c r="F228" s="110">
        <v>51</v>
      </c>
      <c r="G228" s="110">
        <v>44</v>
      </c>
      <c r="H228" s="110">
        <v>11</v>
      </c>
      <c r="I228" s="110">
        <v>7</v>
      </c>
      <c r="J228" s="110">
        <v>1</v>
      </c>
      <c r="K228" s="110">
        <v>17</v>
      </c>
      <c r="L228" s="110">
        <v>135</v>
      </c>
      <c r="M228" s="110">
        <v>5</v>
      </c>
      <c r="N228" s="110">
        <v>70</v>
      </c>
      <c r="O228" s="110">
        <v>17</v>
      </c>
      <c r="P228" s="110">
        <v>10</v>
      </c>
      <c r="Q228" s="110">
        <v>120</v>
      </c>
      <c r="R228" s="110">
        <v>43</v>
      </c>
      <c r="S228" s="110">
        <v>12</v>
      </c>
      <c r="T228" s="110">
        <v>32</v>
      </c>
      <c r="U228" s="110">
        <v>1</v>
      </c>
    </row>
    <row r="229" spans="1:21" ht="13.2" x14ac:dyDescent="0.25">
      <c r="A229" s="110" t="s">
        <v>541</v>
      </c>
      <c r="B229" s="110">
        <v>4</v>
      </c>
      <c r="C229" s="110">
        <v>8</v>
      </c>
      <c r="D229" s="110">
        <v>18</v>
      </c>
      <c r="E229" s="110">
        <v>4</v>
      </c>
      <c r="F229" s="110">
        <v>8</v>
      </c>
      <c r="G229" s="110">
        <v>9</v>
      </c>
      <c r="H229" s="110">
        <v>4</v>
      </c>
      <c r="I229" s="110">
        <v>2</v>
      </c>
      <c r="J229" s="110">
        <v>0</v>
      </c>
      <c r="K229" s="110">
        <v>4</v>
      </c>
      <c r="L229" s="110">
        <v>36</v>
      </c>
      <c r="M229" s="110">
        <v>3</v>
      </c>
      <c r="N229" s="110">
        <v>10</v>
      </c>
      <c r="O229" s="110">
        <v>3</v>
      </c>
      <c r="P229" s="110">
        <v>6</v>
      </c>
      <c r="Q229" s="110">
        <v>12</v>
      </c>
      <c r="R229" s="110">
        <v>13</v>
      </c>
      <c r="S229" s="110">
        <v>0</v>
      </c>
      <c r="T229" s="110">
        <v>2</v>
      </c>
      <c r="U229" s="110">
        <v>1</v>
      </c>
    </row>
    <row r="230" spans="1:21" ht="13.2" x14ac:dyDescent="0.25">
      <c r="A230" s="110" t="s">
        <v>542</v>
      </c>
      <c r="B230" s="110">
        <v>45</v>
      </c>
      <c r="C230" s="110">
        <v>20</v>
      </c>
      <c r="D230" s="110">
        <v>24</v>
      </c>
      <c r="E230" s="110">
        <v>23</v>
      </c>
      <c r="F230" s="110">
        <v>18</v>
      </c>
      <c r="G230" s="110">
        <v>14</v>
      </c>
      <c r="H230" s="110">
        <v>2</v>
      </c>
      <c r="I230" s="110">
        <v>3</v>
      </c>
      <c r="J230" s="110">
        <v>0</v>
      </c>
      <c r="K230" s="110">
        <v>9</v>
      </c>
      <c r="L230" s="110">
        <v>47</v>
      </c>
      <c r="M230" s="110">
        <v>4</v>
      </c>
      <c r="N230" s="110">
        <v>33</v>
      </c>
      <c r="O230" s="110">
        <v>14</v>
      </c>
      <c r="P230" s="110">
        <v>9</v>
      </c>
      <c r="Q230" s="110">
        <v>58</v>
      </c>
      <c r="R230" s="110">
        <v>25</v>
      </c>
      <c r="S230" s="110">
        <v>3</v>
      </c>
      <c r="T230" s="110">
        <v>9</v>
      </c>
      <c r="U230" s="110">
        <v>8</v>
      </c>
    </row>
    <row r="231" spans="1:21" ht="13.2" x14ac:dyDescent="0.25">
      <c r="A231" s="110" t="s">
        <v>531</v>
      </c>
      <c r="B231" s="110">
        <v>181</v>
      </c>
      <c r="C231" s="110">
        <v>154</v>
      </c>
      <c r="D231" s="110">
        <v>222</v>
      </c>
      <c r="E231" s="110">
        <v>675</v>
      </c>
      <c r="F231" s="110">
        <v>310</v>
      </c>
      <c r="G231" s="110">
        <v>191</v>
      </c>
      <c r="H231" s="110">
        <v>119</v>
      </c>
      <c r="I231" s="110">
        <v>26</v>
      </c>
      <c r="J231" s="110">
        <v>10</v>
      </c>
      <c r="K231" s="110">
        <v>96</v>
      </c>
      <c r="L231" s="110">
        <v>635</v>
      </c>
      <c r="M231" s="110">
        <v>6</v>
      </c>
      <c r="N231" s="110">
        <v>631</v>
      </c>
      <c r="O231" s="110">
        <v>51</v>
      </c>
      <c r="P231" s="110">
        <v>50</v>
      </c>
      <c r="Q231" s="110">
        <v>1187</v>
      </c>
      <c r="R231" s="110">
        <v>353</v>
      </c>
      <c r="S231" s="110">
        <v>70</v>
      </c>
      <c r="T231" s="110">
        <v>125</v>
      </c>
      <c r="U231" s="110">
        <v>51</v>
      </c>
    </row>
    <row r="232" spans="1:21" ht="14.25" customHeight="1" x14ac:dyDescent="0.25">
      <c r="A232" s="18" t="s">
        <v>543</v>
      </c>
      <c r="B232" s="18"/>
      <c r="C232" s="18"/>
      <c r="D232" s="110"/>
      <c r="E232" s="110"/>
      <c r="F232" s="18"/>
      <c r="G232" s="110"/>
      <c r="H232" s="110"/>
      <c r="I232" s="18"/>
      <c r="J232" s="110"/>
      <c r="K232" s="110"/>
      <c r="L232" s="110"/>
      <c r="M232" s="110"/>
      <c r="N232" s="110"/>
      <c r="O232" s="18"/>
      <c r="P232" s="110"/>
      <c r="Q232" s="110"/>
      <c r="R232" s="110"/>
      <c r="S232" s="18"/>
      <c r="T232" s="110"/>
      <c r="U232" s="110"/>
    </row>
    <row r="233" spans="1:21" ht="13.2" x14ac:dyDescent="0.25">
      <c r="A233" s="110" t="s">
        <v>544</v>
      </c>
      <c r="B233" s="110">
        <v>34</v>
      </c>
      <c r="C233" s="110">
        <v>15</v>
      </c>
      <c r="D233" s="110">
        <v>32</v>
      </c>
      <c r="E233" s="110">
        <v>59</v>
      </c>
      <c r="F233" s="110">
        <v>22</v>
      </c>
      <c r="G233" s="110">
        <v>22</v>
      </c>
      <c r="H233" s="110">
        <v>39</v>
      </c>
      <c r="I233" s="110">
        <v>15</v>
      </c>
      <c r="J233" s="110">
        <v>0</v>
      </c>
      <c r="K233" s="110">
        <v>11</v>
      </c>
      <c r="L233" s="110">
        <v>66</v>
      </c>
      <c r="M233" s="110">
        <v>6</v>
      </c>
      <c r="N233" s="110">
        <v>57</v>
      </c>
      <c r="O233" s="110">
        <v>17</v>
      </c>
      <c r="P233" s="110">
        <v>11</v>
      </c>
      <c r="Q233" s="110">
        <v>77</v>
      </c>
      <c r="R233" s="110">
        <v>46</v>
      </c>
      <c r="S233" s="110">
        <v>3</v>
      </c>
      <c r="T233" s="110">
        <v>9</v>
      </c>
      <c r="U233" s="110">
        <v>2</v>
      </c>
    </row>
    <row r="234" spans="1:21" ht="13.2" x14ac:dyDescent="0.25">
      <c r="A234" s="110" t="s">
        <v>545</v>
      </c>
      <c r="B234" s="110">
        <v>25</v>
      </c>
      <c r="C234" s="110">
        <v>40</v>
      </c>
      <c r="D234" s="110">
        <v>24</v>
      </c>
      <c r="E234" s="110">
        <v>48</v>
      </c>
      <c r="F234" s="110">
        <v>7</v>
      </c>
      <c r="G234" s="110">
        <v>11</v>
      </c>
      <c r="H234" s="110">
        <v>4</v>
      </c>
      <c r="I234" s="110">
        <v>2</v>
      </c>
      <c r="J234" s="110">
        <v>0</v>
      </c>
      <c r="K234" s="110">
        <v>8</v>
      </c>
      <c r="L234" s="110">
        <v>77</v>
      </c>
      <c r="M234" s="110">
        <v>26</v>
      </c>
      <c r="N234" s="110">
        <v>37</v>
      </c>
      <c r="O234" s="110">
        <v>12</v>
      </c>
      <c r="P234" s="110">
        <v>3</v>
      </c>
      <c r="Q234" s="110">
        <v>54</v>
      </c>
      <c r="R234" s="110">
        <v>39</v>
      </c>
      <c r="S234" s="110">
        <v>0</v>
      </c>
      <c r="T234" s="110">
        <v>10</v>
      </c>
      <c r="U234" s="110">
        <v>2</v>
      </c>
    </row>
    <row r="235" spans="1:21" ht="13.2" x14ac:dyDescent="0.25">
      <c r="A235" s="110" t="s">
        <v>546</v>
      </c>
      <c r="B235" s="110">
        <v>17</v>
      </c>
      <c r="C235" s="110">
        <v>21</v>
      </c>
      <c r="D235" s="110">
        <v>52</v>
      </c>
      <c r="E235" s="110">
        <v>40</v>
      </c>
      <c r="F235" s="110">
        <v>28</v>
      </c>
      <c r="G235" s="110">
        <v>41</v>
      </c>
      <c r="H235" s="110">
        <v>13</v>
      </c>
      <c r="I235" s="110">
        <v>4</v>
      </c>
      <c r="J235" s="110">
        <v>1</v>
      </c>
      <c r="K235" s="110">
        <v>11</v>
      </c>
      <c r="L235" s="110">
        <v>67</v>
      </c>
      <c r="M235" s="110">
        <v>3</v>
      </c>
      <c r="N235" s="110">
        <v>44</v>
      </c>
      <c r="O235" s="110">
        <v>23</v>
      </c>
      <c r="P235" s="110">
        <v>15</v>
      </c>
      <c r="Q235" s="110">
        <v>77</v>
      </c>
      <c r="R235" s="110">
        <v>49</v>
      </c>
      <c r="S235" s="110">
        <v>6</v>
      </c>
      <c r="T235" s="110">
        <v>16</v>
      </c>
      <c r="U235" s="110">
        <v>3</v>
      </c>
    </row>
    <row r="236" spans="1:21" ht="13.2" x14ac:dyDescent="0.25">
      <c r="A236" s="110" t="s">
        <v>547</v>
      </c>
      <c r="B236" s="110">
        <v>15</v>
      </c>
      <c r="C236" s="110">
        <v>20</v>
      </c>
      <c r="D236" s="110">
        <v>16</v>
      </c>
      <c r="E236" s="110">
        <v>21</v>
      </c>
      <c r="F236" s="110">
        <v>16</v>
      </c>
      <c r="G236" s="110">
        <v>22</v>
      </c>
      <c r="H236" s="110">
        <v>18</v>
      </c>
      <c r="I236" s="110">
        <v>3</v>
      </c>
      <c r="J236" s="110">
        <v>1</v>
      </c>
      <c r="K236" s="110">
        <v>4</v>
      </c>
      <c r="L236" s="110">
        <v>46</v>
      </c>
      <c r="M236" s="110">
        <v>3</v>
      </c>
      <c r="N236" s="110">
        <v>25</v>
      </c>
      <c r="O236" s="110">
        <v>18</v>
      </c>
      <c r="P236" s="110">
        <v>2</v>
      </c>
      <c r="Q236" s="110">
        <v>33</v>
      </c>
      <c r="R236" s="110">
        <v>32</v>
      </c>
      <c r="S236" s="110">
        <v>11</v>
      </c>
      <c r="T236" s="110">
        <v>16</v>
      </c>
      <c r="U236" s="110">
        <v>2</v>
      </c>
    </row>
    <row r="237" spans="1:21" ht="13.2" x14ac:dyDescent="0.25">
      <c r="A237" s="110" t="s">
        <v>548</v>
      </c>
      <c r="B237" s="110">
        <v>66</v>
      </c>
      <c r="C237" s="110">
        <v>48</v>
      </c>
      <c r="D237" s="110">
        <v>53</v>
      </c>
      <c r="E237" s="110">
        <v>133</v>
      </c>
      <c r="F237" s="110">
        <v>29</v>
      </c>
      <c r="G237" s="110">
        <v>45</v>
      </c>
      <c r="H237" s="110">
        <v>26</v>
      </c>
      <c r="I237" s="110">
        <v>3</v>
      </c>
      <c r="J237" s="110">
        <v>4</v>
      </c>
      <c r="K237" s="110">
        <v>6</v>
      </c>
      <c r="L237" s="110">
        <v>110</v>
      </c>
      <c r="M237" s="110">
        <v>37</v>
      </c>
      <c r="N237" s="110">
        <v>53</v>
      </c>
      <c r="O237" s="110">
        <v>20</v>
      </c>
      <c r="P237" s="110">
        <v>14</v>
      </c>
      <c r="Q237" s="110">
        <v>83</v>
      </c>
      <c r="R237" s="110">
        <v>68</v>
      </c>
      <c r="S237" s="110">
        <v>24</v>
      </c>
      <c r="T237" s="110">
        <v>35</v>
      </c>
      <c r="U237" s="110">
        <v>6</v>
      </c>
    </row>
    <row r="238" spans="1:21" ht="13.2" x14ac:dyDescent="0.25">
      <c r="A238" s="110" t="s">
        <v>549</v>
      </c>
      <c r="B238" s="110">
        <v>15</v>
      </c>
      <c r="C238" s="110">
        <v>24</v>
      </c>
      <c r="D238" s="110">
        <v>10</v>
      </c>
      <c r="E238" s="110">
        <v>13</v>
      </c>
      <c r="F238" s="110">
        <v>4</v>
      </c>
      <c r="G238" s="110">
        <v>13</v>
      </c>
      <c r="H238" s="110">
        <v>5</v>
      </c>
      <c r="I238" s="110">
        <v>2</v>
      </c>
      <c r="J238" s="110">
        <v>0</v>
      </c>
      <c r="K238" s="110">
        <v>3</v>
      </c>
      <c r="L238" s="110">
        <v>33</v>
      </c>
      <c r="M238" s="110">
        <v>11</v>
      </c>
      <c r="N238" s="110">
        <v>12</v>
      </c>
      <c r="O238" s="110">
        <v>8</v>
      </c>
      <c r="P238" s="110">
        <v>3</v>
      </c>
      <c r="Q238" s="110">
        <v>13</v>
      </c>
      <c r="R238" s="110">
        <v>2</v>
      </c>
      <c r="S238" s="110">
        <v>0</v>
      </c>
      <c r="T238" s="110">
        <v>10</v>
      </c>
      <c r="U238" s="110">
        <v>1</v>
      </c>
    </row>
    <row r="239" spans="1:21" ht="13.2" x14ac:dyDescent="0.25">
      <c r="A239" s="110" t="s">
        <v>550</v>
      </c>
      <c r="B239" s="110">
        <v>84</v>
      </c>
      <c r="C239" s="110">
        <v>57</v>
      </c>
      <c r="D239" s="110">
        <v>47</v>
      </c>
      <c r="E239" s="110">
        <v>101</v>
      </c>
      <c r="F239" s="110">
        <v>16</v>
      </c>
      <c r="G239" s="110">
        <v>32</v>
      </c>
      <c r="H239" s="110">
        <v>12</v>
      </c>
      <c r="I239" s="110">
        <v>7</v>
      </c>
      <c r="J239" s="110">
        <v>4</v>
      </c>
      <c r="K239" s="110">
        <v>23</v>
      </c>
      <c r="L239" s="110">
        <v>64</v>
      </c>
      <c r="M239" s="110">
        <v>3</v>
      </c>
      <c r="N239" s="110">
        <v>77</v>
      </c>
      <c r="O239" s="110">
        <v>45</v>
      </c>
      <c r="P239" s="110">
        <v>10</v>
      </c>
      <c r="Q239" s="110">
        <v>96</v>
      </c>
      <c r="R239" s="110">
        <v>66</v>
      </c>
      <c r="S239" s="110">
        <v>6</v>
      </c>
      <c r="T239" s="110">
        <v>23</v>
      </c>
      <c r="U239" s="110">
        <v>1</v>
      </c>
    </row>
    <row r="240" spans="1:21" ht="13.2" x14ac:dyDescent="0.25">
      <c r="A240" s="110" t="s">
        <v>551</v>
      </c>
      <c r="B240" s="110">
        <v>9</v>
      </c>
      <c r="C240" s="110">
        <v>5</v>
      </c>
      <c r="D240" s="110">
        <v>9</v>
      </c>
      <c r="E240" s="110">
        <v>25</v>
      </c>
      <c r="F240" s="110">
        <v>5</v>
      </c>
      <c r="G240" s="110">
        <v>8</v>
      </c>
      <c r="H240" s="110">
        <v>1</v>
      </c>
      <c r="I240" s="110">
        <v>0</v>
      </c>
      <c r="J240" s="110">
        <v>0</v>
      </c>
      <c r="K240" s="110">
        <v>6</v>
      </c>
      <c r="L240" s="110">
        <v>20</v>
      </c>
      <c r="M240" s="110">
        <v>7</v>
      </c>
      <c r="N240" s="110">
        <v>7</v>
      </c>
      <c r="O240" s="110">
        <v>4</v>
      </c>
      <c r="P240" s="110">
        <v>1</v>
      </c>
      <c r="Q240" s="110">
        <v>11</v>
      </c>
      <c r="R240" s="110">
        <v>13</v>
      </c>
      <c r="S240" s="110">
        <v>2</v>
      </c>
      <c r="T240" s="110">
        <v>7</v>
      </c>
      <c r="U240" s="110">
        <v>2</v>
      </c>
    </row>
    <row r="241" spans="1:21" ht="13.2" x14ac:dyDescent="0.25">
      <c r="A241" s="110" t="s">
        <v>552</v>
      </c>
      <c r="B241" s="110">
        <v>21</v>
      </c>
      <c r="C241" s="110">
        <v>25</v>
      </c>
      <c r="D241" s="110">
        <v>19</v>
      </c>
      <c r="E241" s="110">
        <v>19</v>
      </c>
      <c r="F241" s="110">
        <v>14</v>
      </c>
      <c r="G241" s="110">
        <v>20</v>
      </c>
      <c r="H241" s="110">
        <v>7</v>
      </c>
      <c r="I241" s="110">
        <v>1</v>
      </c>
      <c r="J241" s="110">
        <v>2</v>
      </c>
      <c r="K241" s="110">
        <v>16</v>
      </c>
      <c r="L241" s="110">
        <v>36</v>
      </c>
      <c r="M241" s="110">
        <v>4</v>
      </c>
      <c r="N241" s="110">
        <v>29</v>
      </c>
      <c r="O241" s="110">
        <v>20</v>
      </c>
      <c r="P241" s="110">
        <v>5</v>
      </c>
      <c r="Q241" s="110">
        <v>67</v>
      </c>
      <c r="R241" s="110">
        <v>29</v>
      </c>
      <c r="S241" s="110">
        <v>8</v>
      </c>
      <c r="T241" s="110">
        <v>10</v>
      </c>
      <c r="U241" s="110">
        <v>3</v>
      </c>
    </row>
    <row r="242" spans="1:21" ht="13.2" x14ac:dyDescent="0.25">
      <c r="A242" s="110" t="s">
        <v>553</v>
      </c>
      <c r="B242" s="110">
        <v>147</v>
      </c>
      <c r="C242" s="110">
        <v>191</v>
      </c>
      <c r="D242" s="110">
        <v>191</v>
      </c>
      <c r="E242" s="110">
        <v>561</v>
      </c>
      <c r="F242" s="110">
        <v>249</v>
      </c>
      <c r="G242" s="110">
        <v>150</v>
      </c>
      <c r="H242" s="110">
        <v>83</v>
      </c>
      <c r="I242" s="110">
        <v>24</v>
      </c>
      <c r="J242" s="110">
        <v>34</v>
      </c>
      <c r="K242" s="110">
        <v>102</v>
      </c>
      <c r="L242" s="110">
        <v>630</v>
      </c>
      <c r="M242" s="110">
        <v>14</v>
      </c>
      <c r="N242" s="110">
        <v>775</v>
      </c>
      <c r="O242" s="110">
        <v>125</v>
      </c>
      <c r="P242" s="110">
        <v>68</v>
      </c>
      <c r="Q242" s="110">
        <v>1222</v>
      </c>
      <c r="R242" s="110">
        <v>541</v>
      </c>
      <c r="S242" s="110">
        <v>72</v>
      </c>
      <c r="T242" s="110">
        <v>118</v>
      </c>
      <c r="U242" s="110">
        <v>69</v>
      </c>
    </row>
    <row r="243" spans="1:21" ht="14.25" customHeight="1" x14ac:dyDescent="0.25">
      <c r="A243" s="18" t="s">
        <v>554</v>
      </c>
      <c r="B243" s="18"/>
      <c r="C243" s="18"/>
      <c r="D243" s="110"/>
      <c r="E243" s="110"/>
      <c r="F243" s="18"/>
      <c r="G243" s="110"/>
      <c r="H243" s="110"/>
      <c r="I243" s="18"/>
      <c r="J243" s="110"/>
      <c r="K243" s="110"/>
      <c r="L243" s="110"/>
      <c r="M243" s="110"/>
      <c r="N243" s="110"/>
      <c r="O243" s="18"/>
      <c r="P243" s="110"/>
      <c r="Q243" s="110"/>
      <c r="R243" s="110"/>
      <c r="S243" s="18"/>
      <c r="T243" s="110"/>
      <c r="U243" s="110"/>
    </row>
    <row r="244" spans="1:21" ht="13.2" x14ac:dyDescent="0.25">
      <c r="A244" s="110" t="s">
        <v>555</v>
      </c>
      <c r="B244" s="110">
        <v>42</v>
      </c>
      <c r="C244" s="110">
        <v>56</v>
      </c>
      <c r="D244" s="110">
        <v>46</v>
      </c>
      <c r="E244" s="110">
        <v>84</v>
      </c>
      <c r="F244" s="110">
        <v>10</v>
      </c>
      <c r="G244" s="110">
        <v>36</v>
      </c>
      <c r="H244" s="110">
        <v>30</v>
      </c>
      <c r="I244" s="110">
        <v>1</v>
      </c>
      <c r="J244" s="110">
        <v>0</v>
      </c>
      <c r="K244" s="110">
        <v>6</v>
      </c>
      <c r="L244" s="110">
        <v>110</v>
      </c>
      <c r="M244" s="110">
        <v>35</v>
      </c>
      <c r="N244" s="110">
        <v>65</v>
      </c>
      <c r="O244" s="110">
        <v>22</v>
      </c>
      <c r="P244" s="110">
        <v>3</v>
      </c>
      <c r="Q244" s="110">
        <v>76</v>
      </c>
      <c r="R244" s="110">
        <v>43</v>
      </c>
      <c r="S244" s="110">
        <v>2</v>
      </c>
      <c r="T244" s="110">
        <v>20</v>
      </c>
      <c r="U244" s="110">
        <v>1</v>
      </c>
    </row>
    <row r="245" spans="1:21" ht="13.2" x14ac:dyDescent="0.25">
      <c r="A245" s="110" t="s">
        <v>556</v>
      </c>
      <c r="B245" s="110">
        <v>133</v>
      </c>
      <c r="C245" s="110">
        <v>47</v>
      </c>
      <c r="D245" s="110">
        <v>99</v>
      </c>
      <c r="E245" s="110">
        <v>175</v>
      </c>
      <c r="F245" s="110">
        <v>96</v>
      </c>
      <c r="G245" s="110">
        <v>68</v>
      </c>
      <c r="H245" s="110">
        <v>110</v>
      </c>
      <c r="I245" s="110">
        <v>8</v>
      </c>
      <c r="J245" s="110">
        <v>70</v>
      </c>
      <c r="K245" s="110">
        <v>33</v>
      </c>
      <c r="L245" s="110">
        <v>199</v>
      </c>
      <c r="M245" s="110">
        <v>23</v>
      </c>
      <c r="N245" s="110">
        <v>241</v>
      </c>
      <c r="O245" s="110">
        <v>28</v>
      </c>
      <c r="P245" s="110">
        <v>19</v>
      </c>
      <c r="Q245" s="110">
        <v>230</v>
      </c>
      <c r="R245" s="110">
        <v>239</v>
      </c>
      <c r="S245" s="110">
        <v>25</v>
      </c>
      <c r="T245" s="110">
        <v>68</v>
      </c>
      <c r="U245" s="110">
        <v>4</v>
      </c>
    </row>
    <row r="246" spans="1:21" ht="13.2" x14ac:dyDescent="0.25">
      <c r="A246" s="110" t="s">
        <v>557</v>
      </c>
      <c r="B246" s="110">
        <v>132</v>
      </c>
      <c r="C246" s="110">
        <v>71</v>
      </c>
      <c r="D246" s="110">
        <v>79</v>
      </c>
      <c r="E246" s="110">
        <v>277</v>
      </c>
      <c r="F246" s="110">
        <v>119</v>
      </c>
      <c r="G246" s="110">
        <v>78</v>
      </c>
      <c r="H246" s="110">
        <v>15</v>
      </c>
      <c r="I246" s="110">
        <v>19</v>
      </c>
      <c r="J246" s="110">
        <v>17</v>
      </c>
      <c r="K246" s="110">
        <v>44</v>
      </c>
      <c r="L246" s="110">
        <v>193</v>
      </c>
      <c r="M246" s="110">
        <v>26</v>
      </c>
      <c r="N246" s="110">
        <v>289</v>
      </c>
      <c r="O246" s="110">
        <v>57</v>
      </c>
      <c r="P246" s="110">
        <v>33</v>
      </c>
      <c r="Q246" s="110">
        <v>288</v>
      </c>
      <c r="R246" s="110">
        <v>200</v>
      </c>
      <c r="S246" s="110">
        <v>18</v>
      </c>
      <c r="T246" s="110">
        <v>80</v>
      </c>
      <c r="U246" s="110">
        <v>3</v>
      </c>
    </row>
    <row r="247" spans="1:21" ht="13.2" x14ac:dyDescent="0.25">
      <c r="A247" s="110" t="s">
        <v>558</v>
      </c>
      <c r="B247" s="110">
        <v>26</v>
      </c>
      <c r="C247" s="110">
        <v>15</v>
      </c>
      <c r="D247" s="110">
        <v>10</v>
      </c>
      <c r="E247" s="110">
        <v>32</v>
      </c>
      <c r="F247" s="110">
        <v>24</v>
      </c>
      <c r="G247" s="110">
        <v>32</v>
      </c>
      <c r="H247" s="110">
        <v>21</v>
      </c>
      <c r="I247" s="110">
        <v>4</v>
      </c>
      <c r="J247" s="110">
        <v>9</v>
      </c>
      <c r="K247" s="110">
        <v>12</v>
      </c>
      <c r="L247" s="110">
        <v>18</v>
      </c>
      <c r="M247" s="110">
        <v>4</v>
      </c>
      <c r="N247" s="110">
        <v>27</v>
      </c>
      <c r="O247" s="110">
        <v>8</v>
      </c>
      <c r="P247" s="110">
        <v>10</v>
      </c>
      <c r="Q247" s="110">
        <v>45</v>
      </c>
      <c r="R247" s="110">
        <v>33</v>
      </c>
      <c r="S247" s="110">
        <v>2</v>
      </c>
      <c r="T247" s="110">
        <v>10</v>
      </c>
      <c r="U247" s="110">
        <v>0</v>
      </c>
    </row>
    <row r="248" spans="1:21" ht="13.2" x14ac:dyDescent="0.25">
      <c r="A248" s="110" t="s">
        <v>559</v>
      </c>
      <c r="B248" s="110">
        <v>61</v>
      </c>
      <c r="C248" s="110">
        <v>40</v>
      </c>
      <c r="D248" s="110">
        <v>14</v>
      </c>
      <c r="E248" s="110">
        <v>44</v>
      </c>
      <c r="F248" s="110">
        <v>32</v>
      </c>
      <c r="G248" s="110">
        <v>42</v>
      </c>
      <c r="H248" s="110">
        <v>27</v>
      </c>
      <c r="I248" s="110">
        <v>4</v>
      </c>
      <c r="J248" s="110">
        <v>2</v>
      </c>
      <c r="K248" s="110">
        <v>10</v>
      </c>
      <c r="L248" s="110">
        <v>87</v>
      </c>
      <c r="M248" s="110">
        <v>18</v>
      </c>
      <c r="N248" s="110">
        <v>48</v>
      </c>
      <c r="O248" s="110">
        <v>22</v>
      </c>
      <c r="P248" s="110">
        <v>3</v>
      </c>
      <c r="Q248" s="110">
        <v>52</v>
      </c>
      <c r="R248" s="110">
        <v>35</v>
      </c>
      <c r="S248" s="110">
        <v>6</v>
      </c>
      <c r="T248" s="110">
        <v>11</v>
      </c>
      <c r="U248" s="110">
        <v>0</v>
      </c>
    </row>
    <row r="249" spans="1:21" ht="13.2" x14ac:dyDescent="0.25">
      <c r="A249" s="110" t="s">
        <v>560</v>
      </c>
      <c r="B249" s="110">
        <v>20</v>
      </c>
      <c r="C249" s="110">
        <v>22</v>
      </c>
      <c r="D249" s="110">
        <v>14</v>
      </c>
      <c r="E249" s="110">
        <v>82</v>
      </c>
      <c r="F249" s="110">
        <v>28</v>
      </c>
      <c r="G249" s="110">
        <v>20</v>
      </c>
      <c r="H249" s="110">
        <v>37</v>
      </c>
      <c r="I249" s="110">
        <v>1</v>
      </c>
      <c r="J249" s="110">
        <v>2</v>
      </c>
      <c r="K249" s="110">
        <v>13</v>
      </c>
      <c r="L249" s="110">
        <v>52</v>
      </c>
      <c r="M249" s="110">
        <v>3</v>
      </c>
      <c r="N249" s="110">
        <v>55</v>
      </c>
      <c r="O249" s="110">
        <v>11</v>
      </c>
      <c r="P249" s="110">
        <v>9</v>
      </c>
      <c r="Q249" s="110">
        <v>49</v>
      </c>
      <c r="R249" s="110">
        <v>65</v>
      </c>
      <c r="S249" s="110">
        <v>0</v>
      </c>
      <c r="T249" s="110">
        <v>6</v>
      </c>
      <c r="U249" s="110">
        <v>1</v>
      </c>
    </row>
    <row r="250" spans="1:21" ht="13.2" x14ac:dyDescent="0.25">
      <c r="A250" s="110" t="s">
        <v>561</v>
      </c>
      <c r="B250" s="110">
        <v>55</v>
      </c>
      <c r="C250" s="110">
        <v>11</v>
      </c>
      <c r="D250" s="110">
        <v>43</v>
      </c>
      <c r="E250" s="110">
        <v>82</v>
      </c>
      <c r="F250" s="110">
        <v>28</v>
      </c>
      <c r="G250" s="110">
        <v>40</v>
      </c>
      <c r="H250" s="110">
        <v>57</v>
      </c>
      <c r="I250" s="110">
        <v>3</v>
      </c>
      <c r="J250" s="110">
        <v>1</v>
      </c>
      <c r="K250" s="110">
        <v>12</v>
      </c>
      <c r="L250" s="110">
        <v>138</v>
      </c>
      <c r="M250" s="110">
        <v>44</v>
      </c>
      <c r="N250" s="110">
        <v>63</v>
      </c>
      <c r="O250" s="110">
        <v>14</v>
      </c>
      <c r="P250" s="110">
        <v>22</v>
      </c>
      <c r="Q250" s="110">
        <v>125</v>
      </c>
      <c r="R250" s="110">
        <v>141</v>
      </c>
      <c r="S250" s="110">
        <v>3</v>
      </c>
      <c r="T250" s="110">
        <v>33</v>
      </c>
      <c r="U250" s="110">
        <v>3</v>
      </c>
    </row>
    <row r="251" spans="1:21" ht="13.2" x14ac:dyDescent="0.25">
      <c r="A251" s="110" t="s">
        <v>562</v>
      </c>
      <c r="B251" s="110">
        <v>29</v>
      </c>
      <c r="C251" s="110">
        <v>4</v>
      </c>
      <c r="D251" s="110">
        <v>22</v>
      </c>
      <c r="E251" s="110">
        <v>42</v>
      </c>
      <c r="F251" s="110">
        <v>10</v>
      </c>
      <c r="G251" s="110">
        <v>25</v>
      </c>
      <c r="H251" s="110">
        <v>17</v>
      </c>
      <c r="I251" s="110">
        <v>8</v>
      </c>
      <c r="J251" s="110">
        <v>1</v>
      </c>
      <c r="K251" s="110">
        <v>4</v>
      </c>
      <c r="L251" s="110">
        <v>27</v>
      </c>
      <c r="M251" s="110">
        <v>3</v>
      </c>
      <c r="N251" s="110">
        <v>34</v>
      </c>
      <c r="O251" s="110">
        <v>8</v>
      </c>
      <c r="P251" s="110">
        <v>1</v>
      </c>
      <c r="Q251" s="110">
        <v>34</v>
      </c>
      <c r="R251" s="110">
        <v>24</v>
      </c>
      <c r="S251" s="110">
        <v>1</v>
      </c>
      <c r="T251" s="110">
        <v>5</v>
      </c>
      <c r="U251" s="110">
        <v>0</v>
      </c>
    </row>
    <row r="252" spans="1:21" ht="13.2" x14ac:dyDescent="0.25">
      <c r="A252" s="110" t="s">
        <v>563</v>
      </c>
      <c r="B252" s="110">
        <v>54</v>
      </c>
      <c r="C252" s="110">
        <v>46</v>
      </c>
      <c r="D252" s="110">
        <v>30</v>
      </c>
      <c r="E252" s="110">
        <v>82</v>
      </c>
      <c r="F252" s="110">
        <v>42</v>
      </c>
      <c r="G252" s="110">
        <v>42</v>
      </c>
      <c r="H252" s="110">
        <v>0</v>
      </c>
      <c r="I252" s="110">
        <v>3</v>
      </c>
      <c r="J252" s="110">
        <v>0</v>
      </c>
      <c r="K252" s="110">
        <v>5</v>
      </c>
      <c r="L252" s="110">
        <v>93</v>
      </c>
      <c r="M252" s="110">
        <v>7</v>
      </c>
      <c r="N252" s="110">
        <v>37</v>
      </c>
      <c r="O252" s="110">
        <v>23</v>
      </c>
      <c r="P252" s="110">
        <v>9</v>
      </c>
      <c r="Q252" s="110">
        <v>47</v>
      </c>
      <c r="R252" s="110">
        <v>67</v>
      </c>
      <c r="S252" s="110">
        <v>1</v>
      </c>
      <c r="T252" s="110">
        <v>24</v>
      </c>
      <c r="U252" s="110">
        <v>1</v>
      </c>
    </row>
    <row r="253" spans="1:21" ht="13.2" x14ac:dyDescent="0.25">
      <c r="A253" s="110" t="s">
        <v>564</v>
      </c>
      <c r="B253" s="110">
        <v>23</v>
      </c>
      <c r="C253" s="110">
        <v>25</v>
      </c>
      <c r="D253" s="110">
        <v>11</v>
      </c>
      <c r="E253" s="110">
        <v>28</v>
      </c>
      <c r="F253" s="110">
        <v>12</v>
      </c>
      <c r="G253" s="110">
        <v>17</v>
      </c>
      <c r="H253" s="110">
        <v>1</v>
      </c>
      <c r="I253" s="110">
        <v>1</v>
      </c>
      <c r="J253" s="110">
        <v>0</v>
      </c>
      <c r="K253" s="110">
        <v>1</v>
      </c>
      <c r="L253" s="110">
        <v>36</v>
      </c>
      <c r="M253" s="110">
        <v>4</v>
      </c>
      <c r="N253" s="110">
        <v>24</v>
      </c>
      <c r="O253" s="110">
        <v>8</v>
      </c>
      <c r="P253" s="110">
        <v>4</v>
      </c>
      <c r="Q253" s="110">
        <v>23</v>
      </c>
      <c r="R253" s="110">
        <v>11</v>
      </c>
      <c r="S253" s="110">
        <v>0</v>
      </c>
      <c r="T253" s="110">
        <v>12</v>
      </c>
      <c r="U253" s="110">
        <v>0</v>
      </c>
    </row>
    <row r="254" spans="1:21" ht="13.2" x14ac:dyDescent="0.25">
      <c r="A254" s="110" t="s">
        <v>565</v>
      </c>
      <c r="B254" s="110">
        <v>39</v>
      </c>
      <c r="C254" s="110">
        <v>19</v>
      </c>
      <c r="D254" s="110">
        <v>21</v>
      </c>
      <c r="E254" s="110">
        <v>32</v>
      </c>
      <c r="F254" s="110">
        <v>17</v>
      </c>
      <c r="G254" s="110">
        <v>32</v>
      </c>
      <c r="H254" s="110">
        <v>9</v>
      </c>
      <c r="I254" s="110">
        <v>2</v>
      </c>
      <c r="J254" s="110">
        <v>1</v>
      </c>
      <c r="K254" s="110">
        <v>10</v>
      </c>
      <c r="L254" s="110">
        <v>25</v>
      </c>
      <c r="M254" s="110">
        <v>0</v>
      </c>
      <c r="N254" s="110">
        <v>30</v>
      </c>
      <c r="O254" s="110">
        <v>30</v>
      </c>
      <c r="P254" s="110">
        <v>5</v>
      </c>
      <c r="Q254" s="110">
        <v>37</v>
      </c>
      <c r="R254" s="110">
        <v>14</v>
      </c>
      <c r="S254" s="110">
        <v>3</v>
      </c>
      <c r="T254" s="110">
        <v>6</v>
      </c>
      <c r="U254" s="110">
        <v>0</v>
      </c>
    </row>
    <row r="255" spans="1:21" ht="13.2" x14ac:dyDescent="0.25">
      <c r="A255" s="110" t="s">
        <v>566</v>
      </c>
      <c r="B255" s="110">
        <v>17</v>
      </c>
      <c r="C255" s="110">
        <v>6</v>
      </c>
      <c r="D255" s="110">
        <v>26</v>
      </c>
      <c r="E255" s="110">
        <v>22</v>
      </c>
      <c r="F255" s="110">
        <v>15</v>
      </c>
      <c r="G255" s="110">
        <v>18</v>
      </c>
      <c r="H255" s="110">
        <v>18</v>
      </c>
      <c r="I255" s="110">
        <v>2</v>
      </c>
      <c r="J255" s="110">
        <v>1</v>
      </c>
      <c r="K255" s="110">
        <v>6</v>
      </c>
      <c r="L255" s="110">
        <v>32</v>
      </c>
      <c r="M255" s="110">
        <v>20</v>
      </c>
      <c r="N255" s="110">
        <v>24</v>
      </c>
      <c r="O255" s="110">
        <v>6</v>
      </c>
      <c r="P255" s="110">
        <v>7</v>
      </c>
      <c r="Q255" s="110">
        <v>41</v>
      </c>
      <c r="R255" s="110">
        <v>41</v>
      </c>
      <c r="S255" s="110">
        <v>1</v>
      </c>
      <c r="T255" s="110">
        <v>13</v>
      </c>
      <c r="U255" s="110">
        <v>0</v>
      </c>
    </row>
    <row r="256" spans="1:21" ht="13.2" x14ac:dyDescent="0.25">
      <c r="A256" s="110" t="s">
        <v>567</v>
      </c>
      <c r="B256" s="110">
        <v>40</v>
      </c>
      <c r="C256" s="110">
        <v>9</v>
      </c>
      <c r="D256" s="110">
        <v>12</v>
      </c>
      <c r="E256" s="110">
        <v>31</v>
      </c>
      <c r="F256" s="110">
        <v>23</v>
      </c>
      <c r="G256" s="110">
        <v>17</v>
      </c>
      <c r="H256" s="110">
        <v>11</v>
      </c>
      <c r="I256" s="110">
        <v>1</v>
      </c>
      <c r="J256" s="110">
        <v>5</v>
      </c>
      <c r="K256" s="110">
        <v>8</v>
      </c>
      <c r="L256" s="110">
        <v>27</v>
      </c>
      <c r="M256" s="110">
        <v>10</v>
      </c>
      <c r="N256" s="110">
        <v>23</v>
      </c>
      <c r="O256" s="110">
        <v>10</v>
      </c>
      <c r="P256" s="110">
        <v>2</v>
      </c>
      <c r="Q256" s="110">
        <v>37</v>
      </c>
      <c r="R256" s="110">
        <v>54</v>
      </c>
      <c r="S256" s="110">
        <v>7</v>
      </c>
      <c r="T256" s="110">
        <v>8</v>
      </c>
      <c r="U256" s="110">
        <v>0</v>
      </c>
    </row>
    <row r="257" spans="1:21" ht="13.2" x14ac:dyDescent="0.25">
      <c r="A257" s="110" t="s">
        <v>568</v>
      </c>
      <c r="B257" s="110">
        <v>18</v>
      </c>
      <c r="C257" s="110">
        <v>26</v>
      </c>
      <c r="D257" s="110">
        <v>6</v>
      </c>
      <c r="E257" s="110">
        <v>9</v>
      </c>
      <c r="F257" s="110">
        <v>12</v>
      </c>
      <c r="G257" s="110">
        <v>20</v>
      </c>
      <c r="H257" s="110">
        <v>0</v>
      </c>
      <c r="I257" s="110">
        <v>1</v>
      </c>
      <c r="J257" s="110">
        <v>0</v>
      </c>
      <c r="K257" s="110">
        <v>3</v>
      </c>
      <c r="L257" s="110">
        <v>20</v>
      </c>
      <c r="M257" s="110">
        <v>25</v>
      </c>
      <c r="N257" s="110">
        <v>11</v>
      </c>
      <c r="O257" s="110">
        <v>10</v>
      </c>
      <c r="P257" s="110">
        <v>2</v>
      </c>
      <c r="Q257" s="110">
        <v>23</v>
      </c>
      <c r="R257" s="110">
        <v>17</v>
      </c>
      <c r="S257" s="110">
        <v>0</v>
      </c>
      <c r="T257" s="110">
        <v>12</v>
      </c>
      <c r="U257" s="110">
        <v>0</v>
      </c>
    </row>
    <row r="258" spans="1:21" ht="13.2" x14ac:dyDescent="0.25">
      <c r="A258" s="110" t="s">
        <v>569</v>
      </c>
      <c r="B258" s="110">
        <v>38</v>
      </c>
      <c r="C258" s="110">
        <v>12</v>
      </c>
      <c r="D258" s="110">
        <v>9</v>
      </c>
      <c r="E258" s="110">
        <v>27</v>
      </c>
      <c r="F258" s="110">
        <v>13</v>
      </c>
      <c r="G258" s="110">
        <v>32</v>
      </c>
      <c r="H258" s="110">
        <v>0</v>
      </c>
      <c r="I258" s="110">
        <v>2</v>
      </c>
      <c r="J258" s="110">
        <v>1</v>
      </c>
      <c r="K258" s="110">
        <v>6</v>
      </c>
      <c r="L258" s="110">
        <v>17</v>
      </c>
      <c r="M258" s="110">
        <v>2</v>
      </c>
      <c r="N258" s="110">
        <v>15</v>
      </c>
      <c r="O258" s="110">
        <v>14</v>
      </c>
      <c r="P258" s="110">
        <v>4</v>
      </c>
      <c r="Q258" s="110">
        <v>17</v>
      </c>
      <c r="R258" s="110">
        <v>17</v>
      </c>
      <c r="S258" s="110">
        <v>1</v>
      </c>
      <c r="T258" s="110">
        <v>12</v>
      </c>
      <c r="U258" s="110">
        <v>0</v>
      </c>
    </row>
    <row r="259" spans="1:21" ht="14.25" customHeight="1" x14ac:dyDescent="0.25">
      <c r="A259" s="18" t="s">
        <v>570</v>
      </c>
      <c r="B259" s="18"/>
      <c r="C259" s="18"/>
      <c r="D259" s="110"/>
      <c r="E259" s="110"/>
      <c r="F259" s="18"/>
      <c r="G259" s="110"/>
      <c r="H259" s="110"/>
      <c r="I259" s="18"/>
      <c r="J259" s="110"/>
      <c r="K259" s="110"/>
      <c r="L259" s="110"/>
      <c r="M259" s="110"/>
      <c r="N259" s="110"/>
      <c r="O259" s="18"/>
      <c r="P259" s="110"/>
      <c r="Q259" s="110"/>
      <c r="R259" s="110"/>
      <c r="S259" s="18"/>
      <c r="T259" s="110"/>
      <c r="U259" s="110"/>
    </row>
    <row r="260" spans="1:21" ht="13.2" x14ac:dyDescent="0.25">
      <c r="A260" s="110" t="s">
        <v>571</v>
      </c>
      <c r="B260" s="110">
        <v>59</v>
      </c>
      <c r="C260" s="110">
        <v>47</v>
      </c>
      <c r="D260" s="110">
        <v>20</v>
      </c>
      <c r="E260" s="110">
        <v>137</v>
      </c>
      <c r="F260" s="110">
        <v>53</v>
      </c>
      <c r="G260" s="110">
        <v>54</v>
      </c>
      <c r="H260" s="110">
        <v>14</v>
      </c>
      <c r="I260" s="110">
        <v>6</v>
      </c>
      <c r="J260" s="110">
        <v>0</v>
      </c>
      <c r="K260" s="110">
        <v>23</v>
      </c>
      <c r="L260" s="110">
        <v>93</v>
      </c>
      <c r="M260" s="110">
        <v>34</v>
      </c>
      <c r="N260" s="110">
        <v>62</v>
      </c>
      <c r="O260" s="110">
        <v>44</v>
      </c>
      <c r="P260" s="110">
        <v>12</v>
      </c>
      <c r="Q260" s="110">
        <v>69</v>
      </c>
      <c r="R260" s="110">
        <v>105</v>
      </c>
      <c r="S260" s="110">
        <v>9</v>
      </c>
      <c r="T260" s="110">
        <v>37</v>
      </c>
      <c r="U260" s="110">
        <v>30</v>
      </c>
    </row>
    <row r="261" spans="1:21" ht="13.2" x14ac:dyDescent="0.25">
      <c r="A261" s="110" t="s">
        <v>572</v>
      </c>
      <c r="B261" s="110">
        <v>206</v>
      </c>
      <c r="C261" s="110">
        <v>101</v>
      </c>
      <c r="D261" s="110">
        <v>121</v>
      </c>
      <c r="E261" s="110">
        <v>450</v>
      </c>
      <c r="F261" s="110">
        <v>174</v>
      </c>
      <c r="G261" s="110">
        <v>96</v>
      </c>
      <c r="H261" s="110">
        <v>103</v>
      </c>
      <c r="I261" s="110">
        <v>28</v>
      </c>
      <c r="J261" s="110">
        <v>35</v>
      </c>
      <c r="K261" s="110">
        <v>114</v>
      </c>
      <c r="L261" s="110">
        <v>428</v>
      </c>
      <c r="M261" s="110">
        <v>63</v>
      </c>
      <c r="N261" s="110">
        <v>346</v>
      </c>
      <c r="O261" s="110">
        <v>62</v>
      </c>
      <c r="P261" s="110">
        <v>61</v>
      </c>
      <c r="Q261" s="110">
        <v>692</v>
      </c>
      <c r="R261" s="110">
        <v>377</v>
      </c>
      <c r="S261" s="110">
        <v>61</v>
      </c>
      <c r="T261" s="110">
        <v>88</v>
      </c>
      <c r="U261" s="110">
        <v>4</v>
      </c>
    </row>
    <row r="262" spans="1:21" ht="13.2" x14ac:dyDescent="0.25">
      <c r="A262" s="110" t="s">
        <v>573</v>
      </c>
      <c r="B262" s="110">
        <v>47</v>
      </c>
      <c r="C262" s="110">
        <v>7</v>
      </c>
      <c r="D262" s="110">
        <v>17</v>
      </c>
      <c r="E262" s="110">
        <v>20</v>
      </c>
      <c r="F262" s="110">
        <v>7</v>
      </c>
      <c r="G262" s="110">
        <v>17</v>
      </c>
      <c r="H262" s="110">
        <v>5</v>
      </c>
      <c r="I262" s="110">
        <v>2</v>
      </c>
      <c r="J262" s="110">
        <v>2</v>
      </c>
      <c r="K262" s="110">
        <v>13</v>
      </c>
      <c r="L262" s="110">
        <v>43</v>
      </c>
      <c r="M262" s="110">
        <v>20</v>
      </c>
      <c r="N262" s="110">
        <v>16</v>
      </c>
      <c r="O262" s="110">
        <v>14</v>
      </c>
      <c r="P262" s="110">
        <v>6</v>
      </c>
      <c r="Q262" s="110">
        <v>36</v>
      </c>
      <c r="R262" s="110">
        <v>23</v>
      </c>
      <c r="S262" s="110">
        <v>7</v>
      </c>
      <c r="T262" s="110">
        <v>10</v>
      </c>
      <c r="U262" s="110">
        <v>1</v>
      </c>
    </row>
    <row r="263" spans="1:21" ht="13.2" x14ac:dyDescent="0.25">
      <c r="A263" s="110" t="s">
        <v>574</v>
      </c>
      <c r="B263" s="110">
        <v>99</v>
      </c>
      <c r="C263" s="110">
        <v>35</v>
      </c>
      <c r="D263" s="110">
        <v>43</v>
      </c>
      <c r="E263" s="110">
        <v>209</v>
      </c>
      <c r="F263" s="110">
        <v>91</v>
      </c>
      <c r="G263" s="110">
        <v>37</v>
      </c>
      <c r="H263" s="110">
        <v>47</v>
      </c>
      <c r="I263" s="110">
        <v>27</v>
      </c>
      <c r="J263" s="110">
        <v>0</v>
      </c>
      <c r="K263" s="110">
        <v>13</v>
      </c>
      <c r="L263" s="110">
        <v>120</v>
      </c>
      <c r="M263" s="110">
        <v>70</v>
      </c>
      <c r="N263" s="110">
        <v>119</v>
      </c>
      <c r="O263" s="110">
        <v>42</v>
      </c>
      <c r="P263" s="110">
        <v>29</v>
      </c>
      <c r="Q263" s="110">
        <v>136</v>
      </c>
      <c r="R263" s="110">
        <v>117</v>
      </c>
      <c r="S263" s="110">
        <v>21</v>
      </c>
      <c r="T263" s="110">
        <v>42</v>
      </c>
      <c r="U263" s="110">
        <v>8</v>
      </c>
    </row>
    <row r="264" spans="1:21" ht="13.2" x14ac:dyDescent="0.25">
      <c r="A264" s="110" t="s">
        <v>575</v>
      </c>
      <c r="B264" s="110">
        <v>62</v>
      </c>
      <c r="C264" s="110">
        <v>49</v>
      </c>
      <c r="D264" s="110">
        <v>24</v>
      </c>
      <c r="E264" s="110">
        <v>92</v>
      </c>
      <c r="F264" s="110">
        <v>46</v>
      </c>
      <c r="G264" s="110">
        <v>23</v>
      </c>
      <c r="H264" s="110">
        <v>12</v>
      </c>
      <c r="I264" s="110">
        <v>4</v>
      </c>
      <c r="J264" s="110">
        <v>3</v>
      </c>
      <c r="K264" s="110">
        <v>10</v>
      </c>
      <c r="L264" s="110">
        <v>81</v>
      </c>
      <c r="M264" s="110">
        <v>16</v>
      </c>
      <c r="N264" s="110">
        <v>55</v>
      </c>
      <c r="O264" s="110">
        <v>53</v>
      </c>
      <c r="P264" s="110">
        <v>9</v>
      </c>
      <c r="Q264" s="110">
        <v>56</v>
      </c>
      <c r="R264" s="110">
        <v>35</v>
      </c>
      <c r="S264" s="110">
        <v>8</v>
      </c>
      <c r="T264" s="110">
        <v>30</v>
      </c>
      <c r="U264" s="110">
        <v>8</v>
      </c>
    </row>
    <row r="265" spans="1:21" ht="13.2" x14ac:dyDescent="0.25">
      <c r="A265" s="110" t="s">
        <v>576</v>
      </c>
      <c r="B265" s="110">
        <v>34</v>
      </c>
      <c r="C265" s="110">
        <v>3</v>
      </c>
      <c r="D265" s="110">
        <v>11</v>
      </c>
      <c r="E265" s="110">
        <v>36</v>
      </c>
      <c r="F265" s="110">
        <v>17</v>
      </c>
      <c r="G265" s="110">
        <v>18</v>
      </c>
      <c r="H265" s="110">
        <v>16</v>
      </c>
      <c r="I265" s="110">
        <v>15</v>
      </c>
      <c r="J265" s="110">
        <v>1</v>
      </c>
      <c r="K265" s="110">
        <v>10</v>
      </c>
      <c r="L265" s="110">
        <v>29</v>
      </c>
      <c r="M265" s="110">
        <v>13</v>
      </c>
      <c r="N265" s="110">
        <v>22</v>
      </c>
      <c r="O265" s="110">
        <v>11</v>
      </c>
      <c r="P265" s="110">
        <v>6</v>
      </c>
      <c r="Q265" s="110">
        <v>23</v>
      </c>
      <c r="R265" s="110">
        <v>17</v>
      </c>
      <c r="S265" s="110">
        <v>3</v>
      </c>
      <c r="T265" s="110">
        <v>15</v>
      </c>
      <c r="U265" s="110">
        <v>2</v>
      </c>
    </row>
    <row r="266" spans="1:21" ht="13.2" x14ac:dyDescent="0.25">
      <c r="A266" s="110" t="s">
        <v>577</v>
      </c>
      <c r="B266" s="110">
        <v>15</v>
      </c>
      <c r="C266" s="110">
        <v>14</v>
      </c>
      <c r="D266" s="110">
        <v>10</v>
      </c>
      <c r="E266" s="110">
        <v>10</v>
      </c>
      <c r="F266" s="110">
        <v>8</v>
      </c>
      <c r="G266" s="110">
        <v>19</v>
      </c>
      <c r="H266" s="110">
        <v>1</v>
      </c>
      <c r="I266" s="110">
        <v>6</v>
      </c>
      <c r="J266" s="110">
        <v>1</v>
      </c>
      <c r="K266" s="110">
        <v>7</v>
      </c>
      <c r="L266" s="110">
        <v>29</v>
      </c>
      <c r="M266" s="110">
        <v>8</v>
      </c>
      <c r="N266" s="110">
        <v>6</v>
      </c>
      <c r="O266" s="110">
        <v>12</v>
      </c>
      <c r="P266" s="110">
        <v>3</v>
      </c>
      <c r="Q266" s="110">
        <v>25</v>
      </c>
      <c r="R266" s="110">
        <v>7</v>
      </c>
      <c r="S266" s="110">
        <v>3</v>
      </c>
      <c r="T266" s="110">
        <v>2</v>
      </c>
      <c r="U266" s="110">
        <v>1</v>
      </c>
    </row>
    <row r="267" spans="1:21" ht="13.2" x14ac:dyDescent="0.25">
      <c r="A267" s="110" t="s">
        <v>578</v>
      </c>
      <c r="B267" s="110">
        <v>15</v>
      </c>
      <c r="C267" s="110">
        <v>37</v>
      </c>
      <c r="D267" s="110">
        <v>4</v>
      </c>
      <c r="E267" s="110">
        <v>55</v>
      </c>
      <c r="F267" s="110">
        <v>16</v>
      </c>
      <c r="G267" s="110">
        <v>11</v>
      </c>
      <c r="H267" s="110">
        <v>0</v>
      </c>
      <c r="I267" s="110">
        <v>0</v>
      </c>
      <c r="J267" s="110">
        <v>1</v>
      </c>
      <c r="K267" s="110">
        <v>3</v>
      </c>
      <c r="L267" s="110">
        <v>40</v>
      </c>
      <c r="M267" s="110">
        <v>37</v>
      </c>
      <c r="N267" s="110">
        <v>20</v>
      </c>
      <c r="O267" s="110">
        <v>17</v>
      </c>
      <c r="P267" s="110">
        <v>1</v>
      </c>
      <c r="Q267" s="110">
        <v>33</v>
      </c>
      <c r="R267" s="110">
        <v>45</v>
      </c>
      <c r="S267" s="110">
        <v>0</v>
      </c>
      <c r="T267" s="110">
        <v>6</v>
      </c>
      <c r="U267" s="110">
        <v>2</v>
      </c>
    </row>
    <row r="268" spans="1:21" ht="13.2" x14ac:dyDescent="0.25">
      <c r="A268" s="110" t="s">
        <v>579</v>
      </c>
      <c r="B268" s="110">
        <v>70</v>
      </c>
      <c r="C268" s="110">
        <v>28</v>
      </c>
      <c r="D268" s="110">
        <v>61</v>
      </c>
      <c r="E268" s="110">
        <v>123</v>
      </c>
      <c r="F268" s="110">
        <v>59</v>
      </c>
      <c r="G268" s="110">
        <v>74</v>
      </c>
      <c r="H268" s="110">
        <v>74</v>
      </c>
      <c r="I268" s="110">
        <v>11</v>
      </c>
      <c r="J268" s="110">
        <v>7</v>
      </c>
      <c r="K268" s="110">
        <v>44</v>
      </c>
      <c r="L268" s="110">
        <v>229</v>
      </c>
      <c r="M268" s="110">
        <v>176</v>
      </c>
      <c r="N268" s="110">
        <v>93</v>
      </c>
      <c r="O268" s="110">
        <v>29</v>
      </c>
      <c r="P268" s="110">
        <v>29</v>
      </c>
      <c r="Q268" s="110">
        <v>164</v>
      </c>
      <c r="R268" s="110">
        <v>72</v>
      </c>
      <c r="S268" s="110">
        <v>7</v>
      </c>
      <c r="T268" s="110">
        <v>63</v>
      </c>
      <c r="U268" s="110">
        <v>1</v>
      </c>
    </row>
    <row r="269" spans="1:21" ht="13.2" x14ac:dyDescent="0.25">
      <c r="A269" s="110" t="s">
        <v>580</v>
      </c>
      <c r="B269" s="110">
        <v>57</v>
      </c>
      <c r="C269" s="110">
        <v>10</v>
      </c>
      <c r="D269" s="110">
        <v>66</v>
      </c>
      <c r="E269" s="110">
        <v>82</v>
      </c>
      <c r="F269" s="110">
        <v>42</v>
      </c>
      <c r="G269" s="110">
        <v>39</v>
      </c>
      <c r="H269" s="110">
        <v>18</v>
      </c>
      <c r="I269" s="110">
        <v>19</v>
      </c>
      <c r="J269" s="110">
        <v>3</v>
      </c>
      <c r="K269" s="110">
        <v>27</v>
      </c>
      <c r="L269" s="110">
        <v>75</v>
      </c>
      <c r="M269" s="110">
        <v>19</v>
      </c>
      <c r="N269" s="110">
        <v>60</v>
      </c>
      <c r="O269" s="110">
        <v>21</v>
      </c>
      <c r="P269" s="110">
        <v>10</v>
      </c>
      <c r="Q269" s="110">
        <v>103</v>
      </c>
      <c r="R269" s="110">
        <v>93</v>
      </c>
      <c r="S269" s="110">
        <v>8</v>
      </c>
      <c r="T269" s="110">
        <v>24</v>
      </c>
      <c r="U269" s="110">
        <v>12</v>
      </c>
    </row>
    <row r="270" spans="1:21" ht="14.25" customHeight="1" x14ac:dyDescent="0.25">
      <c r="A270" s="18" t="s">
        <v>581</v>
      </c>
      <c r="B270" s="18"/>
      <c r="C270" s="18"/>
      <c r="D270" s="110"/>
      <c r="E270" s="110"/>
      <c r="F270" s="18"/>
      <c r="G270" s="110"/>
      <c r="H270" s="110"/>
      <c r="I270" s="18"/>
      <c r="J270" s="110"/>
      <c r="K270" s="110"/>
      <c r="L270" s="110"/>
      <c r="M270" s="110"/>
      <c r="N270" s="110"/>
      <c r="O270" s="18"/>
      <c r="P270" s="110"/>
      <c r="Q270" s="110"/>
      <c r="R270" s="110"/>
      <c r="S270" s="18"/>
      <c r="T270" s="110"/>
      <c r="U270" s="110"/>
    </row>
    <row r="271" spans="1:21" ht="13.2" x14ac:dyDescent="0.25">
      <c r="A271" s="110" t="s">
        <v>582</v>
      </c>
      <c r="B271" s="110">
        <v>33</v>
      </c>
      <c r="C271" s="110">
        <v>60</v>
      </c>
      <c r="D271" s="110">
        <v>14</v>
      </c>
      <c r="E271" s="110">
        <v>107</v>
      </c>
      <c r="F271" s="110">
        <v>67</v>
      </c>
      <c r="G271" s="110">
        <v>36</v>
      </c>
      <c r="H271" s="110">
        <v>23</v>
      </c>
      <c r="I271" s="110">
        <v>1</v>
      </c>
      <c r="J271" s="110">
        <v>0</v>
      </c>
      <c r="K271" s="110">
        <v>16</v>
      </c>
      <c r="L271" s="110">
        <v>131</v>
      </c>
      <c r="M271" s="110">
        <v>3</v>
      </c>
      <c r="N271" s="110">
        <v>98</v>
      </c>
      <c r="O271" s="110">
        <v>28</v>
      </c>
      <c r="P271" s="110">
        <v>30</v>
      </c>
      <c r="Q271" s="110">
        <v>111</v>
      </c>
      <c r="R271" s="110">
        <v>99</v>
      </c>
      <c r="S271" s="110">
        <v>35</v>
      </c>
      <c r="T271" s="110">
        <v>22</v>
      </c>
      <c r="U271" s="110">
        <v>5</v>
      </c>
    </row>
    <row r="272" spans="1:21" ht="13.2" x14ac:dyDescent="0.25">
      <c r="A272" s="110" t="s">
        <v>583</v>
      </c>
      <c r="B272" s="110">
        <v>9</v>
      </c>
      <c r="C272" s="110">
        <v>43</v>
      </c>
      <c r="D272" s="110">
        <v>51</v>
      </c>
      <c r="E272" s="110">
        <v>29</v>
      </c>
      <c r="F272" s="110">
        <v>39</v>
      </c>
      <c r="G272" s="110">
        <v>51</v>
      </c>
      <c r="H272" s="110">
        <v>7</v>
      </c>
      <c r="I272" s="110">
        <v>4</v>
      </c>
      <c r="J272" s="110">
        <v>0</v>
      </c>
      <c r="K272" s="110">
        <v>18</v>
      </c>
      <c r="L272" s="110">
        <v>102</v>
      </c>
      <c r="M272" s="110">
        <v>14</v>
      </c>
      <c r="N272" s="110">
        <v>76</v>
      </c>
      <c r="O272" s="110">
        <v>25</v>
      </c>
      <c r="P272" s="110">
        <v>11</v>
      </c>
      <c r="Q272" s="110">
        <v>69</v>
      </c>
      <c r="R272" s="110">
        <v>78</v>
      </c>
      <c r="S272" s="110">
        <v>6</v>
      </c>
      <c r="T272" s="110">
        <v>12</v>
      </c>
      <c r="U272" s="110">
        <v>4</v>
      </c>
    </row>
    <row r="273" spans="1:21" ht="13.2" x14ac:dyDescent="0.25">
      <c r="A273" s="110" t="s">
        <v>584</v>
      </c>
      <c r="B273" s="110">
        <v>18</v>
      </c>
      <c r="C273" s="110">
        <v>43</v>
      </c>
      <c r="D273" s="110">
        <v>30</v>
      </c>
      <c r="E273" s="110">
        <v>52</v>
      </c>
      <c r="F273" s="110">
        <v>15</v>
      </c>
      <c r="G273" s="110">
        <v>76</v>
      </c>
      <c r="H273" s="110">
        <v>27</v>
      </c>
      <c r="I273" s="110">
        <v>29</v>
      </c>
      <c r="J273" s="110">
        <v>0</v>
      </c>
      <c r="K273" s="110">
        <v>11</v>
      </c>
      <c r="L273" s="110">
        <v>128</v>
      </c>
      <c r="M273" s="110">
        <v>6</v>
      </c>
      <c r="N273" s="110">
        <v>35</v>
      </c>
      <c r="O273" s="110">
        <v>34</v>
      </c>
      <c r="P273" s="110">
        <v>5</v>
      </c>
      <c r="Q273" s="110">
        <v>60</v>
      </c>
      <c r="R273" s="110">
        <v>69</v>
      </c>
      <c r="S273" s="110">
        <v>10</v>
      </c>
      <c r="T273" s="110">
        <v>31</v>
      </c>
      <c r="U273" s="110">
        <v>1</v>
      </c>
    </row>
    <row r="274" spans="1:21" ht="13.2" x14ac:dyDescent="0.25">
      <c r="A274" s="110" t="s">
        <v>585</v>
      </c>
      <c r="B274" s="110">
        <v>153</v>
      </c>
      <c r="C274" s="110">
        <v>55</v>
      </c>
      <c r="D274" s="110">
        <v>188</v>
      </c>
      <c r="E274" s="110">
        <v>565</v>
      </c>
      <c r="F274" s="110">
        <v>182</v>
      </c>
      <c r="G274" s="110">
        <v>119</v>
      </c>
      <c r="H274" s="110">
        <v>133</v>
      </c>
      <c r="I274" s="110">
        <v>16</v>
      </c>
      <c r="J274" s="110">
        <v>2</v>
      </c>
      <c r="K274" s="110">
        <v>66</v>
      </c>
      <c r="L274" s="110">
        <v>408</v>
      </c>
      <c r="M274" s="110">
        <v>55</v>
      </c>
      <c r="N274" s="110">
        <v>423</v>
      </c>
      <c r="O274" s="110">
        <v>102</v>
      </c>
      <c r="P274" s="110">
        <v>47</v>
      </c>
      <c r="Q274" s="110">
        <v>584</v>
      </c>
      <c r="R274" s="110">
        <v>381</v>
      </c>
      <c r="S274" s="110">
        <v>18</v>
      </c>
      <c r="T274" s="110">
        <v>67</v>
      </c>
      <c r="U274" s="110">
        <v>3</v>
      </c>
    </row>
    <row r="275" spans="1:21" ht="13.2" x14ac:dyDescent="0.25">
      <c r="A275" s="110" t="s">
        <v>586</v>
      </c>
      <c r="B275" s="110">
        <v>26</v>
      </c>
      <c r="C275" s="110">
        <v>8</v>
      </c>
      <c r="D275" s="110">
        <v>48</v>
      </c>
      <c r="E275" s="110">
        <v>57</v>
      </c>
      <c r="F275" s="110">
        <v>34</v>
      </c>
      <c r="G275" s="110">
        <v>56</v>
      </c>
      <c r="H275" s="110">
        <v>47</v>
      </c>
      <c r="I275" s="110">
        <v>4</v>
      </c>
      <c r="J275" s="110">
        <v>1</v>
      </c>
      <c r="K275" s="110">
        <v>26</v>
      </c>
      <c r="L275" s="110">
        <v>57</v>
      </c>
      <c r="M275" s="110">
        <v>3</v>
      </c>
      <c r="N275" s="110">
        <v>71</v>
      </c>
      <c r="O275" s="110">
        <v>21</v>
      </c>
      <c r="P275" s="110">
        <v>19</v>
      </c>
      <c r="Q275" s="110">
        <v>105</v>
      </c>
      <c r="R275" s="110">
        <v>68</v>
      </c>
      <c r="S275" s="110">
        <v>22</v>
      </c>
      <c r="T275" s="110">
        <v>16</v>
      </c>
      <c r="U275" s="110">
        <v>1</v>
      </c>
    </row>
    <row r="276" spans="1:21" ht="13.2" x14ac:dyDescent="0.25">
      <c r="A276" s="110" t="s">
        <v>587</v>
      </c>
      <c r="B276" s="110">
        <v>25</v>
      </c>
      <c r="C276" s="110">
        <v>9</v>
      </c>
      <c r="D276" s="110">
        <v>16</v>
      </c>
      <c r="E276" s="110">
        <v>24</v>
      </c>
      <c r="F276" s="110">
        <v>4</v>
      </c>
      <c r="G276" s="110">
        <v>16</v>
      </c>
      <c r="H276" s="110">
        <v>2</v>
      </c>
      <c r="I276" s="110">
        <v>1</v>
      </c>
      <c r="J276" s="110">
        <v>0</v>
      </c>
      <c r="K276" s="110">
        <v>8</v>
      </c>
      <c r="L276" s="110">
        <v>46</v>
      </c>
      <c r="M276" s="110">
        <v>13</v>
      </c>
      <c r="N276" s="110">
        <v>17</v>
      </c>
      <c r="O276" s="110">
        <v>18</v>
      </c>
      <c r="P276" s="110">
        <v>3</v>
      </c>
      <c r="Q276" s="110">
        <v>48</v>
      </c>
      <c r="R276" s="110">
        <v>27</v>
      </c>
      <c r="S276" s="110">
        <v>4</v>
      </c>
      <c r="T276" s="110">
        <v>27</v>
      </c>
      <c r="U276" s="110">
        <v>1</v>
      </c>
    </row>
    <row r="277" spans="1:21" ht="13.2" x14ac:dyDescent="0.25">
      <c r="A277" s="110" t="s">
        <v>588</v>
      </c>
      <c r="B277" s="110">
        <v>94</v>
      </c>
      <c r="C277" s="110">
        <v>60</v>
      </c>
      <c r="D277" s="110">
        <v>103</v>
      </c>
      <c r="E277" s="110">
        <v>273</v>
      </c>
      <c r="F277" s="110">
        <v>88</v>
      </c>
      <c r="G277" s="110">
        <v>121</v>
      </c>
      <c r="H277" s="110">
        <v>46</v>
      </c>
      <c r="I277" s="110">
        <v>8</v>
      </c>
      <c r="J277" s="110">
        <v>0</v>
      </c>
      <c r="K277" s="110">
        <v>46</v>
      </c>
      <c r="L277" s="110">
        <v>274</v>
      </c>
      <c r="M277" s="110">
        <v>44</v>
      </c>
      <c r="N277" s="110">
        <v>234</v>
      </c>
      <c r="O277" s="110">
        <v>37</v>
      </c>
      <c r="P277" s="110">
        <v>29</v>
      </c>
      <c r="Q277" s="110">
        <v>250</v>
      </c>
      <c r="R277" s="110">
        <v>156</v>
      </c>
      <c r="S277" s="110">
        <v>36</v>
      </c>
      <c r="T277" s="110">
        <v>52</v>
      </c>
      <c r="U277" s="110">
        <v>4</v>
      </c>
    </row>
    <row r="278" spans="1:21" ht="14.25" customHeight="1" x14ac:dyDescent="0.25">
      <c r="A278" s="18" t="s">
        <v>589</v>
      </c>
      <c r="B278" s="18"/>
      <c r="C278" s="18"/>
      <c r="D278" s="110"/>
      <c r="E278" s="110"/>
      <c r="F278" s="18"/>
      <c r="G278" s="110"/>
      <c r="H278" s="110"/>
      <c r="I278" s="18"/>
      <c r="J278" s="110"/>
      <c r="K278" s="110"/>
      <c r="L278" s="110"/>
      <c r="M278" s="110"/>
      <c r="N278" s="110"/>
      <c r="O278" s="18"/>
      <c r="P278" s="110"/>
      <c r="Q278" s="110"/>
      <c r="R278" s="110"/>
      <c r="S278" s="18"/>
      <c r="T278" s="110"/>
      <c r="U278" s="110"/>
    </row>
    <row r="279" spans="1:21" ht="13.2" x14ac:dyDescent="0.25">
      <c r="A279" s="110" t="s">
        <v>590</v>
      </c>
      <c r="B279" s="110">
        <v>15</v>
      </c>
      <c r="C279" s="110">
        <v>20</v>
      </c>
      <c r="D279" s="110">
        <v>7</v>
      </c>
      <c r="E279" s="110">
        <v>32</v>
      </c>
      <c r="F279" s="110">
        <v>22</v>
      </c>
      <c r="G279" s="110">
        <v>21</v>
      </c>
      <c r="H279" s="110">
        <v>2</v>
      </c>
      <c r="I279" s="110">
        <v>9</v>
      </c>
      <c r="J279" s="110">
        <v>2</v>
      </c>
      <c r="K279" s="110">
        <v>4</v>
      </c>
      <c r="L279" s="110">
        <v>18</v>
      </c>
      <c r="M279" s="110">
        <v>0</v>
      </c>
      <c r="N279" s="110">
        <v>13</v>
      </c>
      <c r="O279" s="110">
        <v>15</v>
      </c>
      <c r="P279" s="110">
        <v>4</v>
      </c>
      <c r="Q279" s="110">
        <v>32</v>
      </c>
      <c r="R279" s="110">
        <v>6</v>
      </c>
      <c r="S279" s="110">
        <v>3</v>
      </c>
      <c r="T279" s="110">
        <v>8</v>
      </c>
      <c r="U279" s="110">
        <v>0</v>
      </c>
    </row>
    <row r="280" spans="1:21" ht="13.2" x14ac:dyDescent="0.25">
      <c r="A280" s="110" t="s">
        <v>591</v>
      </c>
      <c r="B280" s="110">
        <v>13</v>
      </c>
      <c r="C280" s="110">
        <v>21</v>
      </c>
      <c r="D280" s="110">
        <v>16</v>
      </c>
      <c r="E280" s="110">
        <v>6</v>
      </c>
      <c r="F280" s="110">
        <v>13</v>
      </c>
      <c r="G280" s="110">
        <v>20</v>
      </c>
      <c r="H280" s="110">
        <v>3</v>
      </c>
      <c r="I280" s="110">
        <v>7</v>
      </c>
      <c r="J280" s="110">
        <v>3</v>
      </c>
      <c r="K280" s="110">
        <v>3</v>
      </c>
      <c r="L280" s="110">
        <v>28</v>
      </c>
      <c r="M280" s="110">
        <v>2</v>
      </c>
      <c r="N280" s="110">
        <v>12</v>
      </c>
      <c r="O280" s="110">
        <v>9</v>
      </c>
      <c r="P280" s="110">
        <v>3</v>
      </c>
      <c r="Q280" s="110">
        <v>23</v>
      </c>
      <c r="R280" s="110">
        <v>13</v>
      </c>
      <c r="S280" s="110">
        <v>14</v>
      </c>
      <c r="T280" s="110">
        <v>7</v>
      </c>
      <c r="U280" s="110">
        <v>1</v>
      </c>
    </row>
    <row r="281" spans="1:21" ht="13.2" x14ac:dyDescent="0.25">
      <c r="A281" s="110" t="s">
        <v>592</v>
      </c>
      <c r="B281" s="110">
        <v>18</v>
      </c>
      <c r="C281" s="110">
        <v>8</v>
      </c>
      <c r="D281" s="110">
        <v>8</v>
      </c>
      <c r="E281" s="110">
        <v>33</v>
      </c>
      <c r="F281" s="110">
        <v>7</v>
      </c>
      <c r="G281" s="110">
        <v>44</v>
      </c>
      <c r="H281" s="110">
        <v>14</v>
      </c>
      <c r="I281" s="110">
        <v>7</v>
      </c>
      <c r="J281" s="110">
        <v>0</v>
      </c>
      <c r="K281" s="110">
        <v>6</v>
      </c>
      <c r="L281" s="110">
        <v>35</v>
      </c>
      <c r="M281" s="110">
        <v>9</v>
      </c>
      <c r="N281" s="110">
        <v>29</v>
      </c>
      <c r="O281" s="110">
        <v>14</v>
      </c>
      <c r="P281" s="110">
        <v>9</v>
      </c>
      <c r="Q281" s="110">
        <v>48</v>
      </c>
      <c r="R281" s="110">
        <v>10</v>
      </c>
      <c r="S281" s="110">
        <v>4</v>
      </c>
      <c r="T281" s="110">
        <v>4</v>
      </c>
      <c r="U281" s="110">
        <v>1</v>
      </c>
    </row>
    <row r="282" spans="1:21" ht="13.2" x14ac:dyDescent="0.25">
      <c r="A282" s="110" t="s">
        <v>593</v>
      </c>
      <c r="B282" s="110">
        <v>34</v>
      </c>
      <c r="C282" s="110">
        <v>39</v>
      </c>
      <c r="D282" s="110">
        <v>28</v>
      </c>
      <c r="E282" s="110">
        <v>59</v>
      </c>
      <c r="F282" s="110">
        <v>36</v>
      </c>
      <c r="G282" s="110">
        <v>40</v>
      </c>
      <c r="H282" s="110">
        <v>4</v>
      </c>
      <c r="I282" s="110">
        <v>9</v>
      </c>
      <c r="J282" s="110">
        <v>6</v>
      </c>
      <c r="K282" s="110">
        <v>19</v>
      </c>
      <c r="L282" s="110">
        <v>44</v>
      </c>
      <c r="M282" s="110">
        <v>2</v>
      </c>
      <c r="N282" s="110">
        <v>51</v>
      </c>
      <c r="O282" s="110">
        <v>37</v>
      </c>
      <c r="P282" s="110">
        <v>5</v>
      </c>
      <c r="Q282" s="110">
        <v>77</v>
      </c>
      <c r="R282" s="110">
        <v>40</v>
      </c>
      <c r="S282" s="110">
        <v>8</v>
      </c>
      <c r="T282" s="110">
        <v>15</v>
      </c>
      <c r="U282" s="110">
        <v>1</v>
      </c>
    </row>
    <row r="283" spans="1:21" ht="13.2" x14ac:dyDescent="0.25">
      <c r="A283" s="110" t="s">
        <v>594</v>
      </c>
      <c r="B283" s="110">
        <v>12</v>
      </c>
      <c r="C283" s="110">
        <v>3</v>
      </c>
      <c r="D283" s="110">
        <v>9</v>
      </c>
      <c r="E283" s="110">
        <v>11</v>
      </c>
      <c r="F283" s="110">
        <v>6</v>
      </c>
      <c r="G283" s="110">
        <v>23</v>
      </c>
      <c r="H283" s="110">
        <v>7</v>
      </c>
      <c r="I283" s="110">
        <v>1</v>
      </c>
      <c r="J283" s="110">
        <v>0</v>
      </c>
      <c r="K283" s="110">
        <v>5</v>
      </c>
      <c r="L283" s="110">
        <v>13</v>
      </c>
      <c r="M283" s="110">
        <v>5</v>
      </c>
      <c r="N283" s="110">
        <v>15</v>
      </c>
      <c r="O283" s="110">
        <v>19</v>
      </c>
      <c r="P283" s="110">
        <v>1</v>
      </c>
      <c r="Q283" s="110">
        <v>20</v>
      </c>
      <c r="R283" s="110">
        <v>8</v>
      </c>
      <c r="S283" s="110">
        <v>1</v>
      </c>
      <c r="T283" s="110">
        <v>8</v>
      </c>
      <c r="U283" s="110">
        <v>0</v>
      </c>
    </row>
    <row r="284" spans="1:21" ht="13.2" x14ac:dyDescent="0.25">
      <c r="A284" s="110" t="s">
        <v>595</v>
      </c>
      <c r="B284" s="110">
        <v>25</v>
      </c>
      <c r="C284" s="110">
        <v>21</v>
      </c>
      <c r="D284" s="110">
        <v>16</v>
      </c>
      <c r="E284" s="110">
        <v>23</v>
      </c>
      <c r="F284" s="110">
        <v>19</v>
      </c>
      <c r="G284" s="110">
        <v>51</v>
      </c>
      <c r="H284" s="110">
        <v>27</v>
      </c>
      <c r="I284" s="110">
        <v>7</v>
      </c>
      <c r="J284" s="110">
        <v>1</v>
      </c>
      <c r="K284" s="110">
        <v>3</v>
      </c>
      <c r="L284" s="110">
        <v>36</v>
      </c>
      <c r="M284" s="110">
        <v>9</v>
      </c>
      <c r="N284" s="110">
        <v>22</v>
      </c>
      <c r="O284" s="110">
        <v>20</v>
      </c>
      <c r="P284" s="110">
        <v>7</v>
      </c>
      <c r="Q284" s="110">
        <v>27</v>
      </c>
      <c r="R284" s="110">
        <v>15</v>
      </c>
      <c r="S284" s="110">
        <v>4</v>
      </c>
      <c r="T284" s="110">
        <v>22</v>
      </c>
      <c r="U284" s="110">
        <v>2</v>
      </c>
    </row>
    <row r="285" spans="1:21" ht="13.2" x14ac:dyDescent="0.25">
      <c r="A285" s="110" t="s">
        <v>596</v>
      </c>
      <c r="B285" s="110">
        <v>8</v>
      </c>
      <c r="C285" s="110">
        <v>9</v>
      </c>
      <c r="D285" s="110">
        <v>12</v>
      </c>
      <c r="E285" s="110">
        <v>71</v>
      </c>
      <c r="F285" s="110">
        <v>26</v>
      </c>
      <c r="G285" s="110">
        <v>39</v>
      </c>
      <c r="H285" s="110">
        <v>5</v>
      </c>
      <c r="I285" s="110">
        <v>8</v>
      </c>
      <c r="J285" s="110">
        <v>3</v>
      </c>
      <c r="K285" s="110">
        <v>5</v>
      </c>
      <c r="L285" s="110">
        <v>51</v>
      </c>
      <c r="M285" s="110">
        <v>0</v>
      </c>
      <c r="N285" s="110">
        <v>43</v>
      </c>
      <c r="O285" s="110">
        <v>15</v>
      </c>
      <c r="P285" s="110">
        <v>16</v>
      </c>
      <c r="Q285" s="110">
        <v>62</v>
      </c>
      <c r="R285" s="110">
        <v>13</v>
      </c>
      <c r="S285" s="110">
        <v>1</v>
      </c>
      <c r="T285" s="110">
        <v>4</v>
      </c>
      <c r="U285" s="110">
        <v>2</v>
      </c>
    </row>
    <row r="286" spans="1:21" ht="13.2" x14ac:dyDescent="0.25">
      <c r="A286" s="110" t="s">
        <v>597</v>
      </c>
      <c r="B286" s="110">
        <v>59</v>
      </c>
      <c r="C286" s="110">
        <v>132</v>
      </c>
      <c r="D286" s="110">
        <v>82</v>
      </c>
      <c r="E286" s="110">
        <v>313</v>
      </c>
      <c r="F286" s="110">
        <v>135</v>
      </c>
      <c r="G286" s="110">
        <v>97</v>
      </c>
      <c r="H286" s="110">
        <v>48</v>
      </c>
      <c r="I286" s="110">
        <v>31</v>
      </c>
      <c r="J286" s="110">
        <v>21</v>
      </c>
      <c r="K286" s="110">
        <v>54</v>
      </c>
      <c r="L286" s="110">
        <v>180</v>
      </c>
      <c r="M286" s="110">
        <v>5</v>
      </c>
      <c r="N286" s="110">
        <v>210</v>
      </c>
      <c r="O286" s="110">
        <v>61</v>
      </c>
      <c r="P286" s="110">
        <v>31</v>
      </c>
      <c r="Q286" s="110">
        <v>308</v>
      </c>
      <c r="R286" s="110">
        <v>151</v>
      </c>
      <c r="S286" s="110">
        <v>9</v>
      </c>
      <c r="T286" s="110">
        <v>37</v>
      </c>
      <c r="U286" s="110">
        <v>0</v>
      </c>
    </row>
    <row r="287" spans="1:21" ht="14.25" customHeight="1" x14ac:dyDescent="0.25">
      <c r="A287" s="18" t="s">
        <v>598</v>
      </c>
      <c r="B287" s="18"/>
      <c r="C287" s="18"/>
      <c r="D287" s="110"/>
      <c r="E287" s="110"/>
      <c r="F287" s="18"/>
      <c r="G287" s="110"/>
      <c r="H287" s="110"/>
      <c r="I287" s="18"/>
      <c r="J287" s="110"/>
      <c r="K287" s="110"/>
      <c r="L287" s="110"/>
      <c r="M287" s="110"/>
      <c r="N287" s="110"/>
      <c r="O287" s="18"/>
      <c r="P287" s="110"/>
      <c r="Q287" s="110"/>
      <c r="R287" s="110"/>
      <c r="S287" s="18"/>
      <c r="T287" s="110"/>
      <c r="U287" s="110"/>
    </row>
    <row r="288" spans="1:21" ht="13.2" x14ac:dyDescent="0.25">
      <c r="A288" s="110" t="s">
        <v>599</v>
      </c>
      <c r="B288" s="110">
        <v>12</v>
      </c>
      <c r="C288" s="110">
        <v>3</v>
      </c>
      <c r="D288" s="110">
        <v>4</v>
      </c>
      <c r="E288" s="110">
        <v>6</v>
      </c>
      <c r="F288" s="110">
        <v>4</v>
      </c>
      <c r="G288" s="110">
        <v>15</v>
      </c>
      <c r="H288" s="110">
        <v>1</v>
      </c>
      <c r="I288" s="110">
        <v>1</v>
      </c>
      <c r="J288" s="110">
        <v>1</v>
      </c>
      <c r="K288" s="110">
        <v>1</v>
      </c>
      <c r="L288" s="110">
        <v>14</v>
      </c>
      <c r="M288" s="110">
        <v>1</v>
      </c>
      <c r="N288" s="110">
        <v>9</v>
      </c>
      <c r="O288" s="110">
        <v>6</v>
      </c>
      <c r="P288" s="110">
        <v>0</v>
      </c>
      <c r="Q288" s="110">
        <v>9</v>
      </c>
      <c r="R288" s="110">
        <v>5</v>
      </c>
      <c r="S288" s="110">
        <v>1</v>
      </c>
      <c r="T288" s="110">
        <v>8</v>
      </c>
      <c r="U288" s="110">
        <v>0</v>
      </c>
    </row>
    <row r="289" spans="1:21" ht="13.2" x14ac:dyDescent="0.25">
      <c r="A289" s="110" t="s">
        <v>600</v>
      </c>
      <c r="B289" s="110">
        <v>5</v>
      </c>
      <c r="C289" s="110">
        <v>7</v>
      </c>
      <c r="D289" s="110">
        <v>9</v>
      </c>
      <c r="E289" s="110">
        <v>1</v>
      </c>
      <c r="F289" s="110">
        <v>1</v>
      </c>
      <c r="G289" s="110">
        <v>8</v>
      </c>
      <c r="H289" s="110">
        <v>5</v>
      </c>
      <c r="I289" s="110">
        <v>0</v>
      </c>
      <c r="J289" s="110">
        <v>1</v>
      </c>
      <c r="K289" s="110">
        <v>1</v>
      </c>
      <c r="L289" s="110">
        <v>7</v>
      </c>
      <c r="M289" s="110">
        <v>1</v>
      </c>
      <c r="N289" s="110">
        <v>8</v>
      </c>
      <c r="O289" s="110">
        <v>3</v>
      </c>
      <c r="P289" s="110">
        <v>5</v>
      </c>
      <c r="Q289" s="110">
        <v>8</v>
      </c>
      <c r="R289" s="110">
        <v>3</v>
      </c>
      <c r="S289" s="110">
        <v>0</v>
      </c>
      <c r="T289" s="110">
        <v>2</v>
      </c>
      <c r="U289" s="110">
        <v>0</v>
      </c>
    </row>
    <row r="290" spans="1:21" ht="13.2" x14ac:dyDescent="0.25">
      <c r="A290" s="110" t="s">
        <v>601</v>
      </c>
      <c r="B290" s="110">
        <v>26</v>
      </c>
      <c r="C290" s="110">
        <v>7</v>
      </c>
      <c r="D290" s="110">
        <v>19</v>
      </c>
      <c r="E290" s="110">
        <v>33</v>
      </c>
      <c r="F290" s="110">
        <v>23</v>
      </c>
      <c r="G290" s="110">
        <v>50</v>
      </c>
      <c r="H290" s="110">
        <v>9</v>
      </c>
      <c r="I290" s="110">
        <v>1</v>
      </c>
      <c r="J290" s="110">
        <v>0</v>
      </c>
      <c r="K290" s="110">
        <v>6</v>
      </c>
      <c r="L290" s="110">
        <v>61</v>
      </c>
      <c r="M290" s="110">
        <v>9</v>
      </c>
      <c r="N290" s="110">
        <v>29</v>
      </c>
      <c r="O290" s="110">
        <v>11</v>
      </c>
      <c r="P290" s="110">
        <v>9</v>
      </c>
      <c r="Q290" s="110">
        <v>33</v>
      </c>
      <c r="R290" s="110">
        <v>54</v>
      </c>
      <c r="S290" s="110">
        <v>1</v>
      </c>
      <c r="T290" s="110">
        <v>28</v>
      </c>
      <c r="U290" s="110">
        <v>0</v>
      </c>
    </row>
    <row r="291" spans="1:21" ht="13.2" x14ac:dyDescent="0.25">
      <c r="A291" s="110" t="s">
        <v>602</v>
      </c>
      <c r="B291" s="110">
        <v>0</v>
      </c>
      <c r="C291" s="110">
        <v>8</v>
      </c>
      <c r="D291" s="110">
        <v>12</v>
      </c>
      <c r="E291" s="110">
        <v>6</v>
      </c>
      <c r="F291" s="110">
        <v>6</v>
      </c>
      <c r="G291" s="110">
        <v>26</v>
      </c>
      <c r="H291" s="110">
        <v>2</v>
      </c>
      <c r="I291" s="110">
        <v>1</v>
      </c>
      <c r="J291" s="110">
        <v>1</v>
      </c>
      <c r="K291" s="110">
        <v>5</v>
      </c>
      <c r="L291" s="110">
        <v>25</v>
      </c>
      <c r="M291" s="110">
        <v>6</v>
      </c>
      <c r="N291" s="110">
        <v>9</v>
      </c>
      <c r="O291" s="110">
        <v>2</v>
      </c>
      <c r="P291" s="110">
        <v>2</v>
      </c>
      <c r="Q291" s="110">
        <v>6</v>
      </c>
      <c r="R291" s="110">
        <v>3</v>
      </c>
      <c r="S291" s="110">
        <v>1</v>
      </c>
      <c r="T291" s="110">
        <v>5</v>
      </c>
      <c r="U291" s="110">
        <v>0</v>
      </c>
    </row>
    <row r="292" spans="1:21" ht="13.2" x14ac:dyDescent="0.25">
      <c r="A292" s="110" t="s">
        <v>603</v>
      </c>
      <c r="B292" s="110">
        <v>30</v>
      </c>
      <c r="C292" s="110">
        <v>22</v>
      </c>
      <c r="D292" s="110">
        <v>24</v>
      </c>
      <c r="E292" s="110">
        <v>25</v>
      </c>
      <c r="F292" s="110">
        <v>17</v>
      </c>
      <c r="G292" s="110">
        <v>17</v>
      </c>
      <c r="H292" s="110">
        <v>8</v>
      </c>
      <c r="I292" s="110">
        <v>4</v>
      </c>
      <c r="J292" s="110">
        <v>1</v>
      </c>
      <c r="K292" s="110">
        <v>9</v>
      </c>
      <c r="L292" s="110">
        <v>25</v>
      </c>
      <c r="M292" s="110">
        <v>3</v>
      </c>
      <c r="N292" s="110">
        <v>23</v>
      </c>
      <c r="O292" s="110">
        <v>8</v>
      </c>
      <c r="P292" s="110">
        <v>1</v>
      </c>
      <c r="Q292" s="110">
        <v>31</v>
      </c>
      <c r="R292" s="110">
        <v>13</v>
      </c>
      <c r="S292" s="110">
        <v>10</v>
      </c>
      <c r="T292" s="110">
        <v>7</v>
      </c>
      <c r="U292" s="110">
        <v>0</v>
      </c>
    </row>
    <row r="293" spans="1:21" ht="13.2" x14ac:dyDescent="0.25">
      <c r="A293" s="110" t="s">
        <v>604</v>
      </c>
      <c r="B293" s="110">
        <v>12</v>
      </c>
      <c r="C293" s="110">
        <v>10</v>
      </c>
      <c r="D293" s="110">
        <v>11</v>
      </c>
      <c r="E293" s="110">
        <v>11</v>
      </c>
      <c r="F293" s="110">
        <v>8</v>
      </c>
      <c r="G293" s="110">
        <v>14</v>
      </c>
      <c r="H293" s="110">
        <v>3</v>
      </c>
      <c r="I293" s="110">
        <v>3</v>
      </c>
      <c r="J293" s="110">
        <v>0</v>
      </c>
      <c r="K293" s="110">
        <v>3</v>
      </c>
      <c r="L293" s="110">
        <v>19</v>
      </c>
      <c r="M293" s="110">
        <v>0</v>
      </c>
      <c r="N293" s="110">
        <v>8</v>
      </c>
      <c r="O293" s="110">
        <v>7</v>
      </c>
      <c r="P293" s="110">
        <v>5</v>
      </c>
      <c r="Q293" s="110">
        <v>16</v>
      </c>
      <c r="R293" s="110">
        <v>5</v>
      </c>
      <c r="S293" s="110">
        <v>2</v>
      </c>
      <c r="T293" s="110">
        <v>7</v>
      </c>
      <c r="U293" s="110">
        <v>1</v>
      </c>
    </row>
    <row r="294" spans="1:21" ht="13.2" x14ac:dyDescent="0.25">
      <c r="A294" s="110" t="s">
        <v>605</v>
      </c>
      <c r="B294" s="110">
        <v>20</v>
      </c>
      <c r="C294" s="110">
        <v>18</v>
      </c>
      <c r="D294" s="110">
        <v>14</v>
      </c>
      <c r="E294" s="110">
        <v>20</v>
      </c>
      <c r="F294" s="110">
        <v>14</v>
      </c>
      <c r="G294" s="110">
        <v>14</v>
      </c>
      <c r="H294" s="110">
        <v>14</v>
      </c>
      <c r="I294" s="110">
        <v>2</v>
      </c>
      <c r="J294" s="110">
        <v>0</v>
      </c>
      <c r="K294" s="110">
        <v>6</v>
      </c>
      <c r="L294" s="110">
        <v>20</v>
      </c>
      <c r="M294" s="110">
        <v>2</v>
      </c>
      <c r="N294" s="110">
        <v>8</v>
      </c>
      <c r="O294" s="110">
        <v>18</v>
      </c>
      <c r="P294" s="110">
        <v>0</v>
      </c>
      <c r="Q294" s="110">
        <v>18</v>
      </c>
      <c r="R294" s="110">
        <v>14</v>
      </c>
      <c r="S294" s="110">
        <v>7</v>
      </c>
      <c r="T294" s="110">
        <v>12</v>
      </c>
      <c r="U294" s="110">
        <v>0</v>
      </c>
    </row>
    <row r="295" spans="1:21" ht="13.2" x14ac:dyDescent="0.25">
      <c r="A295" s="110" t="s">
        <v>606</v>
      </c>
      <c r="B295" s="110">
        <v>182</v>
      </c>
      <c r="C295" s="110">
        <v>110</v>
      </c>
      <c r="D295" s="110">
        <v>138</v>
      </c>
      <c r="E295" s="110">
        <v>325</v>
      </c>
      <c r="F295" s="110">
        <v>225</v>
      </c>
      <c r="G295" s="110">
        <v>150</v>
      </c>
      <c r="H295" s="110">
        <v>93</v>
      </c>
      <c r="I295" s="110">
        <v>37</v>
      </c>
      <c r="J295" s="110">
        <v>0</v>
      </c>
      <c r="K295" s="110">
        <v>38</v>
      </c>
      <c r="L295" s="110">
        <v>240</v>
      </c>
      <c r="M295" s="110">
        <v>54</v>
      </c>
      <c r="N295" s="110">
        <v>240</v>
      </c>
      <c r="O295" s="110">
        <v>44</v>
      </c>
      <c r="P295" s="110">
        <v>24</v>
      </c>
      <c r="Q295" s="110">
        <v>217</v>
      </c>
      <c r="R295" s="110">
        <v>248</v>
      </c>
      <c r="S295" s="110">
        <v>47</v>
      </c>
      <c r="T295" s="110">
        <v>115</v>
      </c>
      <c r="U295" s="110">
        <v>0</v>
      </c>
    </row>
    <row r="296" spans="1:21" ht="13.2" x14ac:dyDescent="0.25">
      <c r="A296" s="110" t="s">
        <v>607</v>
      </c>
      <c r="B296" s="110">
        <v>5</v>
      </c>
      <c r="C296" s="110">
        <v>2</v>
      </c>
      <c r="D296" s="110">
        <v>5</v>
      </c>
      <c r="E296" s="110">
        <v>5</v>
      </c>
      <c r="F296" s="110">
        <v>2</v>
      </c>
      <c r="G296" s="110">
        <v>18</v>
      </c>
      <c r="H296" s="110">
        <v>1</v>
      </c>
      <c r="I296" s="110">
        <v>0</v>
      </c>
      <c r="J296" s="110">
        <v>0</v>
      </c>
      <c r="K296" s="110">
        <v>0</v>
      </c>
      <c r="L296" s="110">
        <v>16</v>
      </c>
      <c r="M296" s="110">
        <v>0</v>
      </c>
      <c r="N296" s="110">
        <v>12</v>
      </c>
      <c r="O296" s="110">
        <v>2</v>
      </c>
      <c r="P296" s="110">
        <v>0</v>
      </c>
      <c r="Q296" s="110">
        <v>6</v>
      </c>
      <c r="R296" s="110">
        <v>3</v>
      </c>
      <c r="S296" s="110">
        <v>0</v>
      </c>
      <c r="T296" s="110">
        <v>5</v>
      </c>
      <c r="U296" s="110">
        <v>0</v>
      </c>
    </row>
    <row r="297" spans="1:21" ht="13.2" x14ac:dyDescent="0.25">
      <c r="A297" s="110" t="s">
        <v>608</v>
      </c>
      <c r="B297" s="110">
        <v>12</v>
      </c>
      <c r="C297" s="110">
        <v>16</v>
      </c>
      <c r="D297" s="110">
        <v>5</v>
      </c>
      <c r="E297" s="110">
        <v>5</v>
      </c>
      <c r="F297" s="110">
        <v>4</v>
      </c>
      <c r="G297" s="110">
        <v>27</v>
      </c>
      <c r="H297" s="110">
        <v>3</v>
      </c>
      <c r="I297" s="110">
        <v>0</v>
      </c>
      <c r="J297" s="110">
        <v>0</v>
      </c>
      <c r="K297" s="110">
        <v>0</v>
      </c>
      <c r="L297" s="110">
        <v>24</v>
      </c>
      <c r="M297" s="110">
        <v>3</v>
      </c>
      <c r="N297" s="110">
        <v>23</v>
      </c>
      <c r="O297" s="110">
        <v>6</v>
      </c>
      <c r="P297" s="110">
        <v>5</v>
      </c>
      <c r="Q297" s="110">
        <v>20</v>
      </c>
      <c r="R297" s="110">
        <v>18</v>
      </c>
      <c r="S297" s="110">
        <v>0</v>
      </c>
      <c r="T297" s="110">
        <v>5</v>
      </c>
      <c r="U297" s="110">
        <v>0</v>
      </c>
    </row>
    <row r="298" spans="1:21" ht="13.2" x14ac:dyDescent="0.25">
      <c r="A298" s="110" t="s">
        <v>609</v>
      </c>
      <c r="B298" s="110">
        <v>235</v>
      </c>
      <c r="C298" s="110">
        <v>186</v>
      </c>
      <c r="D298" s="110">
        <v>170</v>
      </c>
      <c r="E298" s="110">
        <v>607</v>
      </c>
      <c r="F298" s="110">
        <v>331</v>
      </c>
      <c r="G298" s="110">
        <v>86</v>
      </c>
      <c r="H298" s="110">
        <v>87</v>
      </c>
      <c r="I298" s="110">
        <v>9</v>
      </c>
      <c r="J298" s="110">
        <v>4</v>
      </c>
      <c r="K298" s="110">
        <v>84</v>
      </c>
      <c r="L298" s="110">
        <v>282</v>
      </c>
      <c r="M298" s="110">
        <v>43</v>
      </c>
      <c r="N298" s="110">
        <v>593</v>
      </c>
      <c r="O298" s="110">
        <v>60</v>
      </c>
      <c r="P298" s="110">
        <v>27</v>
      </c>
      <c r="Q298" s="110">
        <v>519</v>
      </c>
      <c r="R298" s="110">
        <v>336</v>
      </c>
      <c r="S298" s="110">
        <v>35</v>
      </c>
      <c r="T298" s="110">
        <v>76</v>
      </c>
      <c r="U298" s="110">
        <v>0</v>
      </c>
    </row>
    <row r="299" spans="1:21" ht="13.2" x14ac:dyDescent="0.25">
      <c r="A299" s="110" t="s">
        <v>610</v>
      </c>
      <c r="B299" s="110">
        <v>15</v>
      </c>
      <c r="C299" s="110">
        <v>4</v>
      </c>
      <c r="D299" s="110">
        <v>22</v>
      </c>
      <c r="E299" s="110">
        <v>4</v>
      </c>
      <c r="F299" s="110">
        <v>6</v>
      </c>
      <c r="G299" s="110">
        <v>58</v>
      </c>
      <c r="H299" s="110">
        <v>15</v>
      </c>
      <c r="I299" s="110">
        <v>1</v>
      </c>
      <c r="J299" s="110">
        <v>0</v>
      </c>
      <c r="K299" s="110">
        <v>6</v>
      </c>
      <c r="L299" s="110">
        <v>40</v>
      </c>
      <c r="M299" s="110">
        <v>0</v>
      </c>
      <c r="N299" s="110">
        <v>15</v>
      </c>
      <c r="O299" s="110">
        <v>12</v>
      </c>
      <c r="P299" s="110">
        <v>13</v>
      </c>
      <c r="Q299" s="110">
        <v>32</v>
      </c>
      <c r="R299" s="110">
        <v>15</v>
      </c>
      <c r="S299" s="110">
        <v>0</v>
      </c>
      <c r="T299" s="110">
        <v>10</v>
      </c>
      <c r="U299" s="110">
        <v>1</v>
      </c>
    </row>
    <row r="300" spans="1:21" ht="13.2" x14ac:dyDescent="0.25">
      <c r="A300" s="110" t="s">
        <v>611</v>
      </c>
      <c r="B300" s="110">
        <v>14</v>
      </c>
      <c r="C300" s="110">
        <v>7</v>
      </c>
      <c r="D300" s="110">
        <v>15</v>
      </c>
      <c r="E300" s="110">
        <v>3</v>
      </c>
      <c r="F300" s="110">
        <v>9</v>
      </c>
      <c r="G300" s="110">
        <v>7</v>
      </c>
      <c r="H300" s="110">
        <v>9</v>
      </c>
      <c r="I300" s="110">
        <v>3</v>
      </c>
      <c r="J300" s="110">
        <v>0</v>
      </c>
      <c r="K300" s="110">
        <v>3</v>
      </c>
      <c r="L300" s="110">
        <v>18</v>
      </c>
      <c r="M300" s="110">
        <v>13</v>
      </c>
      <c r="N300" s="110">
        <v>20</v>
      </c>
      <c r="O300" s="110">
        <v>15</v>
      </c>
      <c r="P300" s="110">
        <v>1</v>
      </c>
      <c r="Q300" s="110">
        <v>16</v>
      </c>
      <c r="R300" s="110">
        <v>19</v>
      </c>
      <c r="S300" s="110">
        <v>0</v>
      </c>
      <c r="T300" s="110">
        <v>12</v>
      </c>
      <c r="U300" s="110">
        <v>0</v>
      </c>
    </row>
    <row r="301" spans="1:21" ht="13.2" x14ac:dyDescent="0.25">
      <c r="A301" s="110" t="s">
        <v>612</v>
      </c>
      <c r="B301" s="110">
        <v>43</v>
      </c>
      <c r="C301" s="110">
        <v>24</v>
      </c>
      <c r="D301" s="110">
        <v>20</v>
      </c>
      <c r="E301" s="110">
        <v>33</v>
      </c>
      <c r="F301" s="110">
        <v>42</v>
      </c>
      <c r="G301" s="110">
        <v>26</v>
      </c>
      <c r="H301" s="110">
        <v>12</v>
      </c>
      <c r="I301" s="110">
        <v>10</v>
      </c>
      <c r="J301" s="110">
        <v>1</v>
      </c>
      <c r="K301" s="110">
        <v>10</v>
      </c>
      <c r="L301" s="110">
        <v>41</v>
      </c>
      <c r="M301" s="110">
        <v>7</v>
      </c>
      <c r="N301" s="110">
        <v>22</v>
      </c>
      <c r="O301" s="110">
        <v>7</v>
      </c>
      <c r="P301" s="110">
        <v>1</v>
      </c>
      <c r="Q301" s="110">
        <v>39</v>
      </c>
      <c r="R301" s="110">
        <v>30</v>
      </c>
      <c r="S301" s="110">
        <v>2</v>
      </c>
      <c r="T301" s="110">
        <v>12</v>
      </c>
      <c r="U301" s="110">
        <v>1</v>
      </c>
    </row>
    <row r="302" spans="1:21" ht="13.2" x14ac:dyDescent="0.25">
      <c r="A302" s="110" t="s">
        <v>613</v>
      </c>
      <c r="B302" s="110">
        <v>4</v>
      </c>
      <c r="C302" s="110">
        <v>0</v>
      </c>
      <c r="D302" s="110">
        <v>12</v>
      </c>
      <c r="E302" s="110">
        <v>7</v>
      </c>
      <c r="F302" s="110">
        <v>7</v>
      </c>
      <c r="G302" s="110">
        <v>16</v>
      </c>
      <c r="H302" s="110">
        <v>10</v>
      </c>
      <c r="I302" s="110">
        <v>1</v>
      </c>
      <c r="J302" s="110">
        <v>0</v>
      </c>
      <c r="K302" s="110">
        <v>1</v>
      </c>
      <c r="L302" s="110">
        <v>7</v>
      </c>
      <c r="M302" s="110">
        <v>0</v>
      </c>
      <c r="N302" s="110">
        <v>3</v>
      </c>
      <c r="O302" s="110">
        <v>5</v>
      </c>
      <c r="P302" s="110">
        <v>9</v>
      </c>
      <c r="Q302" s="110">
        <v>9</v>
      </c>
      <c r="R302" s="110">
        <v>5</v>
      </c>
      <c r="S302" s="110">
        <v>1</v>
      </c>
      <c r="T302" s="110">
        <v>7</v>
      </c>
      <c r="U302" s="110">
        <v>0</v>
      </c>
    </row>
    <row r="303" spans="1:21" ht="14.25" customHeight="1" x14ac:dyDescent="0.25">
      <c r="A303" s="18" t="s">
        <v>614</v>
      </c>
      <c r="B303" s="18"/>
      <c r="C303" s="18"/>
      <c r="D303" s="110"/>
      <c r="E303" s="110"/>
      <c r="F303" s="18"/>
      <c r="G303" s="110"/>
      <c r="H303" s="110"/>
      <c r="I303" s="18"/>
      <c r="J303" s="110"/>
      <c r="K303" s="110"/>
      <c r="L303" s="110"/>
      <c r="M303" s="110"/>
      <c r="N303" s="110"/>
      <c r="O303" s="18"/>
      <c r="P303" s="110"/>
      <c r="Q303" s="110"/>
      <c r="R303" s="110"/>
      <c r="S303" s="18"/>
      <c r="T303" s="110"/>
      <c r="U303" s="110"/>
    </row>
    <row r="304" spans="1:21" ht="13.2" x14ac:dyDescent="0.25">
      <c r="A304" s="110" t="s">
        <v>615</v>
      </c>
      <c r="B304" s="110">
        <v>7</v>
      </c>
      <c r="C304" s="110">
        <v>6</v>
      </c>
      <c r="D304" s="110">
        <v>6</v>
      </c>
      <c r="E304" s="110">
        <v>0</v>
      </c>
      <c r="F304" s="110">
        <v>5</v>
      </c>
      <c r="G304" s="110">
        <v>10</v>
      </c>
      <c r="H304" s="110">
        <v>1</v>
      </c>
      <c r="I304" s="110">
        <v>12</v>
      </c>
      <c r="J304" s="110">
        <v>0</v>
      </c>
      <c r="K304" s="110">
        <v>1</v>
      </c>
      <c r="L304" s="110">
        <v>14</v>
      </c>
      <c r="M304" s="110">
        <v>0</v>
      </c>
      <c r="N304" s="110">
        <v>6</v>
      </c>
      <c r="O304" s="110">
        <v>2</v>
      </c>
      <c r="P304" s="110">
        <v>1</v>
      </c>
      <c r="Q304" s="110">
        <v>14</v>
      </c>
      <c r="R304" s="110">
        <v>7</v>
      </c>
      <c r="S304" s="110">
        <v>1</v>
      </c>
      <c r="T304" s="110">
        <v>0</v>
      </c>
      <c r="U304" s="110">
        <v>1</v>
      </c>
    </row>
    <row r="305" spans="1:22" ht="13.2" x14ac:dyDescent="0.25">
      <c r="A305" s="110" t="s">
        <v>616</v>
      </c>
      <c r="B305" s="110">
        <v>10</v>
      </c>
      <c r="C305" s="110">
        <v>14</v>
      </c>
      <c r="D305" s="110">
        <v>4</v>
      </c>
      <c r="E305" s="110">
        <v>37</v>
      </c>
      <c r="F305" s="110">
        <v>7</v>
      </c>
      <c r="G305" s="110">
        <v>38</v>
      </c>
      <c r="H305" s="110">
        <v>0</v>
      </c>
      <c r="I305" s="110">
        <v>2</v>
      </c>
      <c r="J305" s="110">
        <v>0</v>
      </c>
      <c r="K305" s="110">
        <v>0</v>
      </c>
      <c r="L305" s="110">
        <v>22</v>
      </c>
      <c r="M305" s="110">
        <v>1</v>
      </c>
      <c r="N305" s="110">
        <v>17</v>
      </c>
      <c r="O305" s="110">
        <v>9</v>
      </c>
      <c r="P305" s="110">
        <v>2</v>
      </c>
      <c r="Q305" s="110">
        <v>12</v>
      </c>
      <c r="R305" s="110">
        <v>4</v>
      </c>
      <c r="S305" s="110">
        <v>0</v>
      </c>
      <c r="T305" s="110">
        <v>4</v>
      </c>
      <c r="U305" s="110">
        <v>0</v>
      </c>
    </row>
    <row r="306" spans="1:22" ht="13.2" x14ac:dyDescent="0.25">
      <c r="A306" s="110" t="s">
        <v>617</v>
      </c>
      <c r="B306" s="110">
        <v>85</v>
      </c>
      <c r="C306" s="110">
        <v>10</v>
      </c>
      <c r="D306" s="110">
        <v>47</v>
      </c>
      <c r="E306" s="110">
        <v>96</v>
      </c>
      <c r="F306" s="110">
        <v>59</v>
      </c>
      <c r="G306" s="110">
        <v>84</v>
      </c>
      <c r="H306" s="110">
        <v>14</v>
      </c>
      <c r="I306" s="110">
        <v>8</v>
      </c>
      <c r="J306" s="110">
        <v>6</v>
      </c>
      <c r="K306" s="110">
        <v>25</v>
      </c>
      <c r="L306" s="110">
        <v>75</v>
      </c>
      <c r="M306" s="110">
        <v>7</v>
      </c>
      <c r="N306" s="110">
        <v>65</v>
      </c>
      <c r="O306" s="110">
        <v>21</v>
      </c>
      <c r="P306" s="110">
        <v>44</v>
      </c>
      <c r="Q306" s="110">
        <v>112</v>
      </c>
      <c r="R306" s="110">
        <v>109</v>
      </c>
      <c r="S306" s="110">
        <v>6</v>
      </c>
      <c r="T306" s="110">
        <v>49</v>
      </c>
      <c r="U306" s="110">
        <v>5</v>
      </c>
    </row>
    <row r="307" spans="1:22" ht="13.2" x14ac:dyDescent="0.25">
      <c r="A307" s="110" t="s">
        <v>618</v>
      </c>
      <c r="B307" s="110">
        <v>38</v>
      </c>
      <c r="C307" s="110">
        <v>0</v>
      </c>
      <c r="D307" s="110">
        <v>46</v>
      </c>
      <c r="E307" s="110">
        <v>52</v>
      </c>
      <c r="F307" s="110">
        <v>4</v>
      </c>
      <c r="G307" s="110">
        <v>61</v>
      </c>
      <c r="H307" s="110">
        <v>13</v>
      </c>
      <c r="I307" s="110">
        <v>3</v>
      </c>
      <c r="J307" s="110">
        <v>2</v>
      </c>
      <c r="K307" s="110">
        <v>3</v>
      </c>
      <c r="L307" s="110">
        <v>39</v>
      </c>
      <c r="M307" s="110">
        <v>32</v>
      </c>
      <c r="N307" s="110">
        <v>42</v>
      </c>
      <c r="O307" s="110">
        <v>5</v>
      </c>
      <c r="P307" s="110">
        <v>1</v>
      </c>
      <c r="Q307" s="110">
        <v>56</v>
      </c>
      <c r="R307" s="110">
        <v>44</v>
      </c>
      <c r="S307" s="110">
        <v>14</v>
      </c>
      <c r="T307" s="110">
        <v>16</v>
      </c>
      <c r="U307" s="110">
        <v>1</v>
      </c>
    </row>
    <row r="308" spans="1:22" ht="13.2" x14ac:dyDescent="0.25">
      <c r="A308" s="110" t="s">
        <v>619</v>
      </c>
      <c r="B308" s="110">
        <v>21</v>
      </c>
      <c r="C308" s="110">
        <v>7</v>
      </c>
      <c r="D308" s="110">
        <v>34</v>
      </c>
      <c r="E308" s="110">
        <v>28</v>
      </c>
      <c r="F308" s="110">
        <v>4</v>
      </c>
      <c r="G308" s="110">
        <v>4</v>
      </c>
      <c r="H308" s="110">
        <v>29</v>
      </c>
      <c r="I308" s="110">
        <v>3</v>
      </c>
      <c r="J308" s="110">
        <v>2</v>
      </c>
      <c r="K308" s="110">
        <v>1</v>
      </c>
      <c r="L308" s="110">
        <v>77</v>
      </c>
      <c r="M308" s="110">
        <v>3</v>
      </c>
      <c r="N308" s="110">
        <v>38</v>
      </c>
      <c r="O308" s="110">
        <v>13</v>
      </c>
      <c r="P308" s="110">
        <v>1</v>
      </c>
      <c r="Q308" s="110">
        <v>37</v>
      </c>
      <c r="R308" s="110">
        <v>2</v>
      </c>
      <c r="S308" s="110">
        <v>0</v>
      </c>
      <c r="T308" s="110">
        <v>15</v>
      </c>
      <c r="U308" s="110">
        <v>0</v>
      </c>
    </row>
    <row r="309" spans="1:22" ht="13.2" x14ac:dyDescent="0.25">
      <c r="A309" s="110" t="s">
        <v>620</v>
      </c>
      <c r="B309" s="110">
        <v>5</v>
      </c>
      <c r="C309" s="110">
        <v>0</v>
      </c>
      <c r="D309" s="110">
        <v>31</v>
      </c>
      <c r="E309" s="110">
        <v>1</v>
      </c>
      <c r="F309" s="110">
        <v>4</v>
      </c>
      <c r="G309" s="110">
        <v>4</v>
      </c>
      <c r="H309" s="110">
        <v>3</v>
      </c>
      <c r="I309" s="110">
        <v>1</v>
      </c>
      <c r="J309" s="110">
        <v>1</v>
      </c>
      <c r="K309" s="110">
        <v>0</v>
      </c>
      <c r="L309" s="110">
        <v>8</v>
      </c>
      <c r="M309" s="110">
        <v>6</v>
      </c>
      <c r="N309" s="110">
        <v>16</v>
      </c>
      <c r="O309" s="110">
        <v>5</v>
      </c>
      <c r="P309" s="110">
        <v>1</v>
      </c>
      <c r="Q309" s="110">
        <v>24</v>
      </c>
      <c r="R309" s="110">
        <v>8</v>
      </c>
      <c r="S309" s="110">
        <v>5</v>
      </c>
      <c r="T309" s="110">
        <v>15</v>
      </c>
      <c r="U309" s="110">
        <v>4</v>
      </c>
    </row>
    <row r="310" spans="1:22" ht="13.2" x14ac:dyDescent="0.25">
      <c r="A310" s="110" t="s">
        <v>621</v>
      </c>
      <c r="B310" s="110">
        <v>34</v>
      </c>
      <c r="C310" s="110">
        <v>24</v>
      </c>
      <c r="D310" s="110">
        <v>23</v>
      </c>
      <c r="E310" s="110">
        <v>60</v>
      </c>
      <c r="F310" s="110">
        <v>19</v>
      </c>
      <c r="G310" s="110">
        <v>23</v>
      </c>
      <c r="H310" s="110">
        <v>5</v>
      </c>
      <c r="I310" s="110">
        <v>4</v>
      </c>
      <c r="J310" s="110">
        <v>1</v>
      </c>
      <c r="K310" s="110">
        <v>8</v>
      </c>
      <c r="L310" s="110">
        <v>61</v>
      </c>
      <c r="M310" s="110">
        <v>12</v>
      </c>
      <c r="N310" s="110">
        <v>39</v>
      </c>
      <c r="O310" s="110">
        <v>32</v>
      </c>
      <c r="P310" s="110">
        <v>6</v>
      </c>
      <c r="Q310" s="110">
        <v>93</v>
      </c>
      <c r="R310" s="110">
        <v>26</v>
      </c>
      <c r="S310" s="110">
        <v>0</v>
      </c>
      <c r="T310" s="110">
        <v>35</v>
      </c>
      <c r="U310" s="110">
        <v>0</v>
      </c>
    </row>
    <row r="311" spans="1:22" ht="13.2" x14ac:dyDescent="0.25">
      <c r="A311" s="110" t="s">
        <v>622</v>
      </c>
      <c r="B311" s="110">
        <v>43</v>
      </c>
      <c r="C311" s="110">
        <v>21</v>
      </c>
      <c r="D311" s="110">
        <v>74</v>
      </c>
      <c r="E311" s="110">
        <v>82</v>
      </c>
      <c r="F311" s="110">
        <v>35</v>
      </c>
      <c r="G311" s="110">
        <v>31</v>
      </c>
      <c r="H311" s="110">
        <v>2</v>
      </c>
      <c r="I311" s="110">
        <v>24</v>
      </c>
      <c r="J311" s="110">
        <v>3</v>
      </c>
      <c r="K311" s="110">
        <v>22</v>
      </c>
      <c r="L311" s="110">
        <v>85</v>
      </c>
      <c r="M311" s="110">
        <v>60</v>
      </c>
      <c r="N311" s="110">
        <v>86</v>
      </c>
      <c r="O311" s="110">
        <v>9</v>
      </c>
      <c r="P311" s="110">
        <v>12</v>
      </c>
      <c r="Q311" s="110">
        <v>81</v>
      </c>
      <c r="R311" s="110">
        <v>32</v>
      </c>
      <c r="S311" s="110">
        <v>3</v>
      </c>
      <c r="T311" s="110">
        <v>25</v>
      </c>
      <c r="U311" s="110">
        <v>2</v>
      </c>
    </row>
    <row r="312" spans="1:22" ht="13.2" x14ac:dyDescent="0.25">
      <c r="A312" s="110" t="s">
        <v>623</v>
      </c>
      <c r="B312" s="110">
        <v>107</v>
      </c>
      <c r="C312" s="110">
        <v>51</v>
      </c>
      <c r="D312" s="110">
        <v>122</v>
      </c>
      <c r="E312" s="110">
        <v>307</v>
      </c>
      <c r="F312" s="110">
        <v>135</v>
      </c>
      <c r="G312" s="110">
        <v>75</v>
      </c>
      <c r="H312" s="110">
        <v>55</v>
      </c>
      <c r="I312" s="110">
        <v>21</v>
      </c>
      <c r="J312" s="110">
        <v>23</v>
      </c>
      <c r="K312" s="110">
        <v>36</v>
      </c>
      <c r="L312" s="110">
        <v>194</v>
      </c>
      <c r="M312" s="110">
        <v>51</v>
      </c>
      <c r="N312" s="110">
        <v>306</v>
      </c>
      <c r="O312" s="110">
        <v>41</v>
      </c>
      <c r="P312" s="110">
        <v>55</v>
      </c>
      <c r="Q312" s="110">
        <v>353</v>
      </c>
      <c r="R312" s="110">
        <v>312</v>
      </c>
      <c r="S312" s="110">
        <v>49</v>
      </c>
      <c r="T312" s="110">
        <v>87</v>
      </c>
      <c r="U312" s="110">
        <v>16</v>
      </c>
    </row>
    <row r="313" spans="1:22" ht="13.2" x14ac:dyDescent="0.25">
      <c r="A313" s="110" t="s">
        <v>624</v>
      </c>
      <c r="B313" s="110">
        <v>14</v>
      </c>
      <c r="C313" s="110">
        <v>4</v>
      </c>
      <c r="D313" s="110">
        <v>30</v>
      </c>
      <c r="E313" s="110">
        <v>5</v>
      </c>
      <c r="F313" s="110">
        <v>5</v>
      </c>
      <c r="G313" s="110">
        <v>14</v>
      </c>
      <c r="H313" s="110">
        <v>22</v>
      </c>
      <c r="I313" s="110">
        <v>4</v>
      </c>
      <c r="J313" s="110">
        <v>0</v>
      </c>
      <c r="K313" s="110">
        <v>4</v>
      </c>
      <c r="L313" s="110">
        <v>18</v>
      </c>
      <c r="M313" s="110">
        <v>18</v>
      </c>
      <c r="N313" s="110">
        <v>15</v>
      </c>
      <c r="O313" s="110">
        <v>5</v>
      </c>
      <c r="P313" s="110">
        <v>0</v>
      </c>
      <c r="Q313" s="110">
        <v>19</v>
      </c>
      <c r="R313" s="110">
        <v>8</v>
      </c>
      <c r="S313" s="110">
        <v>3</v>
      </c>
      <c r="T313" s="110">
        <v>14</v>
      </c>
      <c r="U313" s="110">
        <v>0</v>
      </c>
    </row>
    <row r="314" spans="1:22" ht="13.2" x14ac:dyDescent="0.25">
      <c r="A314" s="110" t="s">
        <v>625</v>
      </c>
      <c r="B314" s="110">
        <v>101</v>
      </c>
      <c r="C314" s="110">
        <v>102</v>
      </c>
      <c r="D314" s="110">
        <v>96</v>
      </c>
      <c r="E314" s="110">
        <v>105</v>
      </c>
      <c r="F314" s="110">
        <v>96</v>
      </c>
      <c r="G314" s="110">
        <v>75</v>
      </c>
      <c r="H314" s="110">
        <v>40</v>
      </c>
      <c r="I314" s="110">
        <v>6</v>
      </c>
      <c r="J314" s="110">
        <v>5</v>
      </c>
      <c r="K314" s="110">
        <v>16</v>
      </c>
      <c r="L314" s="110">
        <v>103</v>
      </c>
      <c r="M314" s="110">
        <v>62</v>
      </c>
      <c r="N314" s="110">
        <v>127</v>
      </c>
      <c r="O314" s="110">
        <v>44</v>
      </c>
      <c r="P314" s="110">
        <v>22</v>
      </c>
      <c r="Q314" s="110">
        <v>145</v>
      </c>
      <c r="R314" s="110">
        <v>160</v>
      </c>
      <c r="S314" s="110">
        <v>74</v>
      </c>
      <c r="T314" s="110">
        <v>66</v>
      </c>
      <c r="U314" s="110">
        <v>3</v>
      </c>
    </row>
    <row r="315" spans="1:22" ht="13.2" x14ac:dyDescent="0.25">
      <c r="A315" s="110" t="s">
        <v>626</v>
      </c>
      <c r="B315" s="110">
        <v>41</v>
      </c>
      <c r="C315" s="110">
        <v>6</v>
      </c>
      <c r="D315" s="110">
        <v>19</v>
      </c>
      <c r="E315" s="110">
        <v>38</v>
      </c>
      <c r="F315" s="110">
        <v>3</v>
      </c>
      <c r="G315" s="110">
        <v>29</v>
      </c>
      <c r="H315" s="110">
        <v>9</v>
      </c>
      <c r="I315" s="110">
        <v>1</v>
      </c>
      <c r="J315" s="110">
        <v>2</v>
      </c>
      <c r="K315" s="110">
        <v>8</v>
      </c>
      <c r="L315" s="110">
        <v>18</v>
      </c>
      <c r="M315" s="110">
        <v>8</v>
      </c>
      <c r="N315" s="110">
        <v>26</v>
      </c>
      <c r="O315" s="110">
        <v>11</v>
      </c>
      <c r="P315" s="110">
        <v>3</v>
      </c>
      <c r="Q315" s="110">
        <v>26</v>
      </c>
      <c r="R315" s="110">
        <v>21</v>
      </c>
      <c r="S315" s="110">
        <v>3</v>
      </c>
      <c r="T315" s="110">
        <v>24</v>
      </c>
      <c r="U315" s="110">
        <v>1</v>
      </c>
    </row>
    <row r="316" spans="1:22" ht="13.2" x14ac:dyDescent="0.25">
      <c r="A316" s="110" t="s">
        <v>627</v>
      </c>
      <c r="B316" s="110">
        <v>11</v>
      </c>
      <c r="C316" s="110">
        <v>6</v>
      </c>
      <c r="D316" s="110">
        <v>6</v>
      </c>
      <c r="E316" s="110">
        <v>4</v>
      </c>
      <c r="F316" s="110">
        <v>4</v>
      </c>
      <c r="G316" s="110">
        <v>7</v>
      </c>
      <c r="H316" s="110">
        <v>3</v>
      </c>
      <c r="I316" s="110">
        <v>1</v>
      </c>
      <c r="J316" s="110">
        <v>0</v>
      </c>
      <c r="K316" s="110">
        <v>1</v>
      </c>
      <c r="L316" s="110">
        <v>14</v>
      </c>
      <c r="M316" s="110">
        <v>1</v>
      </c>
      <c r="N316" s="110">
        <v>8</v>
      </c>
      <c r="O316" s="110">
        <v>9</v>
      </c>
      <c r="P316" s="110">
        <v>5</v>
      </c>
      <c r="Q316" s="110">
        <v>9</v>
      </c>
      <c r="R316" s="110">
        <v>4</v>
      </c>
      <c r="S316" s="110">
        <v>2</v>
      </c>
      <c r="T316" s="110">
        <v>11</v>
      </c>
      <c r="U316" s="110">
        <v>0</v>
      </c>
    </row>
    <row r="317" spans="1:22" ht="13.2" x14ac:dyDescent="0.25">
      <c r="A317" s="110" t="s">
        <v>628</v>
      </c>
      <c r="B317" s="110">
        <v>8</v>
      </c>
      <c r="C317" s="110">
        <v>5</v>
      </c>
      <c r="D317" s="110">
        <v>16</v>
      </c>
      <c r="E317" s="110">
        <v>7</v>
      </c>
      <c r="F317" s="110">
        <v>3</v>
      </c>
      <c r="G317" s="110">
        <v>9</v>
      </c>
      <c r="H317" s="110">
        <v>1</v>
      </c>
      <c r="I317" s="110">
        <v>1</v>
      </c>
      <c r="J317" s="110">
        <v>0</v>
      </c>
      <c r="K317" s="110">
        <v>0</v>
      </c>
      <c r="L317" s="110">
        <v>17</v>
      </c>
      <c r="M317" s="110">
        <v>0</v>
      </c>
      <c r="N317" s="110">
        <v>26</v>
      </c>
      <c r="O317" s="110">
        <v>7</v>
      </c>
      <c r="P317" s="110">
        <v>2</v>
      </c>
      <c r="Q317" s="110">
        <v>39</v>
      </c>
      <c r="R317" s="110">
        <v>3</v>
      </c>
      <c r="S317" s="110">
        <v>2</v>
      </c>
      <c r="T317" s="110">
        <v>5</v>
      </c>
      <c r="U317" s="110">
        <v>0</v>
      </c>
    </row>
    <row r="318" spans="1:22" ht="6.75" customHeight="1" thickBot="1" x14ac:dyDescent="0.3">
      <c r="A318" s="17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0"/>
    </row>
    <row r="319" spans="1:22" ht="13.8" x14ac:dyDescent="0.25">
      <c r="I319" s="64"/>
      <c r="M319" s="71"/>
      <c r="N319" s="71"/>
      <c r="R319" s="71"/>
    </row>
    <row r="320" spans="1:22" ht="13.2" x14ac:dyDescent="0.25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1:21" ht="13.2" x14ac:dyDescent="0.25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</row>
    <row r="322" spans="1:21" ht="13.2" hidden="1" x14ac:dyDescent="0.25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</row>
    <row r="323" spans="1:21" ht="13.2" hidden="1" x14ac:dyDescent="0.25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</row>
    <row r="324" spans="1:21" ht="13.2" hidden="1" x14ac:dyDescent="0.25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</row>
    <row r="325" spans="1:21" ht="13.2" hidden="1" x14ac:dyDescent="0.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</row>
    <row r="326" spans="1:21" ht="13.2" hidden="1" x14ac:dyDescent="0.2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</row>
    <row r="327" spans="1:21" ht="13.2" hidden="1" x14ac:dyDescent="0.25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</row>
    <row r="328" spans="1:21" ht="13.2" hidden="1" x14ac:dyDescent="0.25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</row>
    <row r="329" spans="1:21" ht="13.2" hidden="1" x14ac:dyDescent="0.25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</row>
    <row r="330" spans="1:21" ht="13.2" hidden="1" x14ac:dyDescent="0.25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</row>
    <row r="331" spans="1:21" ht="13.2" hidden="1" x14ac:dyDescent="0.25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1" ht="13.2" hidden="1" x14ac:dyDescent="0.25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</row>
    <row r="333" spans="1:21" ht="13.2" hidden="1" x14ac:dyDescent="0.25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1:21" ht="13.2" hidden="1" x14ac:dyDescent="0.25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</row>
    <row r="335" spans="1:21" ht="13.2" hidden="1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1:21" ht="13.2" hidden="1" x14ac:dyDescent="0.25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</row>
    <row r="337" spans="1:21" ht="13.2" hidden="1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</row>
    <row r="338" spans="1:21" ht="13.2" hidden="1" x14ac:dyDescent="0.25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</row>
    <row r="339" spans="1:21" ht="13.2" hidden="1" x14ac:dyDescent="0.25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</row>
    <row r="340" spans="1:21" ht="13.2" hidden="1" x14ac:dyDescent="0.25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</row>
    <row r="341" spans="1:21" ht="13.2" hidden="1" x14ac:dyDescent="0.25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</row>
    <row r="342" spans="1:21" ht="13.2" hidden="1" x14ac:dyDescent="0.25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</row>
    <row r="343" spans="1:21" ht="13.2" hidden="1" x14ac:dyDescent="0.25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1:21" ht="13.2" hidden="1" x14ac:dyDescent="0.25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</row>
    <row r="345" spans="1:21" ht="14.25" hidden="1" customHeight="1" x14ac:dyDescent="0.25">
      <c r="A345" s="18"/>
      <c r="B345" s="18"/>
      <c r="C345" s="18"/>
      <c r="D345" s="110"/>
      <c r="E345" s="110"/>
      <c r="F345" s="18"/>
      <c r="G345" s="110"/>
      <c r="H345" s="110"/>
      <c r="I345" s="18"/>
      <c r="J345" s="110"/>
      <c r="K345" s="110"/>
      <c r="L345" s="110"/>
      <c r="M345" s="110"/>
      <c r="N345" s="110"/>
      <c r="O345" s="18"/>
      <c r="P345" s="110"/>
      <c r="Q345" s="110"/>
      <c r="R345" s="110"/>
      <c r="S345" s="18"/>
      <c r="T345" s="110"/>
      <c r="U345" s="110"/>
    </row>
    <row r="346" spans="1:21" ht="13.2" hidden="1" x14ac:dyDescent="0.25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</row>
    <row r="347" spans="1:21" ht="13.2" hidden="1" x14ac:dyDescent="0.25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</row>
    <row r="348" spans="1:21" ht="13.2" hidden="1" x14ac:dyDescent="0.25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1:21" ht="13.2" hidden="1" x14ac:dyDescent="0.25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</row>
    <row r="350" spans="1:21" ht="13.2" hidden="1" x14ac:dyDescent="0.2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1:21" ht="13.2" hidden="1" x14ac:dyDescent="0.25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</row>
    <row r="352" spans="1:21" ht="13.2" hidden="1" x14ac:dyDescent="0.25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</row>
    <row r="353" spans="1:21" ht="13.2" hidden="1" x14ac:dyDescent="0.25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</row>
    <row r="354" spans="1:21" ht="14.25" hidden="1" customHeight="1" x14ac:dyDescent="0.25">
      <c r="A354" s="18"/>
      <c r="B354" s="18"/>
      <c r="C354" s="18"/>
      <c r="D354" s="110"/>
      <c r="E354" s="110"/>
      <c r="F354" s="18"/>
      <c r="G354" s="110"/>
      <c r="H354" s="110"/>
      <c r="I354" s="18"/>
      <c r="J354" s="110"/>
      <c r="K354" s="110"/>
      <c r="L354" s="110"/>
      <c r="M354" s="110"/>
      <c r="N354" s="110"/>
      <c r="O354" s="18"/>
      <c r="P354" s="110"/>
      <c r="Q354" s="110"/>
      <c r="R354" s="110"/>
      <c r="S354" s="18"/>
      <c r="T354" s="110"/>
      <c r="U354" s="110"/>
    </row>
    <row r="355" spans="1:21" ht="13.2" hidden="1" x14ac:dyDescent="0.2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1:21" ht="13.2" hidden="1" x14ac:dyDescent="0.25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</row>
    <row r="357" spans="1:21" ht="13.2" hidden="1" x14ac:dyDescent="0.25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</row>
    <row r="358" spans="1:21" ht="13.2" hidden="1" x14ac:dyDescent="0.25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</row>
    <row r="359" spans="1:21" ht="13.2" hidden="1" x14ac:dyDescent="0.25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</row>
    <row r="360" spans="1:21" ht="13.2" hidden="1" x14ac:dyDescent="0.25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</row>
    <row r="361" spans="1:21" ht="13.2" hidden="1" x14ac:dyDescent="0.25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</row>
    <row r="362" spans="1:21" ht="13.2" hidden="1" x14ac:dyDescent="0.25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1:21" ht="13.2" hidden="1" x14ac:dyDescent="0.25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1:21" ht="14.25" hidden="1" customHeight="1" x14ac:dyDescent="0.25">
      <c r="A364" s="18"/>
      <c r="B364" s="18"/>
      <c r="C364" s="18"/>
      <c r="D364" s="110"/>
      <c r="E364" s="110"/>
      <c r="F364" s="18"/>
      <c r="G364" s="110"/>
      <c r="H364" s="110"/>
      <c r="I364" s="18"/>
      <c r="J364" s="110"/>
      <c r="K364" s="110"/>
      <c r="L364" s="110"/>
      <c r="M364" s="110"/>
      <c r="N364" s="110"/>
      <c r="O364" s="18"/>
      <c r="P364" s="110"/>
      <c r="Q364" s="110"/>
      <c r="R364" s="110"/>
      <c r="S364" s="18"/>
      <c r="T364" s="110"/>
      <c r="U364" s="110"/>
    </row>
    <row r="365" spans="1:21" ht="13.2" hidden="1" x14ac:dyDescent="0.2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1:21" ht="13.2" hidden="1" x14ac:dyDescent="0.25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1:21" ht="13.2" hidden="1" x14ac:dyDescent="0.25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1:21" ht="13.2" hidden="1" x14ac:dyDescent="0.25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1:21" ht="13.2" hidden="1" x14ac:dyDescent="0.25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1:21" ht="13.2" hidden="1" x14ac:dyDescent="0.25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1:21" ht="13.2" hidden="1" x14ac:dyDescent="0.25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1:21" ht="13.2" hidden="1" x14ac:dyDescent="0.25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1:21" ht="13.2" hidden="1" x14ac:dyDescent="0.2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1:21" ht="13.2" hidden="1" x14ac:dyDescent="0.2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1:21" ht="13.2" hidden="1" x14ac:dyDescent="0.2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1:21" ht="13.2" hidden="1" x14ac:dyDescent="0.25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1:21" ht="13.2" hidden="1" x14ac:dyDescent="0.25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1:21" ht="14.25" hidden="1" customHeight="1" x14ac:dyDescent="0.25">
      <c r="A378" s="18"/>
      <c r="B378" s="18"/>
      <c r="C378" s="18"/>
      <c r="D378" s="110"/>
      <c r="E378" s="110"/>
      <c r="F378" s="18"/>
      <c r="G378" s="110"/>
      <c r="H378" s="110"/>
      <c r="I378" s="18"/>
      <c r="J378" s="110"/>
      <c r="K378" s="110"/>
      <c r="L378" s="110"/>
      <c r="M378" s="110"/>
      <c r="N378" s="110"/>
      <c r="O378" s="18"/>
      <c r="P378" s="110"/>
      <c r="Q378" s="110"/>
      <c r="R378" s="110"/>
      <c r="S378" s="18"/>
      <c r="T378" s="110"/>
      <c r="U378" s="110"/>
    </row>
    <row r="379" spans="1:21" ht="13.2" hidden="1" x14ac:dyDescent="0.25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1:21" ht="13.2" hidden="1" x14ac:dyDescent="0.25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1:21" ht="13.2" hidden="1" x14ac:dyDescent="0.25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1:21" ht="13.2" hidden="1" x14ac:dyDescent="0.25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1:21" ht="13.2" hidden="1" x14ac:dyDescent="0.25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1:21" ht="13.2" hidden="1" x14ac:dyDescent="0.25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1:21" ht="13.2" hidden="1" x14ac:dyDescent="0.2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1:21" ht="13.2" hidden="1" x14ac:dyDescent="0.25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1:21" ht="13.2" hidden="1" x14ac:dyDescent="0.25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1:21" ht="13.2" hidden="1" x14ac:dyDescent="0.25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1:21" ht="13.2" hidden="1" x14ac:dyDescent="0.25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1:21" ht="13.2" hidden="1" x14ac:dyDescent="0.25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1:21" ht="13.2" hidden="1" x14ac:dyDescent="0.25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1:21" ht="14.25" hidden="1" customHeight="1" x14ac:dyDescent="0.25">
      <c r="A392" s="18"/>
      <c r="B392" s="18"/>
      <c r="C392" s="18"/>
      <c r="D392" s="110"/>
      <c r="E392" s="110"/>
      <c r="F392" s="18"/>
      <c r="G392" s="110"/>
      <c r="H392" s="110"/>
      <c r="I392" s="18"/>
      <c r="J392" s="110"/>
      <c r="K392" s="110"/>
      <c r="L392" s="110"/>
      <c r="M392" s="110"/>
      <c r="N392" s="110"/>
      <c r="O392" s="18"/>
      <c r="P392" s="110"/>
      <c r="Q392" s="110"/>
      <c r="R392" s="110"/>
      <c r="S392" s="18"/>
      <c r="T392" s="110"/>
      <c r="U392" s="110"/>
    </row>
    <row r="393" spans="1:21" ht="13.2" hidden="1" x14ac:dyDescent="0.25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1:21" ht="13.2" hidden="1" x14ac:dyDescent="0.25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1:21" ht="13.2" hidden="1" x14ac:dyDescent="0.2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1:21" ht="13.2" hidden="1" x14ac:dyDescent="0.25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1:21" ht="13.2" hidden="1" x14ac:dyDescent="0.25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1:21" ht="13.2" hidden="1" x14ac:dyDescent="0.25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1:21" ht="13.2" hidden="1" x14ac:dyDescent="0.25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1:21" ht="13.2" hidden="1" x14ac:dyDescent="0.25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1:21" ht="14.25" hidden="1" customHeight="1" x14ac:dyDescent="0.25">
      <c r="A401" s="18"/>
      <c r="B401" s="18"/>
      <c r="C401" s="18"/>
      <c r="D401" s="110"/>
      <c r="E401" s="110"/>
      <c r="F401" s="18"/>
      <c r="G401" s="110"/>
      <c r="H401" s="110"/>
      <c r="I401" s="18"/>
      <c r="J401" s="110"/>
      <c r="K401" s="110"/>
      <c r="L401" s="110"/>
      <c r="M401" s="110"/>
      <c r="N401" s="110"/>
      <c r="O401" s="18"/>
      <c r="P401" s="110"/>
      <c r="Q401" s="110"/>
      <c r="R401" s="110"/>
      <c r="S401" s="18"/>
      <c r="T401" s="110"/>
      <c r="U401" s="110"/>
    </row>
    <row r="402" spans="1:21" ht="13.2" hidden="1" x14ac:dyDescent="0.25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1:21" ht="13.2" hidden="1" x14ac:dyDescent="0.25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1:21" ht="13.2" hidden="1" x14ac:dyDescent="0.25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1:21" ht="13.2" hidden="1" x14ac:dyDescent="0.2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1:21" ht="13.2" hidden="1" x14ac:dyDescent="0.25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1:21" ht="13.2" hidden="1" x14ac:dyDescent="0.25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1:21" ht="13.2" hidden="1" x14ac:dyDescent="0.25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1:21" ht="13.2" hidden="1" x14ac:dyDescent="0.2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1:21" ht="13.2" hidden="1" x14ac:dyDescent="0.2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1:21" ht="13.2" hidden="1" x14ac:dyDescent="0.25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1:21" ht="13.2" hidden="1" x14ac:dyDescent="0.25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1:21" ht="13.2" hidden="1" x14ac:dyDescent="0.25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1:21" ht="14.25" hidden="1" customHeight="1" x14ac:dyDescent="0.25">
      <c r="A414" s="18"/>
      <c r="B414" s="18"/>
      <c r="C414" s="18"/>
      <c r="D414" s="110"/>
      <c r="E414" s="110"/>
      <c r="F414" s="18"/>
      <c r="G414" s="110"/>
      <c r="H414" s="110"/>
      <c r="I414" s="18"/>
      <c r="J414" s="110"/>
      <c r="K414" s="110"/>
      <c r="L414" s="110"/>
      <c r="M414" s="110"/>
      <c r="N414" s="110"/>
      <c r="O414" s="18"/>
      <c r="P414" s="110"/>
      <c r="Q414" s="110"/>
      <c r="R414" s="110"/>
      <c r="S414" s="18"/>
      <c r="T414" s="110"/>
      <c r="U414" s="110"/>
    </row>
    <row r="415" spans="1:21" ht="13.2" hidden="1" x14ac:dyDescent="0.2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1:21" ht="14.25" hidden="1" customHeight="1" x14ac:dyDescent="0.25">
      <c r="A416" s="18"/>
      <c r="B416" s="18"/>
      <c r="C416" s="18"/>
      <c r="D416" s="110"/>
      <c r="E416" s="110"/>
      <c r="F416" s="18"/>
      <c r="G416" s="110"/>
      <c r="H416" s="110"/>
      <c r="I416" s="18"/>
      <c r="J416" s="110"/>
      <c r="K416" s="110"/>
      <c r="L416" s="110"/>
      <c r="M416" s="110"/>
      <c r="N416" s="110"/>
      <c r="O416" s="18"/>
      <c r="P416" s="110"/>
      <c r="Q416" s="110"/>
      <c r="R416" s="110"/>
      <c r="S416" s="18"/>
      <c r="T416" s="110"/>
      <c r="U416" s="110"/>
    </row>
    <row r="417" spans="1:21" ht="13.2" hidden="1" x14ac:dyDescent="0.25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1:21" ht="13.2" hidden="1" x14ac:dyDescent="0.25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1:21" ht="13.2" hidden="1" x14ac:dyDescent="0.2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1:21" ht="13.2" hidden="1" x14ac:dyDescent="0.25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1:21" ht="13.2" hidden="1" x14ac:dyDescent="0.25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1:21" ht="14.25" hidden="1" customHeight="1" x14ac:dyDescent="0.25">
      <c r="A422" s="18"/>
      <c r="B422" s="18"/>
      <c r="C422" s="18"/>
      <c r="D422" s="110"/>
      <c r="E422" s="110"/>
      <c r="F422" s="18"/>
      <c r="G422" s="110"/>
      <c r="H422" s="110"/>
      <c r="I422" s="18"/>
      <c r="J422" s="110"/>
      <c r="K422" s="110"/>
      <c r="L422" s="110"/>
      <c r="M422" s="110"/>
      <c r="N422" s="110"/>
      <c r="O422" s="18"/>
      <c r="P422" s="110"/>
      <c r="Q422" s="110"/>
      <c r="R422" s="110"/>
      <c r="S422" s="18"/>
      <c r="T422" s="110"/>
      <c r="U422" s="110"/>
    </row>
    <row r="423" spans="1:21" ht="13.2" hidden="1" x14ac:dyDescent="0.25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1:21" ht="13.2" hidden="1" x14ac:dyDescent="0.25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1:21" ht="13.2" hidden="1" x14ac:dyDescent="0.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1:21" ht="13.2" hidden="1" x14ac:dyDescent="0.25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1:21" ht="13.2" hidden="1" x14ac:dyDescent="0.25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1:21" ht="13.2" hidden="1" x14ac:dyDescent="0.25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1:21" ht="13.2" hidden="1" x14ac:dyDescent="0.25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1:21" ht="13.2" hidden="1" x14ac:dyDescent="0.25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1:21" ht="13.2" hidden="1" x14ac:dyDescent="0.25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1:21" ht="13.2" hidden="1" x14ac:dyDescent="0.25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1:21" ht="13.2" hidden="1" x14ac:dyDescent="0.25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1:21" ht="13.2" hidden="1" x14ac:dyDescent="0.25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1:21" ht="13.2" hidden="1" x14ac:dyDescent="0.2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1:21" ht="13.2" hidden="1" x14ac:dyDescent="0.25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1:21" ht="13.2" hidden="1" x14ac:dyDescent="0.25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1:21" ht="13.2" hidden="1" x14ac:dyDescent="0.25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1:21" ht="13.2" hidden="1" x14ac:dyDescent="0.25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1:21" ht="13.2" hidden="1" x14ac:dyDescent="0.2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1:21" ht="13.2" hidden="1" x14ac:dyDescent="0.25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1:21" ht="13.2" hidden="1" x14ac:dyDescent="0.25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1:21" ht="13.2" hidden="1" x14ac:dyDescent="0.25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1:21" ht="13.2" hidden="1" x14ac:dyDescent="0.25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1:21" ht="13.2" hidden="1" x14ac:dyDescent="0.2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1:21" ht="13.2" hidden="1" x14ac:dyDescent="0.25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1:21" ht="13.2" hidden="1" x14ac:dyDescent="0.25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1:21" ht="13.2" hidden="1" x14ac:dyDescent="0.25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1:21" ht="13.2" hidden="1" x14ac:dyDescent="0.25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1:21" ht="13.2" hidden="1" x14ac:dyDescent="0.25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1:21" ht="13.2" hidden="1" x14ac:dyDescent="0.25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1:21" ht="13.2" hidden="1" x14ac:dyDescent="0.25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</row>
    <row r="453" spans="1:21" ht="13.2" hidden="1" x14ac:dyDescent="0.25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</row>
    <row r="454" spans="1:21" ht="13.2" hidden="1" x14ac:dyDescent="0.25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</row>
    <row r="455" spans="1:21" ht="13.2" hidden="1" x14ac:dyDescent="0.2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</row>
    <row r="456" spans="1:21" ht="14.25" hidden="1" customHeight="1" x14ac:dyDescent="0.25">
      <c r="A456" s="18"/>
      <c r="B456" s="18"/>
      <c r="C456" s="18"/>
      <c r="D456" s="110"/>
      <c r="E456" s="110"/>
      <c r="F456" s="18"/>
      <c r="G456" s="110"/>
      <c r="H456" s="110"/>
      <c r="I456" s="18"/>
      <c r="J456" s="110"/>
      <c r="K456" s="110"/>
      <c r="L456" s="110"/>
      <c r="M456" s="110"/>
      <c r="N456" s="110"/>
      <c r="O456" s="18"/>
      <c r="P456" s="110"/>
      <c r="Q456" s="110"/>
      <c r="R456" s="110"/>
      <c r="S456" s="18"/>
      <c r="T456" s="110"/>
      <c r="U456" s="110"/>
    </row>
    <row r="457" spans="1:21" ht="13.2" hidden="1" x14ac:dyDescent="0.25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</row>
    <row r="458" spans="1:21" ht="13.2" hidden="1" x14ac:dyDescent="0.25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</row>
    <row r="459" spans="1:21" ht="13.2" hidden="1" x14ac:dyDescent="0.25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</row>
    <row r="460" spans="1:21" ht="13.2" hidden="1" x14ac:dyDescent="0.25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</row>
    <row r="461" spans="1:21" ht="13.2" hidden="1" x14ac:dyDescent="0.25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</row>
    <row r="462" spans="1:21" ht="13.2" hidden="1" x14ac:dyDescent="0.25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</row>
    <row r="463" spans="1:21" ht="14.25" hidden="1" customHeight="1" x14ac:dyDescent="0.25">
      <c r="A463" s="18"/>
      <c r="B463" s="18"/>
      <c r="C463" s="18"/>
      <c r="D463" s="110"/>
      <c r="E463" s="110"/>
      <c r="F463" s="18"/>
      <c r="G463" s="110"/>
      <c r="H463" s="110"/>
      <c r="I463" s="18"/>
      <c r="J463" s="110"/>
      <c r="K463" s="110"/>
      <c r="L463" s="110"/>
      <c r="M463" s="110"/>
      <c r="N463" s="110"/>
      <c r="O463" s="18"/>
      <c r="P463" s="110"/>
      <c r="Q463" s="110"/>
      <c r="R463" s="110"/>
      <c r="S463" s="18"/>
      <c r="T463" s="110"/>
      <c r="U463" s="110"/>
    </row>
    <row r="464" spans="1:21" ht="13.2" hidden="1" x14ac:dyDescent="0.25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</row>
    <row r="465" spans="1:21" ht="13.2" hidden="1" x14ac:dyDescent="0.2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</row>
    <row r="466" spans="1:21" ht="13.2" hidden="1" x14ac:dyDescent="0.25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</row>
    <row r="467" spans="1:21" ht="13.2" hidden="1" x14ac:dyDescent="0.25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</row>
    <row r="468" spans="1:21" ht="13.2" hidden="1" x14ac:dyDescent="0.25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</row>
    <row r="469" spans="1:21" ht="13.2" hidden="1" x14ac:dyDescent="0.25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</row>
    <row r="470" spans="1:21" ht="13.2" hidden="1" x14ac:dyDescent="0.25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</row>
    <row r="471" spans="1:21" ht="13.2" hidden="1" x14ac:dyDescent="0.25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</row>
    <row r="472" spans="1:21" ht="13.2" hidden="1" x14ac:dyDescent="0.25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</row>
    <row r="473" spans="1:21" ht="13.2" hidden="1" x14ac:dyDescent="0.25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</row>
    <row r="474" spans="1:21" ht="13.2" hidden="1" x14ac:dyDescent="0.25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</row>
    <row r="475" spans="1:21" ht="13.2" hidden="1" x14ac:dyDescent="0.2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1:21" ht="13.2" hidden="1" x14ac:dyDescent="0.25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</row>
    <row r="477" spans="1:21" ht="13.2" hidden="1" x14ac:dyDescent="0.25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</row>
    <row r="478" spans="1:21" ht="13.2" hidden="1" x14ac:dyDescent="0.25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</row>
    <row r="479" spans="1:21" ht="13.2" hidden="1" x14ac:dyDescent="0.25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</row>
    <row r="480" spans="1:21" ht="13.2" hidden="1" x14ac:dyDescent="0.25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</row>
    <row r="481" spans="1:21" ht="13.2" hidden="1" x14ac:dyDescent="0.25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</row>
    <row r="482" spans="1:21" ht="13.2" hidden="1" x14ac:dyDescent="0.25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</row>
    <row r="483" spans="1:21" ht="13.2" hidden="1" x14ac:dyDescent="0.25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</row>
    <row r="484" spans="1:21" ht="13.2" hidden="1" x14ac:dyDescent="0.25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</row>
    <row r="485" spans="1:21" ht="13.2" hidden="1" x14ac:dyDescent="0.2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</row>
    <row r="486" spans="1:21" ht="13.2" hidden="1" x14ac:dyDescent="0.25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</row>
    <row r="487" spans="1:21" ht="13.2" hidden="1" x14ac:dyDescent="0.25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1:21" ht="13.2" hidden="1" x14ac:dyDescent="0.25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</row>
    <row r="489" spans="1:21" ht="13.2" hidden="1" x14ac:dyDescent="0.25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</row>
    <row r="490" spans="1:21" ht="13.2" hidden="1" x14ac:dyDescent="0.25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</row>
    <row r="491" spans="1:21" ht="13.2" hidden="1" x14ac:dyDescent="0.25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</row>
    <row r="492" spans="1:21" ht="13.2" hidden="1" x14ac:dyDescent="0.25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</row>
    <row r="493" spans="1:21" ht="13.2" hidden="1" x14ac:dyDescent="0.25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</row>
    <row r="494" spans="1:21" ht="13.2" hidden="1" x14ac:dyDescent="0.25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</row>
    <row r="495" spans="1:21" ht="13.2" hidden="1" x14ac:dyDescent="0.2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</row>
    <row r="496" spans="1:21" ht="13.2" hidden="1" x14ac:dyDescent="0.25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</row>
    <row r="497" spans="1:21" ht="13.2" hidden="1" x14ac:dyDescent="0.25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</row>
    <row r="498" spans="1:21" ht="13.2" hidden="1" x14ac:dyDescent="0.25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</row>
    <row r="499" spans="1:21" ht="13.2" hidden="1" x14ac:dyDescent="0.25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1:21" ht="13.2" hidden="1" x14ac:dyDescent="0.25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</row>
    <row r="501" spans="1:21" ht="13.2" hidden="1" x14ac:dyDescent="0.25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</row>
    <row r="502" spans="1:21" ht="13.2" hidden="1" x14ac:dyDescent="0.25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</row>
    <row r="503" spans="1:21" ht="13.2" hidden="1" x14ac:dyDescent="0.25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</row>
    <row r="504" spans="1:21" ht="13.2" hidden="1" x14ac:dyDescent="0.25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</row>
    <row r="505" spans="1:21" ht="13.2" hidden="1" x14ac:dyDescent="0.2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</row>
    <row r="506" spans="1:21" ht="13.2" hidden="1" x14ac:dyDescent="0.25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</row>
    <row r="507" spans="1:21" ht="13.2" hidden="1" x14ac:dyDescent="0.25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</row>
    <row r="508" spans="1:21" ht="13.2" hidden="1" x14ac:dyDescent="0.25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</row>
    <row r="509" spans="1:21" ht="13.2" hidden="1" x14ac:dyDescent="0.2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</row>
    <row r="510" spans="1:21" ht="13.2" hidden="1" x14ac:dyDescent="0.25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</row>
    <row r="511" spans="1:21" ht="13.2" hidden="1" x14ac:dyDescent="0.25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1:21" ht="13.2" hidden="1" x14ac:dyDescent="0.25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</row>
    <row r="513" spans="1:21" ht="14.25" hidden="1" customHeight="1" x14ac:dyDescent="0.25">
      <c r="A513" s="18"/>
      <c r="B513" s="18"/>
      <c r="C513" s="18"/>
      <c r="D513" s="110"/>
      <c r="E513" s="110"/>
      <c r="F513" s="18"/>
      <c r="G513" s="110"/>
      <c r="H513" s="110"/>
      <c r="I513" s="18"/>
      <c r="J513" s="110"/>
      <c r="K513" s="110"/>
      <c r="L513" s="110"/>
      <c r="M513" s="110"/>
      <c r="N513" s="110"/>
      <c r="O513" s="18"/>
      <c r="P513" s="110"/>
      <c r="Q513" s="110"/>
      <c r="R513" s="110"/>
      <c r="S513" s="18"/>
      <c r="T513" s="110"/>
      <c r="U513" s="110"/>
    </row>
    <row r="514" spans="1:21" ht="13.2" hidden="1" x14ac:dyDescent="0.25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</row>
    <row r="515" spans="1:21" ht="13.2" hidden="1" x14ac:dyDescent="0.2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</row>
    <row r="516" spans="1:21" ht="13.2" hidden="1" x14ac:dyDescent="0.25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</row>
    <row r="517" spans="1:21" ht="13.2" hidden="1" x14ac:dyDescent="0.25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</row>
    <row r="518" spans="1:21" ht="13.2" hidden="1" x14ac:dyDescent="0.25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</row>
    <row r="519" spans="1:21" ht="13.2" hidden="1" x14ac:dyDescent="0.25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</row>
    <row r="520" spans="1:21" ht="13.2" hidden="1" x14ac:dyDescent="0.25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</row>
    <row r="521" spans="1:21" ht="13.2" hidden="1" x14ac:dyDescent="0.25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</row>
    <row r="522" spans="1:21" ht="13.2" hidden="1" x14ac:dyDescent="0.25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</row>
    <row r="523" spans="1:21" ht="13.2" hidden="1" x14ac:dyDescent="0.25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1:21" ht="13.2" hidden="1" x14ac:dyDescent="0.25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</row>
    <row r="525" spans="1:21" ht="13.2" hidden="1" x14ac:dyDescent="0.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</row>
    <row r="526" spans="1:21" ht="13.2" hidden="1" x14ac:dyDescent="0.25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</row>
    <row r="527" spans="1:21" ht="13.2" hidden="1" x14ac:dyDescent="0.25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</row>
    <row r="528" spans="1:21" ht="13.2" hidden="1" x14ac:dyDescent="0.25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</row>
    <row r="529" spans="1:21" ht="13.2" hidden="1" x14ac:dyDescent="0.25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</row>
    <row r="530" spans="1:21" ht="14.25" hidden="1" customHeight="1" x14ac:dyDescent="0.25">
      <c r="A530" s="18"/>
      <c r="B530" s="18"/>
      <c r="C530" s="18"/>
      <c r="D530" s="110"/>
      <c r="E530" s="110"/>
      <c r="F530" s="18"/>
      <c r="G530" s="110"/>
      <c r="H530" s="110"/>
      <c r="I530" s="18"/>
      <c r="J530" s="110"/>
      <c r="K530" s="110"/>
      <c r="L530" s="110"/>
      <c r="M530" s="110"/>
      <c r="N530" s="110"/>
      <c r="O530" s="18"/>
      <c r="P530" s="110"/>
      <c r="Q530" s="110"/>
      <c r="R530" s="110"/>
      <c r="S530" s="18"/>
      <c r="T530" s="110"/>
      <c r="U530" s="110"/>
    </row>
    <row r="531" spans="1:21" ht="13.2" hidden="1" x14ac:dyDescent="0.25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</row>
    <row r="532" spans="1:21" ht="13.2" hidden="1" x14ac:dyDescent="0.25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</row>
    <row r="533" spans="1:21" ht="13.2" hidden="1" x14ac:dyDescent="0.25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</row>
    <row r="534" spans="1:21" ht="13.2" hidden="1" x14ac:dyDescent="0.25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</row>
    <row r="535" spans="1:21" ht="13.2" hidden="1" x14ac:dyDescent="0.2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1:21" ht="13.2" hidden="1" x14ac:dyDescent="0.25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</row>
    <row r="537" spans="1:21" ht="13.2" hidden="1" x14ac:dyDescent="0.25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</row>
    <row r="538" spans="1:21" ht="13.2" hidden="1" x14ac:dyDescent="0.25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</row>
    <row r="539" spans="1:21" ht="13.2" hidden="1" x14ac:dyDescent="0.25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</row>
    <row r="540" spans="1:21" ht="13.2" hidden="1" x14ac:dyDescent="0.25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</row>
    <row r="541" spans="1:21" ht="13.2" hidden="1" x14ac:dyDescent="0.25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</row>
    <row r="542" spans="1:21" ht="13.2" hidden="1" x14ac:dyDescent="0.25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</row>
    <row r="543" spans="1:21" ht="14.25" hidden="1" customHeight="1" x14ac:dyDescent="0.25">
      <c r="A543" s="18"/>
      <c r="B543" s="18"/>
      <c r="C543" s="18"/>
      <c r="D543" s="110"/>
      <c r="E543" s="110"/>
      <c r="F543" s="18"/>
      <c r="G543" s="110"/>
      <c r="H543" s="110"/>
      <c r="I543" s="18"/>
      <c r="J543" s="110"/>
      <c r="K543" s="110"/>
      <c r="L543" s="110"/>
      <c r="M543" s="110"/>
      <c r="N543" s="110"/>
      <c r="O543" s="18"/>
      <c r="P543" s="110"/>
      <c r="Q543" s="110"/>
      <c r="R543" s="110"/>
      <c r="S543" s="18"/>
      <c r="T543" s="110"/>
      <c r="U543" s="110"/>
    </row>
    <row r="544" spans="1:21" ht="13.2" hidden="1" x14ac:dyDescent="0.25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</row>
    <row r="545" spans="1:21" ht="13.2" hidden="1" x14ac:dyDescent="0.2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</row>
    <row r="546" spans="1:21" ht="13.2" hidden="1" x14ac:dyDescent="0.25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</row>
    <row r="547" spans="1:21" ht="13.2" hidden="1" x14ac:dyDescent="0.25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1:21" ht="13.2" hidden="1" x14ac:dyDescent="0.25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</row>
    <row r="549" spans="1:21" ht="13.2" hidden="1" x14ac:dyDescent="0.25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</row>
    <row r="550" spans="1:21" ht="13.2" hidden="1" x14ac:dyDescent="0.25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</row>
    <row r="551" spans="1:21" ht="13.2" hidden="1" x14ac:dyDescent="0.25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</row>
    <row r="552" spans="1:21" ht="13.2" hidden="1" x14ac:dyDescent="0.25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</row>
    <row r="553" spans="1:21" ht="13.2" hidden="1" x14ac:dyDescent="0.25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</row>
    <row r="554" spans="1:21" ht="14.25" hidden="1" customHeight="1" x14ac:dyDescent="0.25">
      <c r="A554" s="18"/>
      <c r="B554" s="18"/>
      <c r="C554" s="18"/>
      <c r="D554" s="110"/>
      <c r="E554" s="110"/>
      <c r="F554" s="18"/>
      <c r="G554" s="110"/>
      <c r="H554" s="110"/>
      <c r="I554" s="18"/>
      <c r="J554" s="110"/>
      <c r="K554" s="110"/>
      <c r="L554" s="110"/>
      <c r="M554" s="110"/>
      <c r="N554" s="110"/>
      <c r="O554" s="18"/>
      <c r="P554" s="110"/>
      <c r="Q554" s="110"/>
      <c r="R554" s="110"/>
      <c r="S554" s="18"/>
      <c r="T554" s="110"/>
      <c r="U554" s="110"/>
    </row>
    <row r="555" spans="1:21" ht="13.2" hidden="1" x14ac:dyDescent="0.2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</row>
    <row r="556" spans="1:21" ht="13.2" hidden="1" x14ac:dyDescent="0.25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</row>
    <row r="557" spans="1:21" ht="13.2" hidden="1" x14ac:dyDescent="0.25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</row>
    <row r="558" spans="1:21" ht="13.2" hidden="1" x14ac:dyDescent="0.25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</row>
    <row r="559" spans="1:21" ht="13.2" hidden="1" x14ac:dyDescent="0.25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1:21" ht="13.2" hidden="1" x14ac:dyDescent="0.25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</row>
    <row r="561" spans="1:21" ht="13.2" hidden="1" x14ac:dyDescent="0.25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</row>
    <row r="562" spans="1:21" ht="13.2" hidden="1" x14ac:dyDescent="0.25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</row>
    <row r="563" spans="1:21" ht="13.2" hidden="1" x14ac:dyDescent="0.25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</row>
    <row r="564" spans="1:21" ht="13.2" hidden="1" x14ac:dyDescent="0.25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</row>
    <row r="565" spans="1:21" ht="13.2" hidden="1" x14ac:dyDescent="0.2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</row>
    <row r="566" spans="1:21" ht="13.2" hidden="1" x14ac:dyDescent="0.25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</row>
    <row r="567" spans="1:21" ht="13.2" hidden="1" x14ac:dyDescent="0.25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</row>
    <row r="568" spans="1:21" ht="13.2" hidden="1" x14ac:dyDescent="0.25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</row>
    <row r="569" spans="1:21" ht="13.2" hidden="1" x14ac:dyDescent="0.25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</row>
    <row r="570" spans="1:21" ht="14.25" hidden="1" customHeight="1" x14ac:dyDescent="0.25">
      <c r="A570" s="18"/>
      <c r="B570" s="18"/>
      <c r="C570" s="18"/>
      <c r="D570" s="110"/>
      <c r="E570" s="110"/>
      <c r="F570" s="18"/>
      <c r="G570" s="110"/>
      <c r="H570" s="110"/>
      <c r="I570" s="18"/>
      <c r="J570" s="110"/>
      <c r="K570" s="110"/>
      <c r="L570" s="110"/>
      <c r="M570" s="110"/>
      <c r="N570" s="110"/>
      <c r="O570" s="18"/>
      <c r="P570" s="110"/>
      <c r="Q570" s="110"/>
      <c r="R570" s="110"/>
      <c r="S570" s="18"/>
      <c r="T570" s="110"/>
      <c r="U570" s="110"/>
    </row>
    <row r="571" spans="1:21" ht="13.2" hidden="1" x14ac:dyDescent="0.25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1:21" ht="13.2" hidden="1" x14ac:dyDescent="0.25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</row>
    <row r="573" spans="1:21" ht="13.2" hidden="1" x14ac:dyDescent="0.25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</row>
    <row r="574" spans="1:21" ht="13.2" hidden="1" x14ac:dyDescent="0.25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</row>
    <row r="575" spans="1:21" ht="13.2" hidden="1" x14ac:dyDescent="0.2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</row>
    <row r="576" spans="1:21" ht="13.2" hidden="1" x14ac:dyDescent="0.25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</row>
    <row r="577" spans="1:21" ht="13.2" hidden="1" x14ac:dyDescent="0.25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</row>
    <row r="578" spans="1:21" ht="13.2" hidden="1" x14ac:dyDescent="0.25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</row>
    <row r="579" spans="1:21" ht="13.2" hidden="1" x14ac:dyDescent="0.25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</row>
    <row r="580" spans="1:21" ht="13.2" hidden="1" x14ac:dyDescent="0.25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</row>
    <row r="581" spans="1:21" ht="14.25" hidden="1" customHeight="1" x14ac:dyDescent="0.25">
      <c r="A581" s="18"/>
      <c r="B581" s="18"/>
      <c r="C581" s="18"/>
      <c r="D581" s="110"/>
      <c r="E581" s="110"/>
      <c r="F581" s="18"/>
      <c r="G581" s="110"/>
      <c r="H581" s="110"/>
      <c r="I581" s="18"/>
      <c r="J581" s="110"/>
      <c r="K581" s="110"/>
      <c r="L581" s="110"/>
      <c r="M581" s="110"/>
      <c r="N581" s="110"/>
      <c r="O581" s="18"/>
      <c r="P581" s="110"/>
      <c r="Q581" s="110"/>
      <c r="R581" s="110"/>
      <c r="S581" s="18"/>
      <c r="T581" s="110"/>
      <c r="U581" s="110"/>
    </row>
    <row r="582" spans="1:21" ht="13.2" hidden="1" x14ac:dyDescent="0.25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</row>
    <row r="583" spans="1:21" ht="13.2" hidden="1" x14ac:dyDescent="0.25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1:21" ht="13.2" hidden="1" x14ac:dyDescent="0.25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</row>
    <row r="585" spans="1:21" ht="13.2" hidden="1" x14ac:dyDescent="0.2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</row>
    <row r="586" spans="1:21" ht="13.2" hidden="1" x14ac:dyDescent="0.25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</row>
    <row r="587" spans="1:21" ht="13.2" hidden="1" x14ac:dyDescent="0.25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</row>
    <row r="588" spans="1:21" ht="13.2" hidden="1" x14ac:dyDescent="0.25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</row>
    <row r="589" spans="1:21" ht="14.25" hidden="1" customHeight="1" x14ac:dyDescent="0.25">
      <c r="A589" s="18"/>
      <c r="B589" s="18"/>
      <c r="C589" s="18"/>
      <c r="D589" s="110"/>
      <c r="E589" s="110"/>
      <c r="F589" s="18"/>
      <c r="G589" s="110"/>
      <c r="H589" s="110"/>
      <c r="I589" s="18"/>
      <c r="J589" s="110"/>
      <c r="K589" s="110"/>
      <c r="L589" s="110"/>
      <c r="M589" s="110"/>
      <c r="N589" s="110"/>
      <c r="O589" s="18"/>
      <c r="P589" s="110"/>
      <c r="Q589" s="110"/>
      <c r="R589" s="110"/>
      <c r="S589" s="18"/>
      <c r="T589" s="110"/>
      <c r="U589" s="110"/>
    </row>
    <row r="590" spans="1:21" ht="13.2" hidden="1" x14ac:dyDescent="0.25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</row>
    <row r="591" spans="1:21" ht="13.2" hidden="1" x14ac:dyDescent="0.25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</row>
    <row r="592" spans="1:21" ht="13.2" hidden="1" x14ac:dyDescent="0.25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</row>
    <row r="593" spans="1:21" ht="13.2" hidden="1" x14ac:dyDescent="0.25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</row>
    <row r="594" spans="1:21" ht="13.2" hidden="1" x14ac:dyDescent="0.25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</row>
    <row r="595" spans="1:21" ht="13.2" hidden="1" x14ac:dyDescent="0.2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1:21" ht="13.2" hidden="1" x14ac:dyDescent="0.25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</row>
    <row r="597" spans="1:21" ht="13.2" hidden="1" x14ac:dyDescent="0.25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</row>
    <row r="598" spans="1:21" ht="14.25" hidden="1" customHeight="1" x14ac:dyDescent="0.25">
      <c r="A598" s="18"/>
      <c r="B598" s="18"/>
      <c r="C598" s="18"/>
      <c r="D598" s="110"/>
      <c r="E598" s="110"/>
      <c r="F598" s="18"/>
      <c r="G598" s="110"/>
      <c r="H598" s="110"/>
      <c r="I598" s="18"/>
      <c r="J598" s="110"/>
      <c r="K598" s="110"/>
      <c r="L598" s="110"/>
      <c r="M598" s="110"/>
      <c r="N598" s="110"/>
      <c r="O598" s="18"/>
      <c r="P598" s="110"/>
      <c r="Q598" s="110"/>
      <c r="R598" s="110"/>
      <c r="S598" s="18"/>
      <c r="T598" s="110"/>
      <c r="U598" s="110"/>
    </row>
    <row r="599" spans="1:21" ht="13.2" hidden="1" x14ac:dyDescent="0.25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</row>
    <row r="600" spans="1:21" ht="13.2" hidden="1" x14ac:dyDescent="0.25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</row>
    <row r="601" spans="1:21" ht="13.2" hidden="1" x14ac:dyDescent="0.25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</row>
    <row r="602" spans="1:21" ht="13.2" hidden="1" x14ac:dyDescent="0.25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</row>
    <row r="603" spans="1:21" ht="13.2" hidden="1" x14ac:dyDescent="0.25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</row>
    <row r="604" spans="1:21" ht="13.2" hidden="1" x14ac:dyDescent="0.25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</row>
    <row r="605" spans="1:21" ht="13.2" hidden="1" x14ac:dyDescent="0.2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</row>
    <row r="606" spans="1:21" ht="13.2" hidden="1" x14ac:dyDescent="0.25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</row>
    <row r="607" spans="1:21" ht="13.2" hidden="1" x14ac:dyDescent="0.25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1:21" ht="13.2" hidden="1" x14ac:dyDescent="0.25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</row>
    <row r="609" spans="1:21" ht="13.2" hidden="1" x14ac:dyDescent="0.25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</row>
    <row r="610" spans="1:21" ht="13.2" hidden="1" x14ac:dyDescent="0.25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</row>
    <row r="611" spans="1:21" ht="13.2" hidden="1" x14ac:dyDescent="0.25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</row>
    <row r="612" spans="1:21" ht="13.2" hidden="1" x14ac:dyDescent="0.25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</row>
    <row r="613" spans="1:21" ht="13.2" hidden="1" x14ac:dyDescent="0.25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</row>
    <row r="614" spans="1:21" ht="14.25" hidden="1" customHeight="1" x14ac:dyDescent="0.25">
      <c r="A614" s="18"/>
      <c r="B614" s="18"/>
      <c r="C614" s="18"/>
      <c r="D614" s="110"/>
      <c r="E614" s="110"/>
      <c r="F614" s="18"/>
      <c r="G614" s="110"/>
      <c r="H614" s="110"/>
      <c r="I614" s="18"/>
      <c r="J614" s="110"/>
      <c r="K614" s="110"/>
      <c r="L614" s="110"/>
      <c r="M614" s="110"/>
      <c r="N614" s="110"/>
      <c r="O614" s="18"/>
      <c r="P614" s="110"/>
      <c r="Q614" s="110"/>
      <c r="R614" s="110"/>
      <c r="S614" s="18"/>
      <c r="T614" s="110"/>
      <c r="U614" s="110"/>
    </row>
    <row r="615" spans="1:21" ht="13.2" hidden="1" x14ac:dyDescent="0.2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</row>
    <row r="616" spans="1:21" ht="13.2" hidden="1" x14ac:dyDescent="0.25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</row>
    <row r="617" spans="1:21" ht="13.2" hidden="1" x14ac:dyDescent="0.25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</row>
    <row r="618" spans="1:21" ht="13.2" hidden="1" x14ac:dyDescent="0.25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</row>
    <row r="619" spans="1:21" ht="13.2" hidden="1" x14ac:dyDescent="0.25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1:21" ht="13.2" hidden="1" x14ac:dyDescent="0.25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</row>
    <row r="621" spans="1:21" ht="13.2" hidden="1" x14ac:dyDescent="0.25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</row>
    <row r="622" spans="1:21" ht="13.2" hidden="1" x14ac:dyDescent="0.25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</row>
    <row r="623" spans="1:21" ht="13.2" hidden="1" x14ac:dyDescent="0.25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</row>
    <row r="624" spans="1:21" ht="13.2" hidden="1" x14ac:dyDescent="0.25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</row>
    <row r="625" spans="1:22" ht="13.2" hidden="1" x14ac:dyDescent="0.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</row>
    <row r="626" spans="1:22" ht="13.2" hidden="1" x14ac:dyDescent="0.25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</row>
    <row r="627" spans="1:22" ht="13.2" hidden="1" x14ac:dyDescent="0.2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</row>
    <row r="628" spans="1:22" ht="13.2" hidden="1" x14ac:dyDescent="0.25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</row>
    <row r="629" spans="1:22" ht="6.75" hidden="1" customHeight="1" thickBot="1" x14ac:dyDescent="0.3">
      <c r="A629" s="17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0"/>
    </row>
    <row r="630" spans="1:22" ht="13.8" hidden="1" x14ac:dyDescent="0.25">
      <c r="I630" s="64"/>
      <c r="M630" s="71"/>
      <c r="N630" s="71"/>
      <c r="R630" s="71"/>
    </row>
  </sheetData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&amp;LStatistiska centralbyrån
Offentlig ekonomi och mikrosimuleringar</oddHeader>
  </headerFooter>
  <rowBreaks count="2" manualBreakCount="2">
    <brk id="66" max="16383" man="1"/>
    <brk id="2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5"/>
  <sheetViews>
    <sheetView showGridLines="0" workbookViewId="0">
      <selection activeCell="A7" sqref="A7"/>
    </sheetView>
  </sheetViews>
  <sheetFormatPr defaultColWidth="0" defaultRowHeight="13.8" zeroHeight="1" x14ac:dyDescent="0.25"/>
  <cols>
    <col min="1" max="1" width="26.6640625" style="64" customWidth="1"/>
    <col min="2" max="2" width="14.6640625" style="64" customWidth="1"/>
    <col min="3" max="3" width="10.109375" style="64" customWidth="1"/>
    <col min="4" max="4" width="10.88671875" style="64" customWidth="1"/>
    <col min="5" max="5" width="9" style="64" customWidth="1"/>
    <col min="6" max="6" width="9.88671875" style="64" customWidth="1"/>
    <col min="7" max="7" width="10.5546875" style="64" customWidth="1"/>
    <col min="8" max="8" width="12.5546875" style="64" customWidth="1"/>
    <col min="9" max="10" width="11.109375" style="64" customWidth="1"/>
    <col min="11" max="11" width="9.109375" style="174" customWidth="1"/>
    <col min="12" max="12" width="11.44140625" style="174" customWidth="1"/>
    <col min="13" max="13" width="10" style="64" customWidth="1"/>
    <col min="14" max="14" width="5" style="64" customWidth="1"/>
    <col min="15" max="15" width="9.109375" style="64" hidden="1" customWidth="1"/>
    <col min="16" max="23" width="0" style="64" hidden="1" customWidth="1"/>
    <col min="24" max="16384" width="9.109375" style="64" hidden="1"/>
  </cols>
  <sheetData>
    <row r="1" spans="1:15" x14ac:dyDescent="0.25"/>
    <row r="2" spans="1:15" ht="16.2" thickBot="1" x14ac:dyDescent="0.35">
      <c r="A2" s="69" t="str">
        <f>"Tabell 7  Kommunal vuxenutbildning, utjämningsåret "&amp;Innehåll!C34</f>
        <v>Tabell 7  Kommunal vuxenutbildning, utjämningsåret 2021</v>
      </c>
      <c r="B2" s="68"/>
      <c r="C2" s="68"/>
      <c r="D2" s="68"/>
      <c r="E2" s="68"/>
      <c r="F2" s="68"/>
      <c r="G2" s="68"/>
      <c r="I2" s="69" t="s">
        <v>71</v>
      </c>
      <c r="J2" s="68"/>
      <c r="K2" s="70"/>
      <c r="L2" s="70"/>
      <c r="M2" s="68"/>
    </row>
    <row r="3" spans="1:15" ht="14.25" customHeight="1" x14ac:dyDescent="0.25">
      <c r="A3" s="279" t="s">
        <v>19</v>
      </c>
      <c r="B3" s="279"/>
      <c r="C3" s="279"/>
      <c r="D3" s="270"/>
      <c r="E3" s="336" t="s">
        <v>268</v>
      </c>
      <c r="F3" s="336"/>
      <c r="G3" s="336"/>
      <c r="I3" s="335"/>
      <c r="J3" s="335"/>
      <c r="K3" s="335"/>
      <c r="L3" s="335"/>
      <c r="M3" s="335"/>
      <c r="N3" s="335"/>
    </row>
    <row r="4" spans="1:15" ht="66" x14ac:dyDescent="0.25">
      <c r="A4" s="278" t="s">
        <v>45</v>
      </c>
      <c r="B4" s="282" t="str">
        <f>"Folkmängd 31/12 -"&amp;Innehåll!C34-2</f>
        <v>Folkmängd 31/12 -2019</v>
      </c>
      <c r="C4" s="282" t="s">
        <v>74</v>
      </c>
      <c r="D4" s="282" t="s">
        <v>235</v>
      </c>
      <c r="E4" s="280" t="s">
        <v>238</v>
      </c>
      <c r="F4" s="280" t="s">
        <v>236</v>
      </c>
      <c r="G4" s="281" t="s">
        <v>237</v>
      </c>
      <c r="I4" s="74" t="s">
        <v>241</v>
      </c>
      <c r="J4" s="74" t="s">
        <v>240</v>
      </c>
      <c r="K4" s="74" t="s">
        <v>242</v>
      </c>
      <c r="L4" s="83" t="s">
        <v>308</v>
      </c>
      <c r="M4" s="84" t="s">
        <v>307</v>
      </c>
      <c r="N4" s="91"/>
    </row>
    <row r="5" spans="1:15" s="288" customFormat="1" ht="15.75" customHeight="1" x14ac:dyDescent="0.25">
      <c r="A5" s="267"/>
      <c r="B5" s="76"/>
      <c r="C5" s="189" t="s">
        <v>239</v>
      </c>
      <c r="D5" s="267" t="s">
        <v>75</v>
      </c>
      <c r="E5" s="267" t="s">
        <v>76</v>
      </c>
      <c r="F5" s="267" t="s">
        <v>77</v>
      </c>
      <c r="G5" s="267" t="s">
        <v>78</v>
      </c>
      <c r="H5" s="183"/>
      <c r="I5" s="183"/>
      <c r="J5" s="183"/>
      <c r="K5" s="184"/>
      <c r="L5" s="184"/>
      <c r="M5" s="183"/>
      <c r="N5" s="183"/>
    </row>
    <row r="6" spans="1:15" s="288" customFormat="1" ht="15.75" customHeight="1" x14ac:dyDescent="0.25">
      <c r="A6" s="334"/>
      <c r="B6" s="334"/>
      <c r="C6" s="277"/>
      <c r="D6" s="266"/>
      <c r="E6" s="266"/>
      <c r="F6" s="266"/>
      <c r="G6" s="334"/>
      <c r="H6" s="334"/>
      <c r="I6" s="265"/>
      <c r="J6" s="265"/>
      <c r="K6" s="79"/>
      <c r="L6" s="79"/>
      <c r="M6" s="265"/>
      <c r="N6" s="76"/>
    </row>
    <row r="7" spans="1:15" ht="18.75" customHeight="1" x14ac:dyDescent="0.25">
      <c r="A7" s="17" t="s">
        <v>324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3.2" x14ac:dyDescent="0.25">
      <c r="A8" s="110" t="s">
        <v>325</v>
      </c>
      <c r="B8" s="110">
        <v>94606</v>
      </c>
      <c r="C8" s="155">
        <v>1316</v>
      </c>
      <c r="D8" s="155">
        <v>66.523524446719605</v>
      </c>
      <c r="E8" s="155">
        <v>320.96408360198501</v>
      </c>
      <c r="F8" s="155">
        <v>444.59744340015101</v>
      </c>
      <c r="G8" s="155">
        <v>483.44656828511103</v>
      </c>
      <c r="H8" s="155"/>
      <c r="I8" s="155">
        <v>2822</v>
      </c>
      <c r="J8" s="155">
        <v>5404</v>
      </c>
      <c r="K8" s="155">
        <v>6421.7761806981498</v>
      </c>
      <c r="L8" s="155">
        <v>55529</v>
      </c>
      <c r="M8" s="155">
        <v>44947</v>
      </c>
      <c r="N8" s="110"/>
      <c r="O8" s="110"/>
    </row>
    <row r="9" spans="1:15" ht="13.2" x14ac:dyDescent="0.25">
      <c r="A9" s="110" t="s">
        <v>326</v>
      </c>
      <c r="B9" s="110">
        <v>32857</v>
      </c>
      <c r="C9" s="155">
        <v>367</v>
      </c>
      <c r="D9" s="155">
        <v>-6.49659623984655</v>
      </c>
      <c r="E9" s="155">
        <v>32.748408592862901</v>
      </c>
      <c r="F9" s="155">
        <v>85.990211785017607</v>
      </c>
      <c r="G9" s="155">
        <v>255.114144657287</v>
      </c>
      <c r="H9" s="155"/>
      <c r="I9" s="155">
        <v>100</v>
      </c>
      <c r="J9" s="155">
        <v>363</v>
      </c>
      <c r="K9" s="155">
        <v>1176.9295003422301</v>
      </c>
      <c r="L9" s="155">
        <v>17360</v>
      </c>
      <c r="M9" s="155">
        <v>14924</v>
      </c>
      <c r="N9" s="110"/>
      <c r="O9" s="110"/>
    </row>
    <row r="10" spans="1:15" ht="13.2" x14ac:dyDescent="0.25">
      <c r="A10" s="110" t="s">
        <v>327</v>
      </c>
      <c r="B10" s="110">
        <v>28690</v>
      </c>
      <c r="C10" s="155">
        <v>498</v>
      </c>
      <c r="D10" s="155">
        <v>-27.814163649953301</v>
      </c>
      <c r="E10" s="155">
        <v>56.257291450106202</v>
      </c>
      <c r="F10" s="155">
        <v>244.978236139156</v>
      </c>
      <c r="G10" s="155">
        <v>224.31643423550599</v>
      </c>
      <c r="H10" s="155"/>
      <c r="I10" s="155">
        <v>150</v>
      </c>
      <c r="J10" s="155">
        <v>903</v>
      </c>
      <c r="K10" s="155">
        <v>903.60711841204602</v>
      </c>
      <c r="L10" s="155">
        <v>15122</v>
      </c>
      <c r="M10" s="155">
        <v>13533</v>
      </c>
      <c r="N10" s="110"/>
      <c r="O10" s="110"/>
    </row>
    <row r="11" spans="1:15" ht="13.2" x14ac:dyDescent="0.25">
      <c r="A11" s="110" t="s">
        <v>328</v>
      </c>
      <c r="B11" s="110">
        <v>92095</v>
      </c>
      <c r="C11" s="155">
        <v>947</v>
      </c>
      <c r="D11" s="155">
        <v>-1.6672534833066399</v>
      </c>
      <c r="E11" s="155">
        <v>164.039774519194</v>
      </c>
      <c r="F11" s="155">
        <v>436.77397586035102</v>
      </c>
      <c r="G11" s="155">
        <v>347.83191151694803</v>
      </c>
      <c r="H11" s="155"/>
      <c r="I11" s="155">
        <v>1404</v>
      </c>
      <c r="J11" s="155">
        <v>5168</v>
      </c>
      <c r="K11" s="155">
        <v>4497.7310061601602</v>
      </c>
      <c r="L11" s="155">
        <v>53030</v>
      </c>
      <c r="M11" s="155">
        <v>45227</v>
      </c>
      <c r="N11" s="110"/>
      <c r="O11" s="110"/>
    </row>
    <row r="12" spans="1:15" ht="13.2" x14ac:dyDescent="0.25">
      <c r="A12" s="110" t="s">
        <v>329</v>
      </c>
      <c r="B12" s="110">
        <v>112848</v>
      </c>
      <c r="C12" s="155">
        <v>864</v>
      </c>
      <c r="D12" s="155">
        <v>-5.1593017492988897</v>
      </c>
      <c r="E12" s="155">
        <v>163.431233729139</v>
      </c>
      <c r="F12" s="155">
        <v>318.65329260827599</v>
      </c>
      <c r="G12" s="155">
        <v>386.96674123003498</v>
      </c>
      <c r="H12" s="155"/>
      <c r="I12" s="155">
        <v>1714</v>
      </c>
      <c r="J12" s="155">
        <v>4620</v>
      </c>
      <c r="K12" s="155">
        <v>6131.3415468856901</v>
      </c>
      <c r="L12" s="155">
        <v>66578</v>
      </c>
      <c r="M12" s="155">
        <v>56993</v>
      </c>
      <c r="N12" s="110"/>
      <c r="O12" s="110"/>
    </row>
    <row r="13" spans="1:15" ht="13.2" x14ac:dyDescent="0.25">
      <c r="A13" s="110" t="s">
        <v>330</v>
      </c>
      <c r="B13" s="110">
        <v>79990</v>
      </c>
      <c r="C13" s="155">
        <v>835</v>
      </c>
      <c r="D13" s="155">
        <v>-6.7989747034901598</v>
      </c>
      <c r="E13" s="155">
        <v>168.013759464744</v>
      </c>
      <c r="F13" s="155">
        <v>331.90693277375698</v>
      </c>
      <c r="G13" s="155">
        <v>341.39909613221499</v>
      </c>
      <c r="H13" s="155"/>
      <c r="I13" s="155">
        <v>1249</v>
      </c>
      <c r="J13" s="155">
        <v>3411</v>
      </c>
      <c r="K13" s="155">
        <v>3834.2997946611899</v>
      </c>
      <c r="L13" s="155">
        <v>45291</v>
      </c>
      <c r="M13" s="155">
        <v>38847</v>
      </c>
      <c r="N13" s="110"/>
      <c r="O13" s="110"/>
    </row>
    <row r="14" spans="1:15" ht="13.2" x14ac:dyDescent="0.25">
      <c r="A14" s="110" t="s">
        <v>331</v>
      </c>
      <c r="B14" s="110">
        <v>48123</v>
      </c>
      <c r="C14" s="155">
        <v>438</v>
      </c>
      <c r="D14" s="155">
        <v>-11.631152495335201</v>
      </c>
      <c r="E14" s="155">
        <v>46.284519555117001</v>
      </c>
      <c r="F14" s="155">
        <v>154.13827997546699</v>
      </c>
      <c r="G14" s="155">
        <v>249.432304239079</v>
      </c>
      <c r="H14" s="155"/>
      <c r="I14" s="155">
        <v>207</v>
      </c>
      <c r="J14" s="155">
        <v>953</v>
      </c>
      <c r="K14" s="155">
        <v>1685.3627652293001</v>
      </c>
      <c r="L14" s="155">
        <v>25554</v>
      </c>
      <c r="M14" s="155">
        <v>22205</v>
      </c>
      <c r="N14" s="110"/>
      <c r="O14" s="110"/>
    </row>
    <row r="15" spans="1:15" ht="13.2" x14ac:dyDescent="0.25">
      <c r="A15" s="110" t="s">
        <v>332</v>
      </c>
      <c r="B15" s="110">
        <v>105189</v>
      </c>
      <c r="C15" s="155">
        <v>475</v>
      </c>
      <c r="D15" s="155">
        <v>-19.5157905194867</v>
      </c>
      <c r="E15" s="155">
        <v>64.956334105388194</v>
      </c>
      <c r="F15" s="155">
        <v>197.78754214556301</v>
      </c>
      <c r="G15" s="155">
        <v>231.995063251326</v>
      </c>
      <c r="H15" s="155"/>
      <c r="I15" s="155">
        <v>635</v>
      </c>
      <c r="J15" s="155">
        <v>2673</v>
      </c>
      <c r="K15" s="155">
        <v>3426.3921971252598</v>
      </c>
      <c r="L15" s="155">
        <v>58681</v>
      </c>
      <c r="M15" s="155">
        <v>51755</v>
      </c>
      <c r="N15" s="110"/>
      <c r="O15" s="110"/>
    </row>
    <row r="16" spans="1:15" ht="13.2" x14ac:dyDescent="0.25">
      <c r="A16" s="110" t="s">
        <v>333</v>
      </c>
      <c r="B16" s="110">
        <v>62622</v>
      </c>
      <c r="C16" s="155">
        <v>600</v>
      </c>
      <c r="D16" s="155">
        <v>-1.5950688879729</v>
      </c>
      <c r="E16" s="155">
        <v>85.397973106007797</v>
      </c>
      <c r="F16" s="155">
        <v>346.526248464307</v>
      </c>
      <c r="G16" s="155">
        <v>169.60601533993901</v>
      </c>
      <c r="H16" s="155"/>
      <c r="I16" s="155">
        <v>497</v>
      </c>
      <c r="J16" s="155">
        <v>2788</v>
      </c>
      <c r="K16" s="155">
        <v>1491.2696783025301</v>
      </c>
      <c r="L16" s="155">
        <v>32777</v>
      </c>
      <c r="M16" s="155">
        <v>27899</v>
      </c>
      <c r="N16" s="110"/>
      <c r="O16" s="110"/>
    </row>
    <row r="17" spans="1:15" ht="13.2" x14ac:dyDescent="0.25">
      <c r="A17" s="110" t="s">
        <v>334</v>
      </c>
      <c r="B17" s="110">
        <v>11014</v>
      </c>
      <c r="C17" s="155">
        <v>497</v>
      </c>
      <c r="D17" s="155">
        <v>-35.698823134335001</v>
      </c>
      <c r="E17" s="155">
        <v>55.686239590280302</v>
      </c>
      <c r="F17" s="155">
        <v>357.58207976772002</v>
      </c>
      <c r="G17" s="155">
        <v>119.60038889715101</v>
      </c>
      <c r="H17" s="155"/>
      <c r="I17" s="155">
        <v>57</v>
      </c>
      <c r="J17" s="155">
        <v>506</v>
      </c>
      <c r="K17" s="155">
        <v>184.954825462012</v>
      </c>
      <c r="L17" s="155">
        <v>5983</v>
      </c>
      <c r="M17" s="155">
        <v>5435</v>
      </c>
      <c r="N17" s="110"/>
      <c r="O17" s="110"/>
    </row>
    <row r="18" spans="1:15" ht="13.2" x14ac:dyDescent="0.25">
      <c r="A18" s="110" t="s">
        <v>335</v>
      </c>
      <c r="B18" s="110">
        <v>28575</v>
      </c>
      <c r="C18" s="155">
        <v>743</v>
      </c>
      <c r="D18" s="155">
        <v>3.2229693243164701</v>
      </c>
      <c r="E18" s="155">
        <v>111.461165527967</v>
      </c>
      <c r="F18" s="155">
        <v>394.41427423576999</v>
      </c>
      <c r="G18" s="155">
        <v>234.14252704519399</v>
      </c>
      <c r="H18" s="155"/>
      <c r="I18" s="155">
        <v>296</v>
      </c>
      <c r="J18" s="155">
        <v>1448</v>
      </c>
      <c r="K18" s="155">
        <v>939.40862422997895</v>
      </c>
      <c r="L18" s="155">
        <v>15604</v>
      </c>
      <c r="M18" s="155">
        <v>13209</v>
      </c>
      <c r="N18" s="110"/>
      <c r="O18" s="110"/>
    </row>
    <row r="19" spans="1:15" ht="13.2" x14ac:dyDescent="0.25">
      <c r="A19" s="110" t="s">
        <v>336</v>
      </c>
      <c r="B19" s="110">
        <v>16750</v>
      </c>
      <c r="C19" s="155">
        <v>565</v>
      </c>
      <c r="D19" s="155">
        <v>-26.384924384713901</v>
      </c>
      <c r="E19" s="155">
        <v>84.153966811209798</v>
      </c>
      <c r="F19" s="155">
        <v>317.84222454936901</v>
      </c>
      <c r="G19" s="155">
        <v>189.76693484358799</v>
      </c>
      <c r="H19" s="155"/>
      <c r="I19" s="155">
        <v>131</v>
      </c>
      <c r="J19" s="155">
        <v>684</v>
      </c>
      <c r="K19" s="155">
        <v>446.29637234770701</v>
      </c>
      <c r="L19" s="155">
        <v>9009</v>
      </c>
      <c r="M19" s="155">
        <v>8001</v>
      </c>
      <c r="N19" s="110"/>
      <c r="O19" s="110"/>
    </row>
    <row r="20" spans="1:15" ht="13.2" x14ac:dyDescent="0.25">
      <c r="A20" s="110" t="s">
        <v>337</v>
      </c>
      <c r="B20" s="110">
        <v>48964</v>
      </c>
      <c r="C20" s="155">
        <v>1083</v>
      </c>
      <c r="D20" s="155">
        <v>12.7700218592847</v>
      </c>
      <c r="E20" s="155">
        <v>218.657460344339</v>
      </c>
      <c r="F20" s="155">
        <v>415.20883364897998</v>
      </c>
      <c r="G20" s="155">
        <v>436.19476533263298</v>
      </c>
      <c r="H20" s="155"/>
      <c r="I20" s="155">
        <v>995</v>
      </c>
      <c r="J20" s="155">
        <v>2612</v>
      </c>
      <c r="K20" s="155">
        <v>2998.7850787132102</v>
      </c>
      <c r="L20" s="155">
        <v>28421</v>
      </c>
      <c r="M20" s="155">
        <v>23926</v>
      </c>
      <c r="N20" s="110"/>
      <c r="O20" s="110"/>
    </row>
    <row r="21" spans="1:15" ht="13.2" x14ac:dyDescent="0.25">
      <c r="A21" s="110" t="s">
        <v>338</v>
      </c>
      <c r="B21" s="110">
        <v>73857</v>
      </c>
      <c r="C21" s="155">
        <v>623</v>
      </c>
      <c r="D21" s="155">
        <v>-19.429207681836701</v>
      </c>
      <c r="E21" s="155">
        <v>101.25378102134</v>
      </c>
      <c r="F21" s="155">
        <v>213.29916062454001</v>
      </c>
      <c r="G21" s="155">
        <v>327.406600226308</v>
      </c>
      <c r="H21" s="155"/>
      <c r="I21" s="155">
        <v>695</v>
      </c>
      <c r="J21" s="155">
        <v>2024</v>
      </c>
      <c r="K21" s="155">
        <v>3395.2135523614002</v>
      </c>
      <c r="L21" s="155">
        <v>41331</v>
      </c>
      <c r="M21" s="155">
        <v>36192</v>
      </c>
      <c r="N21" s="110"/>
      <c r="O21" s="110"/>
    </row>
    <row r="22" spans="1:15" ht="13.2" x14ac:dyDescent="0.25">
      <c r="A22" s="110" t="s">
        <v>339</v>
      </c>
      <c r="B22" s="110">
        <v>82429</v>
      </c>
      <c r="C22" s="155">
        <v>799</v>
      </c>
      <c r="D22" s="155">
        <v>-17.6268069928058</v>
      </c>
      <c r="E22" s="155">
        <v>61.222480228153003</v>
      </c>
      <c r="F22" s="155">
        <v>196.40548182029301</v>
      </c>
      <c r="G22" s="155">
        <v>559.47837892912401</v>
      </c>
      <c r="H22" s="155"/>
      <c r="I22" s="155">
        <v>469</v>
      </c>
      <c r="J22" s="155">
        <v>2080</v>
      </c>
      <c r="K22" s="155">
        <v>6475.1724845995896</v>
      </c>
      <c r="L22" s="155">
        <v>53326</v>
      </c>
      <c r="M22" s="155">
        <v>46358</v>
      </c>
      <c r="N22" s="110"/>
      <c r="O22" s="110"/>
    </row>
    <row r="23" spans="1:15" ht="13.2" x14ac:dyDescent="0.25">
      <c r="A23" s="110" t="s">
        <v>324</v>
      </c>
      <c r="B23" s="110">
        <v>974073</v>
      </c>
      <c r="C23" s="155">
        <v>724</v>
      </c>
      <c r="D23" s="155">
        <v>-7.0454218876326999</v>
      </c>
      <c r="E23" s="155">
        <v>121.07017127101599</v>
      </c>
      <c r="F23" s="155">
        <v>247.788166467248</v>
      </c>
      <c r="G23" s="155">
        <v>362.61193584812099</v>
      </c>
      <c r="H23" s="155"/>
      <c r="I23" s="155">
        <v>10960</v>
      </c>
      <c r="J23" s="155">
        <v>31010</v>
      </c>
      <c r="K23" s="155">
        <v>49593.139630390098</v>
      </c>
      <c r="L23" s="155">
        <v>609670</v>
      </c>
      <c r="M23" s="155">
        <v>523297</v>
      </c>
      <c r="N23" s="110"/>
      <c r="O23" s="110"/>
    </row>
    <row r="24" spans="1:15" ht="13.2" x14ac:dyDescent="0.25">
      <c r="A24" s="110" t="s">
        <v>340</v>
      </c>
      <c r="B24" s="110">
        <v>52414</v>
      </c>
      <c r="C24" s="155">
        <v>877</v>
      </c>
      <c r="D24" s="155">
        <v>-20.416518609978599</v>
      </c>
      <c r="E24" s="155">
        <v>141.24049858079101</v>
      </c>
      <c r="F24" s="155">
        <v>311.99601669371401</v>
      </c>
      <c r="G24" s="155">
        <v>444.31697003163998</v>
      </c>
      <c r="H24" s="155"/>
      <c r="I24" s="155">
        <v>688</v>
      </c>
      <c r="J24" s="155">
        <v>2101</v>
      </c>
      <c r="K24" s="155">
        <v>3269.8528405201901</v>
      </c>
      <c r="L24" s="155">
        <v>33274</v>
      </c>
      <c r="M24" s="155">
        <v>28976</v>
      </c>
      <c r="N24" s="110"/>
      <c r="O24" s="110"/>
    </row>
    <row r="25" spans="1:15" ht="13.2" x14ac:dyDescent="0.25">
      <c r="A25" s="110" t="s">
        <v>341</v>
      </c>
      <c r="B25" s="110">
        <v>98979</v>
      </c>
      <c r="C25" s="155">
        <v>1249</v>
      </c>
      <c r="D25" s="155">
        <v>54.300316225530402</v>
      </c>
      <c r="E25" s="155">
        <v>268.95197737396001</v>
      </c>
      <c r="F25" s="155">
        <v>474.81053697339399</v>
      </c>
      <c r="G25" s="155">
        <v>451.37765209028299</v>
      </c>
      <c r="H25" s="155"/>
      <c r="I25" s="155">
        <v>2474</v>
      </c>
      <c r="J25" s="155">
        <v>6038</v>
      </c>
      <c r="K25" s="155">
        <v>6272.9397672826799</v>
      </c>
      <c r="L25" s="155">
        <v>57998</v>
      </c>
      <c r="M25" s="155">
        <v>47288</v>
      </c>
      <c r="N25" s="110"/>
      <c r="O25" s="110"/>
    </row>
    <row r="26" spans="1:15" ht="13.2" x14ac:dyDescent="0.25">
      <c r="A26" s="110" t="s">
        <v>342</v>
      </c>
      <c r="B26" s="110">
        <v>48333</v>
      </c>
      <c r="C26" s="155">
        <v>553</v>
      </c>
      <c r="D26" s="155">
        <v>-21.8559415560132</v>
      </c>
      <c r="E26" s="155">
        <v>77.250950285330305</v>
      </c>
      <c r="F26" s="155">
        <v>305.97091825931801</v>
      </c>
      <c r="G26" s="155">
        <v>191.20241199753301</v>
      </c>
      <c r="H26" s="155"/>
      <c r="I26" s="155">
        <v>347</v>
      </c>
      <c r="J26" s="155">
        <v>1900</v>
      </c>
      <c r="K26" s="155">
        <v>1297.5530458589999</v>
      </c>
      <c r="L26" s="155">
        <v>27097</v>
      </c>
      <c r="M26" s="155">
        <v>23897</v>
      </c>
      <c r="N26" s="110"/>
      <c r="O26" s="110"/>
    </row>
    <row r="27" spans="1:15" ht="13.2" x14ac:dyDescent="0.25">
      <c r="A27" s="110" t="s">
        <v>343</v>
      </c>
      <c r="B27" s="110">
        <v>71874</v>
      </c>
      <c r="C27" s="155">
        <v>370</v>
      </c>
      <c r="D27" s="155">
        <v>-20.953773395749899</v>
      </c>
      <c r="E27" s="155">
        <v>39.672737318217997</v>
      </c>
      <c r="F27" s="155">
        <v>142.51296485348999</v>
      </c>
      <c r="G27" s="155">
        <v>208.33602849333599</v>
      </c>
      <c r="H27" s="155"/>
      <c r="I27" s="155">
        <v>265</v>
      </c>
      <c r="J27" s="155">
        <v>1316</v>
      </c>
      <c r="K27" s="155">
        <v>2102.44284736482</v>
      </c>
      <c r="L27" s="155">
        <v>38733</v>
      </c>
      <c r="M27" s="155">
        <v>34577</v>
      </c>
      <c r="N27" s="110"/>
      <c r="O27" s="110"/>
    </row>
    <row r="28" spans="1:15" ht="13.2" x14ac:dyDescent="0.25">
      <c r="A28" s="110" t="s">
        <v>344</v>
      </c>
      <c r="B28" s="110">
        <v>46786</v>
      </c>
      <c r="C28" s="155">
        <v>868</v>
      </c>
      <c r="D28" s="155">
        <v>-11.575265432667999</v>
      </c>
      <c r="E28" s="155">
        <v>154.320887321432</v>
      </c>
      <c r="F28" s="155">
        <v>359.17576642157201</v>
      </c>
      <c r="G28" s="155">
        <v>366.44097702623202</v>
      </c>
      <c r="H28" s="155"/>
      <c r="I28" s="155">
        <v>671</v>
      </c>
      <c r="J28" s="155">
        <v>2159</v>
      </c>
      <c r="K28" s="155">
        <v>2407.1765913757699</v>
      </c>
      <c r="L28" s="155">
        <v>26496</v>
      </c>
      <c r="M28" s="155">
        <v>22848</v>
      </c>
      <c r="N28" s="110"/>
      <c r="O28" s="110"/>
    </row>
    <row r="29" spans="1:15" ht="13.2" x14ac:dyDescent="0.25">
      <c r="A29" s="110" t="s">
        <v>345</v>
      </c>
      <c r="B29" s="110">
        <v>29346</v>
      </c>
      <c r="C29" s="155">
        <v>859</v>
      </c>
      <c r="D29" s="155">
        <v>-7.6235532476333097</v>
      </c>
      <c r="E29" s="155">
        <v>148.49923558916299</v>
      </c>
      <c r="F29" s="155">
        <v>370.52523740242498</v>
      </c>
      <c r="G29" s="155">
        <v>347.82610063982003</v>
      </c>
      <c r="H29" s="155"/>
      <c r="I29" s="155">
        <v>405</v>
      </c>
      <c r="J29" s="155">
        <v>1397</v>
      </c>
      <c r="K29" s="155">
        <v>1433.17453798768</v>
      </c>
      <c r="L29" s="155">
        <v>16499</v>
      </c>
      <c r="M29" s="155">
        <v>14164</v>
      </c>
      <c r="N29" s="110"/>
      <c r="O29" s="110"/>
    </row>
    <row r="30" spans="1:15" ht="13.2" x14ac:dyDescent="0.25">
      <c r="A30" s="110" t="s">
        <v>346</v>
      </c>
      <c r="B30" s="110">
        <v>34090</v>
      </c>
      <c r="C30" s="155">
        <v>461</v>
      </c>
      <c r="D30" s="155">
        <v>-25.810233903088101</v>
      </c>
      <c r="E30" s="155">
        <v>59.655832547564401</v>
      </c>
      <c r="F30" s="155">
        <v>255.48969425981801</v>
      </c>
      <c r="G30" s="155">
        <v>171.888934421334</v>
      </c>
      <c r="H30" s="155"/>
      <c r="I30" s="155">
        <v>189</v>
      </c>
      <c r="J30" s="155">
        <v>1119</v>
      </c>
      <c r="K30" s="155">
        <v>822.74058863791902</v>
      </c>
      <c r="L30" s="155">
        <v>18793</v>
      </c>
      <c r="M30" s="155">
        <v>16807</v>
      </c>
      <c r="N30" s="110"/>
      <c r="O30" s="110"/>
    </row>
    <row r="31" spans="1:15" ht="13.2" x14ac:dyDescent="0.25">
      <c r="A31" s="110" t="s">
        <v>347</v>
      </c>
      <c r="B31" s="110">
        <v>12003</v>
      </c>
      <c r="C31" s="155">
        <v>350</v>
      </c>
      <c r="D31" s="155">
        <v>-17.332999403327602</v>
      </c>
      <c r="E31" s="155">
        <v>43.926275594142503</v>
      </c>
      <c r="F31" s="155">
        <v>189.34914422843701</v>
      </c>
      <c r="G31" s="155">
        <v>134.29308073525499</v>
      </c>
      <c r="H31" s="155"/>
      <c r="I31" s="155">
        <v>49</v>
      </c>
      <c r="J31" s="155">
        <v>292</v>
      </c>
      <c r="K31" s="155">
        <v>226.32443531827499</v>
      </c>
      <c r="L31" s="155">
        <v>6333</v>
      </c>
      <c r="M31" s="155">
        <v>5611</v>
      </c>
      <c r="N31" s="110"/>
      <c r="O31" s="110"/>
    </row>
    <row r="32" spans="1:15" ht="13.2" x14ac:dyDescent="0.25">
      <c r="A32" s="110" t="s">
        <v>348</v>
      </c>
      <c r="B32" s="110">
        <v>45000</v>
      </c>
      <c r="C32" s="155">
        <v>468</v>
      </c>
      <c r="D32" s="155">
        <v>-22.852834281415401</v>
      </c>
      <c r="E32" s="155">
        <v>49.2575508875453</v>
      </c>
      <c r="F32" s="155">
        <v>291.09979761542701</v>
      </c>
      <c r="G32" s="155">
        <v>150.400570491395</v>
      </c>
      <c r="H32" s="155"/>
      <c r="I32" s="155">
        <v>206</v>
      </c>
      <c r="J32" s="155">
        <v>1683</v>
      </c>
      <c r="K32" s="155">
        <v>950.27652292949995</v>
      </c>
      <c r="L32" s="155">
        <v>24951</v>
      </c>
      <c r="M32" s="155">
        <v>22167</v>
      </c>
      <c r="N32" s="110"/>
      <c r="O32" s="110"/>
    </row>
    <row r="33" spans="1:15" ht="13.2" x14ac:dyDescent="0.25">
      <c r="A33" s="110" t="s">
        <v>349</v>
      </c>
      <c r="B33" s="110">
        <v>45574</v>
      </c>
      <c r="C33" s="155">
        <v>504</v>
      </c>
      <c r="D33" s="155">
        <v>-22.178540813143702</v>
      </c>
      <c r="E33" s="155">
        <v>58.789573182689402</v>
      </c>
      <c r="F33" s="155">
        <v>260.961540575117</v>
      </c>
      <c r="G33" s="155">
        <v>206.185524370954</v>
      </c>
      <c r="H33" s="155"/>
      <c r="I33" s="155">
        <v>249</v>
      </c>
      <c r="J33" s="155">
        <v>1528</v>
      </c>
      <c r="K33" s="155">
        <v>1319.36002737851</v>
      </c>
      <c r="L33" s="155">
        <v>24629</v>
      </c>
      <c r="M33" s="155">
        <v>21796</v>
      </c>
      <c r="N33" s="110"/>
      <c r="O33" s="110"/>
    </row>
    <row r="34" spans="1:15" ht="14.25" customHeight="1" x14ac:dyDescent="0.25">
      <c r="A34" s="18" t="s">
        <v>350</v>
      </c>
      <c r="B34" s="110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10"/>
      <c r="O34" s="110"/>
    </row>
    <row r="35" spans="1:15" ht="13.2" x14ac:dyDescent="0.25">
      <c r="A35" s="110" t="s">
        <v>351</v>
      </c>
      <c r="B35" s="110">
        <v>45287</v>
      </c>
      <c r="C35" s="155">
        <v>628</v>
      </c>
      <c r="D35" s="155">
        <v>-18.366629164440798</v>
      </c>
      <c r="E35" s="155">
        <v>110.24592266367</v>
      </c>
      <c r="F35" s="155">
        <v>344.76857816532203</v>
      </c>
      <c r="G35" s="155">
        <v>191.333168925645</v>
      </c>
      <c r="H35" s="155"/>
      <c r="I35" s="155">
        <v>464</v>
      </c>
      <c r="J35" s="155">
        <v>2006</v>
      </c>
      <c r="K35" s="155">
        <v>1216.61122518823</v>
      </c>
      <c r="L35" s="155">
        <v>24542</v>
      </c>
      <c r="M35" s="155">
        <v>21451</v>
      </c>
      <c r="N35" s="110"/>
      <c r="O35" s="110"/>
    </row>
    <row r="36" spans="1:15" ht="13.2" x14ac:dyDescent="0.25">
      <c r="A36" s="110" t="s">
        <v>352</v>
      </c>
      <c r="B36" s="110">
        <v>14047</v>
      </c>
      <c r="C36" s="155">
        <v>643</v>
      </c>
      <c r="D36" s="155">
        <v>4.5016305569683404</v>
      </c>
      <c r="E36" s="155">
        <v>103.41137057971</v>
      </c>
      <c r="F36" s="155">
        <v>383.990034501232</v>
      </c>
      <c r="G36" s="155">
        <v>151.17050614736601</v>
      </c>
      <c r="H36" s="155"/>
      <c r="I36" s="155">
        <v>135</v>
      </c>
      <c r="J36" s="155">
        <v>693</v>
      </c>
      <c r="K36" s="155">
        <v>298.152635181383</v>
      </c>
      <c r="L36" s="155">
        <v>7453</v>
      </c>
      <c r="M36" s="155">
        <v>6286</v>
      </c>
      <c r="N36" s="110"/>
      <c r="O36" s="110"/>
    </row>
    <row r="37" spans="1:15" ht="13.2" x14ac:dyDescent="0.25">
      <c r="A37" s="110" t="s">
        <v>353</v>
      </c>
      <c r="B37" s="110">
        <v>21934</v>
      </c>
      <c r="C37" s="155">
        <v>595</v>
      </c>
      <c r="D37" s="155">
        <v>-24.091855547167899</v>
      </c>
      <c r="E37" s="155">
        <v>69.170255776481</v>
      </c>
      <c r="F37" s="155">
        <v>399.92299688636501</v>
      </c>
      <c r="G37" s="155">
        <v>149.71879477829401</v>
      </c>
      <c r="H37" s="155"/>
      <c r="I37" s="155">
        <v>141</v>
      </c>
      <c r="J37" s="155">
        <v>1127</v>
      </c>
      <c r="K37" s="155">
        <v>461.086242299795</v>
      </c>
      <c r="L37" s="155">
        <v>11897</v>
      </c>
      <c r="M37" s="155">
        <v>10508</v>
      </c>
      <c r="N37" s="110"/>
      <c r="O37" s="110"/>
    </row>
    <row r="38" spans="1:15" ht="13.2" x14ac:dyDescent="0.25">
      <c r="A38" s="110" t="s">
        <v>354</v>
      </c>
      <c r="B38" s="110">
        <v>18835</v>
      </c>
      <c r="C38" s="155">
        <v>446</v>
      </c>
      <c r="D38" s="155">
        <v>-33.419700601875498</v>
      </c>
      <c r="E38" s="155">
        <v>58.271024707109703</v>
      </c>
      <c r="F38" s="155">
        <v>235.13481819058899</v>
      </c>
      <c r="G38" s="155">
        <v>186.196460046569</v>
      </c>
      <c r="H38" s="155"/>
      <c r="I38" s="155">
        <v>102</v>
      </c>
      <c r="J38" s="155">
        <v>569</v>
      </c>
      <c r="K38" s="155">
        <v>492.40793976728298</v>
      </c>
      <c r="L38" s="155">
        <v>10395</v>
      </c>
      <c r="M38" s="155">
        <v>9460</v>
      </c>
      <c r="N38" s="110"/>
      <c r="O38" s="110"/>
    </row>
    <row r="39" spans="1:15" ht="13.2" x14ac:dyDescent="0.25">
      <c r="A39" s="110" t="s">
        <v>355</v>
      </c>
      <c r="B39" s="110">
        <v>21136</v>
      </c>
      <c r="C39" s="155">
        <v>660</v>
      </c>
      <c r="D39" s="155">
        <v>2.76093109079221</v>
      </c>
      <c r="E39" s="155">
        <v>130.836353383741</v>
      </c>
      <c r="F39" s="155">
        <v>360.52068936986598</v>
      </c>
      <c r="G39" s="155">
        <v>166.01218400262101</v>
      </c>
      <c r="H39" s="155"/>
      <c r="I39" s="155">
        <v>257</v>
      </c>
      <c r="J39" s="155">
        <v>979</v>
      </c>
      <c r="K39" s="155">
        <v>492.66392881587899</v>
      </c>
      <c r="L39" s="155">
        <v>11394</v>
      </c>
      <c r="M39" s="155">
        <v>9639</v>
      </c>
      <c r="N39" s="110"/>
      <c r="O39" s="110"/>
    </row>
    <row r="40" spans="1:15" ht="13.2" x14ac:dyDescent="0.25">
      <c r="A40" s="110" t="s">
        <v>350</v>
      </c>
      <c r="B40" s="110">
        <v>230767</v>
      </c>
      <c r="C40" s="155">
        <v>684</v>
      </c>
      <c r="D40" s="155">
        <v>-22.385576658792999</v>
      </c>
      <c r="E40" s="155">
        <v>114.471111644565</v>
      </c>
      <c r="F40" s="155">
        <v>219.167575872713</v>
      </c>
      <c r="G40" s="155">
        <v>372.52849894455198</v>
      </c>
      <c r="H40" s="155"/>
      <c r="I40" s="155">
        <v>2455</v>
      </c>
      <c r="J40" s="155">
        <v>6498</v>
      </c>
      <c r="K40" s="155">
        <v>12070.3874058864</v>
      </c>
      <c r="L40" s="155">
        <v>136605</v>
      </c>
      <c r="M40" s="155">
        <v>119878</v>
      </c>
      <c r="N40" s="110"/>
      <c r="O40" s="110"/>
    </row>
    <row r="41" spans="1:15" ht="13.2" x14ac:dyDescent="0.25">
      <c r="A41" s="110" t="s">
        <v>356</v>
      </c>
      <c r="B41" s="110">
        <v>9457</v>
      </c>
      <c r="C41" s="155">
        <v>749</v>
      </c>
      <c r="D41" s="155">
        <v>6.4399834593699001</v>
      </c>
      <c r="E41" s="155">
        <v>138.81121313160099</v>
      </c>
      <c r="F41" s="155">
        <v>390.94037200559399</v>
      </c>
      <c r="G41" s="155">
        <v>213.15548357118701</v>
      </c>
      <c r="H41" s="155"/>
      <c r="I41" s="155">
        <v>122</v>
      </c>
      <c r="J41" s="155">
        <v>475</v>
      </c>
      <c r="K41" s="155">
        <v>283.03353867214202</v>
      </c>
      <c r="L41" s="155">
        <v>4998</v>
      </c>
      <c r="M41" s="155">
        <v>4213</v>
      </c>
      <c r="N41" s="110"/>
      <c r="O41" s="110"/>
    </row>
    <row r="42" spans="1:15" ht="13.2" x14ac:dyDescent="0.25">
      <c r="A42" s="110" t="s">
        <v>357</v>
      </c>
      <c r="B42" s="110">
        <v>22250</v>
      </c>
      <c r="C42" s="155">
        <v>469</v>
      </c>
      <c r="D42" s="155">
        <v>-18.054020502426901</v>
      </c>
      <c r="E42" s="155">
        <v>68.671484710682705</v>
      </c>
      <c r="F42" s="155">
        <v>309.23778296225203</v>
      </c>
      <c r="G42" s="155">
        <v>108.975705402138</v>
      </c>
      <c r="H42" s="155"/>
      <c r="I42" s="155">
        <v>142</v>
      </c>
      <c r="J42" s="155">
        <v>884</v>
      </c>
      <c r="K42" s="155">
        <v>340.445585215606</v>
      </c>
      <c r="L42" s="155">
        <v>11495</v>
      </c>
      <c r="M42" s="155">
        <v>10112</v>
      </c>
      <c r="N42" s="110"/>
      <c r="O42" s="110"/>
    </row>
    <row r="43" spans="1:15" ht="14.25" customHeight="1" x14ac:dyDescent="0.25">
      <c r="A43" s="18" t="s">
        <v>358</v>
      </c>
      <c r="B43" s="110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10"/>
      <c r="O43" s="110"/>
    </row>
    <row r="44" spans="1:15" ht="13.2" x14ac:dyDescent="0.25">
      <c r="A44" s="110" t="s">
        <v>359</v>
      </c>
      <c r="B44" s="110">
        <v>106859</v>
      </c>
      <c r="C44" s="155">
        <v>893</v>
      </c>
      <c r="D44" s="155">
        <v>19.7773320298489</v>
      </c>
      <c r="E44" s="155">
        <v>253.95226148328501</v>
      </c>
      <c r="F44" s="155">
        <v>339.64451938859497</v>
      </c>
      <c r="G44" s="155">
        <v>279.94534765951602</v>
      </c>
      <c r="H44" s="155"/>
      <c r="I44" s="155">
        <v>2522</v>
      </c>
      <c r="J44" s="155">
        <v>4663</v>
      </c>
      <c r="K44" s="155">
        <v>4200.2231348391497</v>
      </c>
      <c r="L44" s="155">
        <v>58925</v>
      </c>
      <c r="M44" s="155">
        <v>49041</v>
      </c>
      <c r="N44" s="110"/>
      <c r="O44" s="110"/>
    </row>
    <row r="45" spans="1:15" ht="13.2" x14ac:dyDescent="0.25">
      <c r="A45" s="110" t="s">
        <v>360</v>
      </c>
      <c r="B45" s="110">
        <v>16585</v>
      </c>
      <c r="C45" s="155">
        <v>1051</v>
      </c>
      <c r="D45" s="155">
        <v>62.0354527146051</v>
      </c>
      <c r="E45" s="155">
        <v>282.22266541696001</v>
      </c>
      <c r="F45" s="155">
        <v>386.237698579989</v>
      </c>
      <c r="G45" s="155">
        <v>320.11416499209002</v>
      </c>
      <c r="H45" s="155"/>
      <c r="I45" s="155">
        <v>435</v>
      </c>
      <c r="J45" s="155">
        <v>823</v>
      </c>
      <c r="K45" s="155">
        <v>745.43258042436696</v>
      </c>
      <c r="L45" s="155">
        <v>8241</v>
      </c>
      <c r="M45" s="155">
        <v>6605</v>
      </c>
      <c r="N45" s="110"/>
      <c r="O45" s="110"/>
    </row>
    <row r="46" spans="1:15" ht="13.2" x14ac:dyDescent="0.25">
      <c r="A46" s="110" t="s">
        <v>361</v>
      </c>
      <c r="B46" s="110">
        <v>11365</v>
      </c>
      <c r="C46" s="155">
        <v>608</v>
      </c>
      <c r="D46" s="155">
        <v>-8.0787691875889909</v>
      </c>
      <c r="E46" s="155">
        <v>67.221316973721599</v>
      </c>
      <c r="F46" s="155">
        <v>407.49081776346702</v>
      </c>
      <c r="G46" s="155">
        <v>140.925156420338</v>
      </c>
      <c r="H46" s="155"/>
      <c r="I46" s="155">
        <v>71</v>
      </c>
      <c r="J46" s="155">
        <v>595</v>
      </c>
      <c r="K46" s="155">
        <v>224.877481177276</v>
      </c>
      <c r="L46" s="155">
        <v>5898</v>
      </c>
      <c r="M46" s="155">
        <v>5074</v>
      </c>
      <c r="N46" s="110"/>
      <c r="O46" s="110"/>
    </row>
    <row r="47" spans="1:15" ht="13.2" x14ac:dyDescent="0.25">
      <c r="A47" s="110" t="s">
        <v>362</v>
      </c>
      <c r="B47" s="110">
        <v>34755</v>
      </c>
      <c r="C47" s="155">
        <v>882</v>
      </c>
      <c r="D47" s="155">
        <v>10.4322716172372</v>
      </c>
      <c r="E47" s="155">
        <v>260.683117904261</v>
      </c>
      <c r="F47" s="155">
        <v>385.41967315605802</v>
      </c>
      <c r="G47" s="155">
        <v>225.28286322786099</v>
      </c>
      <c r="H47" s="155"/>
      <c r="I47" s="155">
        <v>842</v>
      </c>
      <c r="J47" s="155">
        <v>1721</v>
      </c>
      <c r="K47" s="155">
        <v>1099.3436002737801</v>
      </c>
      <c r="L47" s="155">
        <v>18293</v>
      </c>
      <c r="M47" s="155">
        <v>15384</v>
      </c>
      <c r="N47" s="110"/>
      <c r="O47" s="110"/>
    </row>
    <row r="48" spans="1:15" ht="13.2" x14ac:dyDescent="0.25">
      <c r="A48" s="110" t="s">
        <v>363</v>
      </c>
      <c r="B48" s="110">
        <v>56591</v>
      </c>
      <c r="C48" s="155">
        <v>615</v>
      </c>
      <c r="D48" s="155">
        <v>-5.87406848172105</v>
      </c>
      <c r="E48" s="155">
        <v>154.772980043551</v>
      </c>
      <c r="F48" s="155">
        <v>284.153657335714</v>
      </c>
      <c r="G48" s="155">
        <v>182.13962535490899</v>
      </c>
      <c r="H48" s="155"/>
      <c r="I48" s="155">
        <v>814</v>
      </c>
      <c r="J48" s="155">
        <v>2066</v>
      </c>
      <c r="K48" s="155">
        <v>1447.2375085557801</v>
      </c>
      <c r="L48" s="155">
        <v>29655</v>
      </c>
      <c r="M48" s="155">
        <v>25420</v>
      </c>
      <c r="N48" s="110"/>
      <c r="O48" s="110"/>
    </row>
    <row r="49" spans="1:15" ht="13.2" x14ac:dyDescent="0.25">
      <c r="A49" s="110" t="s">
        <v>364</v>
      </c>
      <c r="B49" s="110">
        <v>11983</v>
      </c>
      <c r="C49" s="155">
        <v>821</v>
      </c>
      <c r="D49" s="155">
        <v>12.4643170690647</v>
      </c>
      <c r="E49" s="155">
        <v>206.52868735809901</v>
      </c>
      <c r="F49" s="155">
        <v>317.624212362219</v>
      </c>
      <c r="G49" s="155">
        <v>284.15450763043299</v>
      </c>
      <c r="H49" s="155"/>
      <c r="I49" s="155">
        <v>230</v>
      </c>
      <c r="J49" s="155">
        <v>489</v>
      </c>
      <c r="K49" s="155">
        <v>478.08829568788502</v>
      </c>
      <c r="L49" s="155">
        <v>6134</v>
      </c>
      <c r="M49" s="155">
        <v>5139</v>
      </c>
      <c r="N49" s="110"/>
      <c r="O49" s="110"/>
    </row>
    <row r="50" spans="1:15" ht="13.2" x14ac:dyDescent="0.25">
      <c r="A50" s="110" t="s">
        <v>365</v>
      </c>
      <c r="B50" s="110">
        <v>36544</v>
      </c>
      <c r="C50" s="155">
        <v>638</v>
      </c>
      <c r="D50" s="155">
        <v>-8.5052306668853195</v>
      </c>
      <c r="E50" s="155">
        <v>93.927488261352806</v>
      </c>
      <c r="F50" s="155">
        <v>353.34634641881701</v>
      </c>
      <c r="G50" s="155">
        <v>199.16182112314601</v>
      </c>
      <c r="H50" s="155"/>
      <c r="I50" s="155">
        <v>319</v>
      </c>
      <c r="J50" s="155">
        <v>1659</v>
      </c>
      <c r="K50" s="155">
        <v>1021.90417522245</v>
      </c>
      <c r="L50" s="155">
        <v>18965</v>
      </c>
      <c r="M50" s="155">
        <v>16322</v>
      </c>
      <c r="N50" s="110"/>
      <c r="O50" s="110"/>
    </row>
    <row r="51" spans="1:15" ht="13.2" x14ac:dyDescent="0.25">
      <c r="A51" s="110" t="s">
        <v>366</v>
      </c>
      <c r="B51" s="110">
        <v>13747</v>
      </c>
      <c r="C51" s="155">
        <v>550</v>
      </c>
      <c r="D51" s="155">
        <v>-24.955318858927601</v>
      </c>
      <c r="E51" s="155">
        <v>63.400866626894199</v>
      </c>
      <c r="F51" s="155">
        <v>341.97889701888897</v>
      </c>
      <c r="G51" s="155">
        <v>169.75434736383599</v>
      </c>
      <c r="H51" s="155"/>
      <c r="I51" s="155">
        <v>81</v>
      </c>
      <c r="J51" s="155">
        <v>604</v>
      </c>
      <c r="K51" s="155">
        <v>327.65503080082101</v>
      </c>
      <c r="L51" s="155">
        <v>6908</v>
      </c>
      <c r="M51" s="155">
        <v>6126</v>
      </c>
      <c r="N51" s="110"/>
      <c r="O51" s="110"/>
    </row>
    <row r="52" spans="1:15" ht="13.2" x14ac:dyDescent="0.25">
      <c r="A52" s="110" t="s">
        <v>367</v>
      </c>
      <c r="B52" s="110">
        <v>9111</v>
      </c>
      <c r="C52" s="155">
        <v>864</v>
      </c>
      <c r="D52" s="155">
        <v>18.078102742463699</v>
      </c>
      <c r="E52" s="155">
        <v>184.23691794223299</v>
      </c>
      <c r="F52" s="155">
        <v>465.586904999973</v>
      </c>
      <c r="G52" s="155">
        <v>196.28478019745299</v>
      </c>
      <c r="H52" s="155"/>
      <c r="I52" s="155">
        <v>156</v>
      </c>
      <c r="J52" s="155">
        <v>545</v>
      </c>
      <c r="K52" s="155">
        <v>251.09650924024601</v>
      </c>
      <c r="L52" s="155">
        <v>4591</v>
      </c>
      <c r="M52" s="155">
        <v>3825</v>
      </c>
      <c r="N52" s="110"/>
      <c r="O52" s="110"/>
    </row>
    <row r="53" spans="1:15" ht="14.25" customHeight="1" x14ac:dyDescent="0.25">
      <c r="A53" s="18" t="s">
        <v>368</v>
      </c>
      <c r="B53" s="110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10"/>
      <c r="O53" s="110"/>
    </row>
    <row r="54" spans="1:15" ht="13.2" x14ac:dyDescent="0.25">
      <c r="A54" s="110" t="s">
        <v>369</v>
      </c>
      <c r="B54" s="110">
        <v>5476</v>
      </c>
      <c r="C54" s="155">
        <v>565</v>
      </c>
      <c r="D54" s="155">
        <v>-10.433139114566499</v>
      </c>
      <c r="E54" s="155">
        <v>108.07303755015199</v>
      </c>
      <c r="F54" s="155">
        <v>318.386672548055</v>
      </c>
      <c r="G54" s="155">
        <v>149.061448963635</v>
      </c>
      <c r="H54" s="155"/>
      <c r="I54" s="155">
        <v>55</v>
      </c>
      <c r="J54" s="155">
        <v>224</v>
      </c>
      <c r="K54" s="155">
        <v>114.60848733744</v>
      </c>
      <c r="L54" s="155">
        <v>2864</v>
      </c>
      <c r="M54" s="155">
        <v>2475</v>
      </c>
      <c r="N54" s="110"/>
      <c r="O54" s="110"/>
    </row>
    <row r="55" spans="1:15" ht="13.2" x14ac:dyDescent="0.25">
      <c r="A55" s="110" t="s">
        <v>370</v>
      </c>
      <c r="B55" s="110">
        <v>21912</v>
      </c>
      <c r="C55" s="155">
        <v>677</v>
      </c>
      <c r="D55" s="155">
        <v>1.7955456932213001</v>
      </c>
      <c r="E55" s="155">
        <v>126.693926146865</v>
      </c>
      <c r="F55" s="155">
        <v>319.69128074510598</v>
      </c>
      <c r="G55" s="155">
        <v>229.249709040836</v>
      </c>
      <c r="H55" s="155"/>
      <c r="I55" s="155">
        <v>258</v>
      </c>
      <c r="J55" s="155">
        <v>900</v>
      </c>
      <c r="K55" s="155">
        <v>705.30800821355194</v>
      </c>
      <c r="L55" s="155">
        <v>11542</v>
      </c>
      <c r="M55" s="155">
        <v>9781</v>
      </c>
      <c r="N55" s="110"/>
      <c r="O55" s="110"/>
    </row>
    <row r="56" spans="1:15" ht="13.2" x14ac:dyDescent="0.25">
      <c r="A56" s="110" t="s">
        <v>371</v>
      </c>
      <c r="B56" s="110">
        <v>9940</v>
      </c>
      <c r="C56" s="155">
        <v>509</v>
      </c>
      <c r="D56" s="155">
        <v>-19.8382872186131</v>
      </c>
      <c r="E56" s="155">
        <v>103.92091375153601</v>
      </c>
      <c r="F56" s="155">
        <v>285.80957975024199</v>
      </c>
      <c r="G56" s="155">
        <v>139.03883487392099</v>
      </c>
      <c r="H56" s="155"/>
      <c r="I56" s="155">
        <v>96</v>
      </c>
      <c r="J56" s="155">
        <v>365</v>
      </c>
      <c r="K56" s="155">
        <v>194.04859685147201</v>
      </c>
      <c r="L56" s="155">
        <v>5083</v>
      </c>
      <c r="M56" s="155">
        <v>4477</v>
      </c>
      <c r="N56" s="110"/>
      <c r="O56" s="110"/>
    </row>
    <row r="57" spans="1:15" ht="13.2" x14ac:dyDescent="0.25">
      <c r="A57" s="110" t="s">
        <v>372</v>
      </c>
      <c r="B57" s="110">
        <v>163051</v>
      </c>
      <c r="C57" s="155">
        <v>584</v>
      </c>
      <c r="D57" s="155">
        <v>-19.2597217706534</v>
      </c>
      <c r="E57" s="155">
        <v>139.77213440490399</v>
      </c>
      <c r="F57" s="155">
        <v>212.139179543305</v>
      </c>
      <c r="G57" s="155">
        <v>251.407647315286</v>
      </c>
      <c r="H57" s="155"/>
      <c r="I57" s="155">
        <v>2118</v>
      </c>
      <c r="J57" s="155">
        <v>4444</v>
      </c>
      <c r="K57" s="155">
        <v>5755.59137577002</v>
      </c>
      <c r="L57" s="155">
        <v>96152</v>
      </c>
      <c r="M57" s="155">
        <v>84299</v>
      </c>
      <c r="N57" s="110"/>
      <c r="O57" s="110"/>
    </row>
    <row r="58" spans="1:15" ht="13.2" x14ac:dyDescent="0.25">
      <c r="A58" s="110" t="s">
        <v>373</v>
      </c>
      <c r="B58" s="110">
        <v>27758</v>
      </c>
      <c r="C58" s="155">
        <v>560</v>
      </c>
      <c r="D58" s="155">
        <v>-14.933329851020799</v>
      </c>
      <c r="E58" s="155">
        <v>98.073225256622095</v>
      </c>
      <c r="F58" s="155">
        <v>322.18265684751901</v>
      </c>
      <c r="G58" s="155">
        <v>154.92480980363899</v>
      </c>
      <c r="H58" s="155"/>
      <c r="I58" s="155">
        <v>253</v>
      </c>
      <c r="J58" s="155">
        <v>1149</v>
      </c>
      <c r="K58" s="155">
        <v>603.805612594114</v>
      </c>
      <c r="L58" s="155">
        <v>14992</v>
      </c>
      <c r="M58" s="155">
        <v>13059</v>
      </c>
      <c r="N58" s="110"/>
      <c r="O58" s="110"/>
    </row>
    <row r="59" spans="1:15" ht="13.2" x14ac:dyDescent="0.25">
      <c r="A59" s="110" t="s">
        <v>374</v>
      </c>
      <c r="B59" s="110">
        <v>43673</v>
      </c>
      <c r="C59" s="155">
        <v>711</v>
      </c>
      <c r="D59" s="155">
        <v>15.700423749785999</v>
      </c>
      <c r="E59" s="155">
        <v>157.929446016528</v>
      </c>
      <c r="F59" s="155">
        <v>348.77721164093202</v>
      </c>
      <c r="G59" s="155">
        <v>188.72131745890599</v>
      </c>
      <c r="H59" s="155"/>
      <c r="I59" s="155">
        <v>641</v>
      </c>
      <c r="J59" s="155">
        <v>1957</v>
      </c>
      <c r="K59" s="155">
        <v>1157.23613963039</v>
      </c>
      <c r="L59" s="155">
        <v>23666</v>
      </c>
      <c r="M59" s="155">
        <v>19671</v>
      </c>
      <c r="N59" s="110"/>
      <c r="O59" s="110"/>
    </row>
    <row r="60" spans="1:15" ht="13.2" x14ac:dyDescent="0.25">
      <c r="A60" s="110" t="s">
        <v>375</v>
      </c>
      <c r="B60" s="110">
        <v>143171</v>
      </c>
      <c r="C60" s="155">
        <v>759</v>
      </c>
      <c r="D60" s="155">
        <v>6.4118052916793999</v>
      </c>
      <c r="E60" s="155">
        <v>183.15491557561899</v>
      </c>
      <c r="F60" s="155">
        <v>335.26575171194798</v>
      </c>
      <c r="G60" s="155">
        <v>234.59129277826599</v>
      </c>
      <c r="H60" s="155"/>
      <c r="I60" s="155">
        <v>2437</v>
      </c>
      <c r="J60" s="155">
        <v>6167</v>
      </c>
      <c r="K60" s="155">
        <v>4715.7953456536598</v>
      </c>
      <c r="L60" s="155">
        <v>81102</v>
      </c>
      <c r="M60" s="155">
        <v>68380</v>
      </c>
      <c r="N60" s="110"/>
      <c r="O60" s="110"/>
    </row>
    <row r="61" spans="1:15" ht="13.2" x14ac:dyDescent="0.25">
      <c r="A61" s="110" t="s">
        <v>376</v>
      </c>
      <c r="B61" s="110">
        <v>14626</v>
      </c>
      <c r="C61" s="155">
        <v>457</v>
      </c>
      <c r="D61" s="155">
        <v>-14.577127182641</v>
      </c>
      <c r="E61" s="155">
        <v>64.740375071749895</v>
      </c>
      <c r="F61" s="155">
        <v>292.68968800064698</v>
      </c>
      <c r="G61" s="155">
        <v>114.60344236963</v>
      </c>
      <c r="H61" s="155"/>
      <c r="I61" s="155">
        <v>88</v>
      </c>
      <c r="J61" s="155">
        <v>550</v>
      </c>
      <c r="K61" s="155">
        <v>235.348391512663</v>
      </c>
      <c r="L61" s="155">
        <v>7562</v>
      </c>
      <c r="M61" s="155">
        <v>6608</v>
      </c>
      <c r="N61" s="110"/>
      <c r="O61" s="110"/>
    </row>
    <row r="62" spans="1:15" ht="13.2" x14ac:dyDescent="0.25">
      <c r="A62" s="110" t="s">
        <v>377</v>
      </c>
      <c r="B62" s="110">
        <v>7428</v>
      </c>
      <c r="C62" s="155">
        <v>445</v>
      </c>
      <c r="D62" s="155">
        <v>1.8664983222700999</v>
      </c>
      <c r="E62" s="155">
        <v>52.1493276802438</v>
      </c>
      <c r="F62" s="155">
        <v>279.77549164787303</v>
      </c>
      <c r="G62" s="155">
        <v>110.816342358551</v>
      </c>
      <c r="H62" s="155"/>
      <c r="I62" s="155">
        <v>36</v>
      </c>
      <c r="J62" s="155">
        <v>267</v>
      </c>
      <c r="K62" s="155">
        <v>115.574948665298</v>
      </c>
      <c r="L62" s="155">
        <v>3721</v>
      </c>
      <c r="M62" s="155">
        <v>3137</v>
      </c>
      <c r="N62" s="110"/>
      <c r="O62" s="110"/>
    </row>
    <row r="63" spans="1:15" ht="13.2" x14ac:dyDescent="0.25">
      <c r="A63" s="110" t="s">
        <v>378</v>
      </c>
      <c r="B63" s="110">
        <v>7873</v>
      </c>
      <c r="C63" s="155">
        <v>749</v>
      </c>
      <c r="D63" s="155">
        <v>7.49461214827903</v>
      </c>
      <c r="E63" s="155">
        <v>132.57132316799499</v>
      </c>
      <c r="F63" s="155">
        <v>371.72168299902899</v>
      </c>
      <c r="G63" s="155">
        <v>236.80295131201299</v>
      </c>
      <c r="H63" s="155"/>
      <c r="I63" s="155">
        <v>97</v>
      </c>
      <c r="J63" s="155">
        <v>376</v>
      </c>
      <c r="K63" s="155">
        <v>261.76728268309398</v>
      </c>
      <c r="L63" s="155">
        <v>3892</v>
      </c>
      <c r="M63" s="155">
        <v>3276</v>
      </c>
      <c r="N63" s="110"/>
      <c r="O63" s="110"/>
    </row>
    <row r="64" spans="1:15" ht="13.2" x14ac:dyDescent="0.25">
      <c r="A64" s="110" t="s">
        <v>379</v>
      </c>
      <c r="B64" s="110">
        <v>3747</v>
      </c>
      <c r="C64" s="155">
        <v>412</v>
      </c>
      <c r="D64" s="155">
        <v>-12.732916605647301</v>
      </c>
      <c r="E64" s="155">
        <v>77.535069257176005</v>
      </c>
      <c r="F64" s="155">
        <v>232.65084319097201</v>
      </c>
      <c r="G64" s="155">
        <v>114.611803973964</v>
      </c>
      <c r="H64" s="155"/>
      <c r="I64" s="155">
        <v>27</v>
      </c>
      <c r="J64" s="155">
        <v>112</v>
      </c>
      <c r="K64" s="155">
        <v>60.297741273100598</v>
      </c>
      <c r="L64" s="155">
        <v>1860</v>
      </c>
      <c r="M64" s="155">
        <v>1622</v>
      </c>
      <c r="N64" s="110"/>
      <c r="O64" s="110"/>
    </row>
    <row r="65" spans="1:15" ht="13.2" x14ac:dyDescent="0.25">
      <c r="A65" s="110" t="s">
        <v>380</v>
      </c>
      <c r="B65" s="110">
        <v>11503</v>
      </c>
      <c r="C65" s="155">
        <v>480</v>
      </c>
      <c r="D65" s="155">
        <v>-8.4890244331963896</v>
      </c>
      <c r="E65" s="155">
        <v>72.027395903198098</v>
      </c>
      <c r="F65" s="155">
        <v>297.72263769086101</v>
      </c>
      <c r="G65" s="155">
        <v>118.81417645254101</v>
      </c>
      <c r="H65" s="155"/>
      <c r="I65" s="155">
        <v>77</v>
      </c>
      <c r="J65" s="155">
        <v>440</v>
      </c>
      <c r="K65" s="155">
        <v>191.896646132786</v>
      </c>
      <c r="L65" s="155">
        <v>5989</v>
      </c>
      <c r="M65" s="155">
        <v>5164</v>
      </c>
      <c r="N65" s="110"/>
      <c r="O65" s="110"/>
    </row>
    <row r="66" spans="1:15" ht="13.2" x14ac:dyDescent="0.25">
      <c r="A66" s="110" t="s">
        <v>381</v>
      </c>
      <c r="B66" s="110">
        <v>5337</v>
      </c>
      <c r="C66" s="155">
        <v>707</v>
      </c>
      <c r="D66" s="155">
        <v>-0.59845619983428899</v>
      </c>
      <c r="E66" s="155">
        <v>104.839332919348</v>
      </c>
      <c r="F66" s="155">
        <v>403.97349118340099</v>
      </c>
      <c r="G66" s="155">
        <v>199.119183858387</v>
      </c>
      <c r="H66" s="155"/>
      <c r="I66" s="155">
        <v>52</v>
      </c>
      <c r="J66" s="155">
        <v>277</v>
      </c>
      <c r="K66" s="155">
        <v>149.210130047912</v>
      </c>
      <c r="L66" s="155">
        <v>2705</v>
      </c>
      <c r="M66" s="155">
        <v>2301</v>
      </c>
      <c r="N66" s="110"/>
      <c r="O66" s="110"/>
    </row>
    <row r="67" spans="1:15" ht="14.25" customHeight="1" x14ac:dyDescent="0.25">
      <c r="A67" s="18" t="s">
        <v>382</v>
      </c>
      <c r="B67" s="110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10"/>
      <c r="O67" s="110"/>
    </row>
    <row r="68" spans="1:15" ht="13.2" x14ac:dyDescent="0.25">
      <c r="A68" s="110" t="s">
        <v>383</v>
      </c>
      <c r="B68" s="110">
        <v>6848</v>
      </c>
      <c r="C68" s="155">
        <v>640</v>
      </c>
      <c r="D68" s="155">
        <v>-16.568408149312798</v>
      </c>
      <c r="E68" s="155">
        <v>124.13134116489501</v>
      </c>
      <c r="F68" s="155">
        <v>321.65698375249099</v>
      </c>
      <c r="G68" s="155">
        <v>211.01904291187299</v>
      </c>
      <c r="H68" s="155"/>
      <c r="I68" s="155">
        <v>79</v>
      </c>
      <c r="J68" s="155">
        <v>283</v>
      </c>
      <c r="K68" s="155">
        <v>202.89596167008901</v>
      </c>
      <c r="L68" s="155">
        <v>3699</v>
      </c>
      <c r="M68" s="155">
        <v>3223</v>
      </c>
      <c r="N68" s="110"/>
      <c r="O68" s="110"/>
    </row>
    <row r="69" spans="1:15" ht="13.2" x14ac:dyDescent="0.25">
      <c r="A69" s="110" t="s">
        <v>384</v>
      </c>
      <c r="B69" s="110">
        <v>17753</v>
      </c>
      <c r="C69" s="155">
        <v>685</v>
      </c>
      <c r="D69" s="155">
        <v>-14.254804475149999</v>
      </c>
      <c r="E69" s="155">
        <v>137.58535609632401</v>
      </c>
      <c r="F69" s="155">
        <v>271.38709812689598</v>
      </c>
      <c r="G69" s="155">
        <v>290.49423581094601</v>
      </c>
      <c r="H69" s="155"/>
      <c r="I69" s="155">
        <v>227</v>
      </c>
      <c r="J69" s="155">
        <v>619</v>
      </c>
      <c r="K69" s="155">
        <v>724.09787816564005</v>
      </c>
      <c r="L69" s="155">
        <v>9338</v>
      </c>
      <c r="M69" s="155">
        <v>8100</v>
      </c>
      <c r="N69" s="110"/>
      <c r="O69" s="110"/>
    </row>
    <row r="70" spans="1:15" ht="13.2" x14ac:dyDescent="0.25">
      <c r="A70" s="110" t="s">
        <v>385</v>
      </c>
      <c r="B70" s="110">
        <v>29963</v>
      </c>
      <c r="C70" s="155">
        <v>999</v>
      </c>
      <c r="D70" s="155">
        <v>-17.5278904817539</v>
      </c>
      <c r="E70" s="155">
        <v>223.72826795966299</v>
      </c>
      <c r="F70" s="155">
        <v>448.878438737061</v>
      </c>
      <c r="G70" s="155">
        <v>343.461198690971</v>
      </c>
      <c r="H70" s="155"/>
      <c r="I70" s="155">
        <v>623</v>
      </c>
      <c r="J70" s="155">
        <v>1728</v>
      </c>
      <c r="K70" s="155">
        <v>1444.94387405886</v>
      </c>
      <c r="L70" s="155">
        <v>16415</v>
      </c>
      <c r="M70" s="155">
        <v>14224</v>
      </c>
      <c r="N70" s="110"/>
      <c r="O70" s="110"/>
    </row>
    <row r="71" spans="1:15" ht="13.2" x14ac:dyDescent="0.25">
      <c r="A71" s="110" t="s">
        <v>386</v>
      </c>
      <c r="B71" s="110">
        <v>9712</v>
      </c>
      <c r="C71" s="155">
        <v>1014</v>
      </c>
      <c r="D71" s="155">
        <v>-38.268911127147199</v>
      </c>
      <c r="E71" s="155">
        <v>299.13911090057502</v>
      </c>
      <c r="F71" s="155">
        <v>435.97393682106798</v>
      </c>
      <c r="G71" s="155">
        <v>316.73864154680803</v>
      </c>
      <c r="H71" s="155"/>
      <c r="I71" s="155">
        <v>270</v>
      </c>
      <c r="J71" s="155">
        <v>544</v>
      </c>
      <c r="K71" s="155">
        <v>431.91444216290199</v>
      </c>
      <c r="L71" s="155">
        <v>5361</v>
      </c>
      <c r="M71" s="155">
        <v>4738</v>
      </c>
      <c r="N71" s="110"/>
      <c r="O71" s="110"/>
    </row>
    <row r="72" spans="1:15" ht="13.2" x14ac:dyDescent="0.25">
      <c r="A72" s="110" t="s">
        <v>387</v>
      </c>
      <c r="B72" s="110">
        <v>12433</v>
      </c>
      <c r="C72" s="155">
        <v>379</v>
      </c>
      <c r="D72" s="155">
        <v>-33.591230452589102</v>
      </c>
      <c r="E72" s="155">
        <v>51.061572594712601</v>
      </c>
      <c r="F72" s="155">
        <v>242.27317604643301</v>
      </c>
      <c r="G72" s="155">
        <v>119.138921485726</v>
      </c>
      <c r="H72" s="155"/>
      <c r="I72" s="155">
        <v>59</v>
      </c>
      <c r="J72" s="155">
        <v>387</v>
      </c>
      <c r="K72" s="155">
        <v>207.97809719370301</v>
      </c>
      <c r="L72" s="155">
        <v>6349</v>
      </c>
      <c r="M72" s="155">
        <v>5841</v>
      </c>
      <c r="N72" s="110"/>
      <c r="O72" s="110"/>
    </row>
    <row r="73" spans="1:15" ht="13.2" x14ac:dyDescent="0.25">
      <c r="A73" s="110" t="s">
        <v>382</v>
      </c>
      <c r="B73" s="110">
        <v>141081</v>
      </c>
      <c r="C73" s="155">
        <v>629</v>
      </c>
      <c r="D73" s="155">
        <v>-24.2700776124363</v>
      </c>
      <c r="E73" s="155">
        <v>138.19991377845901</v>
      </c>
      <c r="F73" s="155">
        <v>247.32641977735199</v>
      </c>
      <c r="G73" s="155">
        <v>267.29874104721301</v>
      </c>
      <c r="H73" s="155"/>
      <c r="I73" s="155">
        <v>1812</v>
      </c>
      <c r="J73" s="155">
        <v>4483</v>
      </c>
      <c r="K73" s="155">
        <v>5294.84736481862</v>
      </c>
      <c r="L73" s="155">
        <v>80203</v>
      </c>
      <c r="M73" s="155">
        <v>70740</v>
      </c>
      <c r="N73" s="110"/>
      <c r="O73" s="110"/>
    </row>
    <row r="74" spans="1:15" ht="13.2" x14ac:dyDescent="0.25">
      <c r="A74" s="110" t="s">
        <v>388</v>
      </c>
      <c r="B74" s="110">
        <v>7290</v>
      </c>
      <c r="C74" s="155">
        <v>567</v>
      </c>
      <c r="D74" s="155">
        <v>-19.7344387412057</v>
      </c>
      <c r="E74" s="155">
        <v>85.608832298862097</v>
      </c>
      <c r="F74" s="155">
        <v>348.065014790715</v>
      </c>
      <c r="G74" s="155">
        <v>153.52519396419899</v>
      </c>
      <c r="H74" s="155"/>
      <c r="I74" s="155">
        <v>58</v>
      </c>
      <c r="J74" s="155">
        <v>326</v>
      </c>
      <c r="K74" s="155">
        <v>157.143052703628</v>
      </c>
      <c r="L74" s="155">
        <v>3772</v>
      </c>
      <c r="M74" s="155">
        <v>3312</v>
      </c>
      <c r="N74" s="110"/>
      <c r="O74" s="110"/>
    </row>
    <row r="75" spans="1:15" ht="13.2" x14ac:dyDescent="0.25">
      <c r="A75" s="110" t="s">
        <v>389</v>
      </c>
      <c r="B75" s="110">
        <v>31538</v>
      </c>
      <c r="C75" s="155">
        <v>808</v>
      </c>
      <c r="D75" s="155">
        <v>-9.3169483493687206</v>
      </c>
      <c r="E75" s="155">
        <v>208.119988995109</v>
      </c>
      <c r="F75" s="155">
        <v>322.31411837765</v>
      </c>
      <c r="G75" s="155">
        <v>286.77856876660002</v>
      </c>
      <c r="H75" s="155"/>
      <c r="I75" s="155">
        <v>610</v>
      </c>
      <c r="J75" s="155">
        <v>1306</v>
      </c>
      <c r="K75" s="155">
        <v>1269.8980150581799</v>
      </c>
      <c r="L75" s="155">
        <v>16982</v>
      </c>
      <c r="M75" s="155">
        <v>14612</v>
      </c>
      <c r="N75" s="110"/>
      <c r="O75" s="110"/>
    </row>
    <row r="76" spans="1:15" ht="13.2" x14ac:dyDescent="0.25">
      <c r="A76" s="110" t="s">
        <v>390</v>
      </c>
      <c r="B76" s="110">
        <v>11677</v>
      </c>
      <c r="C76" s="155">
        <v>857</v>
      </c>
      <c r="D76" s="155">
        <v>-20.689827626250199</v>
      </c>
      <c r="E76" s="155">
        <v>170.474158867949</v>
      </c>
      <c r="F76" s="155">
        <v>372.60684509157602</v>
      </c>
      <c r="G76" s="155">
        <v>334.609991288206</v>
      </c>
      <c r="H76" s="155"/>
      <c r="I76" s="155">
        <v>185</v>
      </c>
      <c r="J76" s="155">
        <v>559</v>
      </c>
      <c r="K76" s="155">
        <v>548.60301163586598</v>
      </c>
      <c r="L76" s="155">
        <v>5998</v>
      </c>
      <c r="M76" s="155">
        <v>5227</v>
      </c>
      <c r="N76" s="110"/>
      <c r="O76" s="110"/>
    </row>
    <row r="77" spans="1:15" ht="13.2" x14ac:dyDescent="0.25">
      <c r="A77" s="110" t="s">
        <v>391</v>
      </c>
      <c r="B77" s="110">
        <v>19003</v>
      </c>
      <c r="C77" s="155">
        <v>724</v>
      </c>
      <c r="D77" s="155">
        <v>1.6944378000534299</v>
      </c>
      <c r="E77" s="155">
        <v>161.376688640569</v>
      </c>
      <c r="F77" s="155">
        <v>287.12178871899903</v>
      </c>
      <c r="G77" s="155">
        <v>273.80308032354498</v>
      </c>
      <c r="H77" s="155"/>
      <c r="I77" s="155">
        <v>285</v>
      </c>
      <c r="J77" s="155">
        <v>701</v>
      </c>
      <c r="K77" s="155">
        <v>730.54757015742598</v>
      </c>
      <c r="L77" s="155">
        <v>9965</v>
      </c>
      <c r="M77" s="155">
        <v>8451</v>
      </c>
      <c r="N77" s="110"/>
      <c r="O77" s="110"/>
    </row>
    <row r="78" spans="1:15" ht="13.2" x14ac:dyDescent="0.25">
      <c r="A78" s="110" t="s">
        <v>392</v>
      </c>
      <c r="B78" s="110">
        <v>14275</v>
      </c>
      <c r="C78" s="155">
        <v>696</v>
      </c>
      <c r="D78" s="155">
        <v>-35.860335775053699</v>
      </c>
      <c r="E78" s="155">
        <v>150.00131542277001</v>
      </c>
      <c r="F78" s="155">
        <v>350.59454726527201</v>
      </c>
      <c r="G78" s="155">
        <v>231.107782651121</v>
      </c>
      <c r="H78" s="155"/>
      <c r="I78" s="155">
        <v>199</v>
      </c>
      <c r="J78" s="155">
        <v>643</v>
      </c>
      <c r="K78" s="155">
        <v>463.210814510609</v>
      </c>
      <c r="L78" s="155">
        <v>7615</v>
      </c>
      <c r="M78" s="155">
        <v>6805</v>
      </c>
      <c r="N78" s="110"/>
      <c r="O78" s="110"/>
    </row>
    <row r="79" spans="1:15" ht="13.2" x14ac:dyDescent="0.25">
      <c r="A79" s="110" t="s">
        <v>393</v>
      </c>
      <c r="B79" s="110">
        <v>27466</v>
      </c>
      <c r="C79" s="155">
        <v>649</v>
      </c>
      <c r="D79" s="155">
        <v>-22.433622353559102</v>
      </c>
      <c r="E79" s="155">
        <v>144.16854354399501</v>
      </c>
      <c r="F79" s="155">
        <v>305.77102582740702</v>
      </c>
      <c r="G79" s="155">
        <v>221.69749841183599</v>
      </c>
      <c r="H79" s="155"/>
      <c r="I79" s="155">
        <v>368</v>
      </c>
      <c r="J79" s="155">
        <v>1079</v>
      </c>
      <c r="K79" s="155">
        <v>854.95687885010295</v>
      </c>
      <c r="L79" s="155">
        <v>14469</v>
      </c>
      <c r="M79" s="155">
        <v>12715</v>
      </c>
      <c r="N79" s="110"/>
      <c r="O79" s="110"/>
    </row>
    <row r="80" spans="1:15" ht="13.2" x14ac:dyDescent="0.25">
      <c r="A80" s="110" t="s">
        <v>394</v>
      </c>
      <c r="B80" s="110">
        <v>34560</v>
      </c>
      <c r="C80" s="155">
        <v>666</v>
      </c>
      <c r="D80" s="155">
        <v>-34.4815836971107</v>
      </c>
      <c r="E80" s="155">
        <v>157.852815913136</v>
      </c>
      <c r="F80" s="155">
        <v>326.78640443960501</v>
      </c>
      <c r="G80" s="155">
        <v>215.813509395728</v>
      </c>
      <c r="H80" s="155"/>
      <c r="I80" s="155">
        <v>507</v>
      </c>
      <c r="J80" s="155">
        <v>1451</v>
      </c>
      <c r="K80" s="155">
        <v>1047.2258726899399</v>
      </c>
      <c r="L80" s="155">
        <v>19054</v>
      </c>
      <c r="M80" s="155">
        <v>17026</v>
      </c>
      <c r="N80" s="110"/>
      <c r="O80" s="110"/>
    </row>
    <row r="81" spans="1:15" ht="14.25" customHeight="1" x14ac:dyDescent="0.25">
      <c r="A81" s="18" t="s">
        <v>395</v>
      </c>
      <c r="B81" s="110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10"/>
      <c r="O81" s="110"/>
    </row>
    <row r="82" spans="1:15" ht="13.2" x14ac:dyDescent="0.25">
      <c r="A82" s="110" t="s">
        <v>396</v>
      </c>
      <c r="B82" s="110">
        <v>20134</v>
      </c>
      <c r="C82" s="155">
        <v>729</v>
      </c>
      <c r="D82" s="155">
        <v>-14.096900474445199</v>
      </c>
      <c r="E82" s="155">
        <v>202.01324441705299</v>
      </c>
      <c r="F82" s="155">
        <v>311.97067439020799</v>
      </c>
      <c r="G82" s="155">
        <v>229.602467928767</v>
      </c>
      <c r="H82" s="155"/>
      <c r="I82" s="155">
        <v>378</v>
      </c>
      <c r="J82" s="155">
        <v>807</v>
      </c>
      <c r="K82" s="155">
        <v>649.07460643394904</v>
      </c>
      <c r="L82" s="155">
        <v>10489</v>
      </c>
      <c r="M82" s="155">
        <v>9089</v>
      </c>
      <c r="N82" s="110"/>
      <c r="O82" s="110"/>
    </row>
    <row r="83" spans="1:15" ht="13.2" x14ac:dyDescent="0.25">
      <c r="A83" s="110" t="s">
        <v>397</v>
      </c>
      <c r="B83" s="110">
        <v>8733</v>
      </c>
      <c r="C83" s="155">
        <v>1130</v>
      </c>
      <c r="D83" s="155">
        <v>36.5617679854847</v>
      </c>
      <c r="E83" s="155">
        <v>289.549293904602</v>
      </c>
      <c r="F83" s="155">
        <v>397.50417996670302</v>
      </c>
      <c r="G83" s="155">
        <v>406.78894487120198</v>
      </c>
      <c r="H83" s="155"/>
      <c r="I83" s="155">
        <v>235</v>
      </c>
      <c r="J83" s="155">
        <v>446</v>
      </c>
      <c r="K83" s="155">
        <v>498.79329226557098</v>
      </c>
      <c r="L83" s="155">
        <v>4427</v>
      </c>
      <c r="M83" s="155">
        <v>3650</v>
      </c>
      <c r="N83" s="110"/>
      <c r="O83" s="110"/>
    </row>
    <row r="84" spans="1:15" ht="13.2" x14ac:dyDescent="0.25">
      <c r="A84" s="110" t="s">
        <v>398</v>
      </c>
      <c r="B84" s="110">
        <v>28521</v>
      </c>
      <c r="C84" s="155">
        <v>631</v>
      </c>
      <c r="D84" s="155">
        <v>-8.1664951903702008</v>
      </c>
      <c r="E84" s="155">
        <v>114.690367162881</v>
      </c>
      <c r="F84" s="155">
        <v>246.97564702953801</v>
      </c>
      <c r="G84" s="155">
        <v>277.100202116991</v>
      </c>
      <c r="H84" s="155"/>
      <c r="I84" s="155">
        <v>304</v>
      </c>
      <c r="J84" s="155">
        <v>905</v>
      </c>
      <c r="K84" s="155">
        <v>1109.6591375769999</v>
      </c>
      <c r="L84" s="155">
        <v>15591</v>
      </c>
      <c r="M84" s="155">
        <v>13412</v>
      </c>
      <c r="N84" s="110"/>
      <c r="O84" s="110"/>
    </row>
    <row r="85" spans="1:15" ht="13.2" x14ac:dyDescent="0.25">
      <c r="A85" s="110" t="s">
        <v>399</v>
      </c>
      <c r="B85" s="110">
        <v>10320</v>
      </c>
      <c r="C85" s="155">
        <v>989</v>
      </c>
      <c r="D85" s="155">
        <v>30.697804194315001</v>
      </c>
      <c r="E85" s="155">
        <v>168.909246806185</v>
      </c>
      <c r="F85" s="155">
        <v>389.92505950538902</v>
      </c>
      <c r="G85" s="155">
        <v>399.04616115705397</v>
      </c>
      <c r="H85" s="155"/>
      <c r="I85" s="155">
        <v>162</v>
      </c>
      <c r="J85" s="155">
        <v>517</v>
      </c>
      <c r="K85" s="155">
        <v>578.21697467488002</v>
      </c>
      <c r="L85" s="155">
        <v>5340</v>
      </c>
      <c r="M85" s="155">
        <v>4406</v>
      </c>
      <c r="N85" s="110"/>
      <c r="O85" s="110"/>
    </row>
    <row r="86" spans="1:15" ht="13.2" x14ac:dyDescent="0.25">
      <c r="A86" s="110" t="s">
        <v>400</v>
      </c>
      <c r="B86" s="110">
        <v>12393</v>
      </c>
      <c r="C86" s="155">
        <v>689</v>
      </c>
      <c r="D86" s="155">
        <v>-0.100212628896942</v>
      </c>
      <c r="E86" s="155">
        <v>144.12846005690801</v>
      </c>
      <c r="F86" s="155">
        <v>312.76863472713097</v>
      </c>
      <c r="G86" s="155">
        <v>232.647413153824</v>
      </c>
      <c r="H86" s="155"/>
      <c r="I86" s="155">
        <v>166</v>
      </c>
      <c r="J86" s="155">
        <v>498</v>
      </c>
      <c r="K86" s="155">
        <v>404.820670773443</v>
      </c>
      <c r="L86" s="155">
        <v>6316</v>
      </c>
      <c r="M86" s="155">
        <v>5368</v>
      </c>
      <c r="N86" s="110"/>
      <c r="O86" s="110"/>
    </row>
    <row r="87" spans="1:15" ht="13.2" x14ac:dyDescent="0.25">
      <c r="A87" s="110" t="s">
        <v>401</v>
      </c>
      <c r="B87" s="110">
        <v>9588</v>
      </c>
      <c r="C87" s="155">
        <v>1025</v>
      </c>
      <c r="D87" s="155">
        <v>-8.6881603044437803</v>
      </c>
      <c r="E87" s="155">
        <v>214.349981306757</v>
      </c>
      <c r="F87" s="155">
        <v>439.17695278062098</v>
      </c>
      <c r="G87" s="155">
        <v>380.42942168295701</v>
      </c>
      <c r="H87" s="155"/>
      <c r="I87" s="155">
        <v>191</v>
      </c>
      <c r="J87" s="155">
        <v>541</v>
      </c>
      <c r="K87" s="155">
        <v>512.14168377823398</v>
      </c>
      <c r="L87" s="155">
        <v>5046</v>
      </c>
      <c r="M87" s="155">
        <v>4334</v>
      </c>
      <c r="N87" s="110"/>
      <c r="O87" s="110"/>
    </row>
    <row r="88" spans="1:15" ht="13.2" x14ac:dyDescent="0.25">
      <c r="A88" s="110" t="s">
        <v>402</v>
      </c>
      <c r="B88" s="110">
        <v>94129</v>
      </c>
      <c r="C88" s="155">
        <v>617</v>
      </c>
      <c r="D88" s="155">
        <v>-20.138924622458301</v>
      </c>
      <c r="E88" s="155">
        <v>143.576810885746</v>
      </c>
      <c r="F88" s="155">
        <v>239.54954572578899</v>
      </c>
      <c r="G88" s="155">
        <v>254.17954035543599</v>
      </c>
      <c r="H88" s="155"/>
      <c r="I88" s="155">
        <v>1256</v>
      </c>
      <c r="J88" s="155">
        <v>2897</v>
      </c>
      <c r="K88" s="155">
        <v>3359.32511978097</v>
      </c>
      <c r="L88" s="155">
        <v>53057</v>
      </c>
      <c r="M88" s="155">
        <v>46521</v>
      </c>
      <c r="N88" s="110"/>
      <c r="O88" s="110"/>
    </row>
    <row r="89" spans="1:15" ht="13.2" x14ac:dyDescent="0.25">
      <c r="A89" s="110" t="s">
        <v>403</v>
      </c>
      <c r="B89" s="110">
        <v>17651</v>
      </c>
      <c r="C89" s="155">
        <v>929</v>
      </c>
      <c r="D89" s="155">
        <v>-9.6725637337150907</v>
      </c>
      <c r="E89" s="155">
        <v>131.06515729656999</v>
      </c>
      <c r="F89" s="155">
        <v>258.403625315559</v>
      </c>
      <c r="G89" s="155">
        <v>549.574201497903</v>
      </c>
      <c r="H89" s="155"/>
      <c r="I89" s="155">
        <v>215</v>
      </c>
      <c r="J89" s="155">
        <v>586</v>
      </c>
      <c r="K89" s="155">
        <v>1362.0205338809001</v>
      </c>
      <c r="L89" s="155">
        <v>9588</v>
      </c>
      <c r="M89" s="155">
        <v>8247</v>
      </c>
      <c r="N89" s="110"/>
      <c r="O89" s="110"/>
    </row>
    <row r="90" spans="1:15" ht="14.25" customHeight="1" x14ac:dyDescent="0.25">
      <c r="A90" s="18" t="s">
        <v>404</v>
      </c>
      <c r="B90" s="110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10"/>
      <c r="O90" s="110"/>
    </row>
    <row r="91" spans="1:15" ht="13.2" x14ac:dyDescent="0.25">
      <c r="A91" s="110" t="s">
        <v>405</v>
      </c>
      <c r="B91" s="110">
        <v>10839</v>
      </c>
      <c r="C91" s="155">
        <v>540</v>
      </c>
      <c r="D91" s="155">
        <v>4.63040708471482</v>
      </c>
      <c r="E91" s="155">
        <v>81.403437414085502</v>
      </c>
      <c r="F91" s="155">
        <v>263.54036874384099</v>
      </c>
      <c r="G91" s="155">
        <v>190.06226121518199</v>
      </c>
      <c r="H91" s="155"/>
      <c r="I91" s="155">
        <v>82</v>
      </c>
      <c r="J91" s="155">
        <v>367</v>
      </c>
      <c r="K91" s="155">
        <v>289.24982888432601</v>
      </c>
      <c r="L91" s="155">
        <v>5198</v>
      </c>
      <c r="M91" s="155">
        <v>4371</v>
      </c>
      <c r="N91" s="110"/>
      <c r="O91" s="110"/>
    </row>
    <row r="92" spans="1:15" ht="13.2" x14ac:dyDescent="0.25">
      <c r="A92" s="110" t="s">
        <v>406</v>
      </c>
      <c r="B92" s="110">
        <v>9445</v>
      </c>
      <c r="C92" s="155">
        <v>853</v>
      </c>
      <c r="D92" s="155">
        <v>24.472848916087099</v>
      </c>
      <c r="E92" s="155">
        <v>154.93696846421901</v>
      </c>
      <c r="F92" s="155">
        <v>341.16830683916402</v>
      </c>
      <c r="G92" s="155">
        <v>332.42955856158397</v>
      </c>
      <c r="H92" s="155"/>
      <c r="I92" s="155">
        <v>136</v>
      </c>
      <c r="J92" s="155">
        <v>414</v>
      </c>
      <c r="K92" s="155">
        <v>440.84873374401099</v>
      </c>
      <c r="L92" s="155">
        <v>4864</v>
      </c>
      <c r="M92" s="155">
        <v>4020</v>
      </c>
      <c r="N92" s="110"/>
      <c r="O92" s="110"/>
    </row>
    <row r="93" spans="1:15" ht="13.2" x14ac:dyDescent="0.25">
      <c r="A93" s="110" t="s">
        <v>407</v>
      </c>
      <c r="B93" s="110">
        <v>14224</v>
      </c>
      <c r="C93" s="155">
        <v>1000</v>
      </c>
      <c r="D93" s="155">
        <v>33.931261828632202</v>
      </c>
      <c r="E93" s="155">
        <v>195.17135192140799</v>
      </c>
      <c r="F93" s="155">
        <v>411.49673934917797</v>
      </c>
      <c r="G93" s="155">
        <v>359.58916586396299</v>
      </c>
      <c r="H93" s="155"/>
      <c r="I93" s="155">
        <v>258</v>
      </c>
      <c r="J93" s="155">
        <v>752</v>
      </c>
      <c r="K93" s="155">
        <v>718.15195071868595</v>
      </c>
      <c r="L93" s="155">
        <v>7456</v>
      </c>
      <c r="M93" s="155">
        <v>6134</v>
      </c>
      <c r="N93" s="110"/>
      <c r="O93" s="110"/>
    </row>
    <row r="94" spans="1:15" ht="13.2" x14ac:dyDescent="0.25">
      <c r="A94" s="110" t="s">
        <v>408</v>
      </c>
      <c r="B94" s="110">
        <v>5921</v>
      </c>
      <c r="C94" s="155">
        <v>1183</v>
      </c>
      <c r="D94" s="155">
        <v>74.663834773320005</v>
      </c>
      <c r="E94" s="155">
        <v>210.80506247549599</v>
      </c>
      <c r="F94" s="155">
        <v>428.54145546771002</v>
      </c>
      <c r="G94" s="155">
        <v>468.59377272729802</v>
      </c>
      <c r="H94" s="155"/>
      <c r="I94" s="155">
        <v>116</v>
      </c>
      <c r="J94" s="155">
        <v>326</v>
      </c>
      <c r="K94" s="155">
        <v>389.56468172484603</v>
      </c>
      <c r="L94" s="155">
        <v>3120</v>
      </c>
      <c r="M94" s="155">
        <v>2491</v>
      </c>
      <c r="N94" s="110"/>
      <c r="O94" s="110"/>
    </row>
    <row r="95" spans="1:15" ht="13.2" x14ac:dyDescent="0.25">
      <c r="A95" s="110" t="s">
        <v>404</v>
      </c>
      <c r="B95" s="110">
        <v>69467</v>
      </c>
      <c r="C95" s="155">
        <v>567</v>
      </c>
      <c r="D95" s="155">
        <v>-14.811030022073</v>
      </c>
      <c r="E95" s="155">
        <v>122.057868538289</v>
      </c>
      <c r="F95" s="155">
        <v>257.36693625028198</v>
      </c>
      <c r="G95" s="155">
        <v>201.91104741358799</v>
      </c>
      <c r="H95" s="155"/>
      <c r="I95" s="155">
        <v>788</v>
      </c>
      <c r="J95" s="155">
        <v>2297</v>
      </c>
      <c r="K95" s="155">
        <v>1969.36687200548</v>
      </c>
      <c r="L95" s="155">
        <v>39408</v>
      </c>
      <c r="M95" s="155">
        <v>34313</v>
      </c>
      <c r="N95" s="110"/>
      <c r="O95" s="110"/>
    </row>
    <row r="96" spans="1:15" ht="13.2" x14ac:dyDescent="0.25">
      <c r="A96" s="110" t="s">
        <v>409</v>
      </c>
      <c r="B96" s="110">
        <v>13430</v>
      </c>
      <c r="C96" s="155">
        <v>733</v>
      </c>
      <c r="D96" s="155">
        <v>5.6089303581887302</v>
      </c>
      <c r="E96" s="155">
        <v>126.58993660420001</v>
      </c>
      <c r="F96" s="155">
        <v>334.98250588656799</v>
      </c>
      <c r="G96" s="155">
        <v>265.67420118042099</v>
      </c>
      <c r="H96" s="155"/>
      <c r="I96" s="155">
        <v>158</v>
      </c>
      <c r="J96" s="155">
        <v>578</v>
      </c>
      <c r="K96" s="155">
        <v>500.97193702943201</v>
      </c>
      <c r="L96" s="155">
        <v>7098</v>
      </c>
      <c r="M96" s="155">
        <v>5988</v>
      </c>
      <c r="N96" s="110"/>
      <c r="O96" s="110"/>
    </row>
    <row r="97" spans="1:15" ht="13.2" x14ac:dyDescent="0.25">
      <c r="A97" s="110" t="s">
        <v>410</v>
      </c>
      <c r="B97" s="110">
        <v>15249</v>
      </c>
      <c r="C97" s="155">
        <v>404</v>
      </c>
      <c r="D97" s="155">
        <v>-17.879623691336299</v>
      </c>
      <c r="E97" s="155">
        <v>59.978509539336599</v>
      </c>
      <c r="F97" s="155">
        <v>223.054183894836</v>
      </c>
      <c r="G97" s="155">
        <v>138.43644459529</v>
      </c>
      <c r="H97" s="155"/>
      <c r="I97" s="155">
        <v>85</v>
      </c>
      <c r="J97" s="155">
        <v>437</v>
      </c>
      <c r="K97" s="155">
        <v>296.40109514031502</v>
      </c>
      <c r="L97" s="155">
        <v>7498</v>
      </c>
      <c r="M97" s="155">
        <v>6622</v>
      </c>
      <c r="N97" s="110"/>
      <c r="O97" s="110"/>
    </row>
    <row r="98" spans="1:15" ht="13.2" x14ac:dyDescent="0.25">
      <c r="A98" s="110" t="s">
        <v>411</v>
      </c>
      <c r="B98" s="110">
        <v>20318</v>
      </c>
      <c r="C98" s="155">
        <v>845</v>
      </c>
      <c r="D98" s="155">
        <v>11.3271058186753</v>
      </c>
      <c r="E98" s="155">
        <v>151.46182492608</v>
      </c>
      <c r="F98" s="155">
        <v>378.86600359321199</v>
      </c>
      <c r="G98" s="155">
        <v>303.55874932952401</v>
      </c>
      <c r="H98" s="155"/>
      <c r="I98" s="155">
        <v>286</v>
      </c>
      <c r="J98" s="155">
        <v>989</v>
      </c>
      <c r="K98" s="155">
        <v>865.98767967145795</v>
      </c>
      <c r="L98" s="155">
        <v>10769</v>
      </c>
      <c r="M98" s="155">
        <v>9040</v>
      </c>
      <c r="N98" s="110"/>
      <c r="O98" s="110"/>
    </row>
    <row r="99" spans="1:15" ht="13.2" x14ac:dyDescent="0.25">
      <c r="A99" s="110" t="s">
        <v>412</v>
      </c>
      <c r="B99" s="110">
        <v>27102</v>
      </c>
      <c r="C99" s="155">
        <v>628</v>
      </c>
      <c r="D99" s="155">
        <v>-10.7887444903297</v>
      </c>
      <c r="E99" s="155">
        <v>113.151841717834</v>
      </c>
      <c r="F99" s="155">
        <v>324.23724624760598</v>
      </c>
      <c r="G99" s="155">
        <v>201.73453052269801</v>
      </c>
      <c r="H99" s="155"/>
      <c r="I99" s="155">
        <v>285</v>
      </c>
      <c r="J99" s="155">
        <v>1129</v>
      </c>
      <c r="K99" s="155">
        <v>767.66119096509203</v>
      </c>
      <c r="L99" s="155">
        <v>14398</v>
      </c>
      <c r="M99" s="155">
        <v>12437</v>
      </c>
      <c r="N99" s="110"/>
      <c r="O99" s="110"/>
    </row>
    <row r="100" spans="1:15" ht="13.2" x14ac:dyDescent="0.25">
      <c r="A100" s="110" t="s">
        <v>413</v>
      </c>
      <c r="B100" s="110">
        <v>7125</v>
      </c>
      <c r="C100" s="155">
        <v>647</v>
      </c>
      <c r="D100" s="155">
        <v>11.876401485804401</v>
      </c>
      <c r="E100" s="155">
        <v>83.060765421001193</v>
      </c>
      <c r="F100" s="155">
        <v>341.92414543063597</v>
      </c>
      <c r="G100" s="155">
        <v>209.72622107922101</v>
      </c>
      <c r="H100" s="155"/>
      <c r="I100" s="155">
        <v>55</v>
      </c>
      <c r="J100" s="155">
        <v>313</v>
      </c>
      <c r="K100" s="155">
        <v>209.809719370294</v>
      </c>
      <c r="L100" s="155">
        <v>3598</v>
      </c>
      <c r="M100" s="155">
        <v>3000</v>
      </c>
      <c r="N100" s="110"/>
      <c r="O100" s="110"/>
    </row>
    <row r="101" spans="1:15" ht="13.2" x14ac:dyDescent="0.25">
      <c r="A101" s="110" t="s">
        <v>414</v>
      </c>
      <c r="B101" s="110">
        <v>15647</v>
      </c>
      <c r="C101" s="155">
        <v>685</v>
      </c>
      <c r="D101" s="155">
        <v>-21.125616221159898</v>
      </c>
      <c r="E101" s="155">
        <v>127.22098505151401</v>
      </c>
      <c r="F101" s="155">
        <v>328.80671496679798</v>
      </c>
      <c r="G101" s="155">
        <v>249.96635940009099</v>
      </c>
      <c r="H101" s="155"/>
      <c r="I101" s="155">
        <v>185</v>
      </c>
      <c r="J101" s="155">
        <v>661</v>
      </c>
      <c r="K101" s="155">
        <v>549.16221765913804</v>
      </c>
      <c r="L101" s="155">
        <v>8384</v>
      </c>
      <c r="M101" s="155">
        <v>7344</v>
      </c>
      <c r="N101" s="110"/>
      <c r="O101" s="110"/>
    </row>
    <row r="102" spans="1:15" ht="13.2" x14ac:dyDescent="0.25">
      <c r="A102" s="110" t="s">
        <v>415</v>
      </c>
      <c r="B102" s="110">
        <v>36679</v>
      </c>
      <c r="C102" s="155">
        <v>566</v>
      </c>
      <c r="D102" s="155">
        <v>5.8712042165187199</v>
      </c>
      <c r="E102" s="155">
        <v>90.354822658686103</v>
      </c>
      <c r="F102" s="155">
        <v>306.42204580531001</v>
      </c>
      <c r="G102" s="155">
        <v>163.56610780491999</v>
      </c>
      <c r="H102" s="155"/>
      <c r="I102" s="155">
        <v>308</v>
      </c>
      <c r="J102" s="155">
        <v>1444</v>
      </c>
      <c r="K102" s="155">
        <v>842.36208076659796</v>
      </c>
      <c r="L102" s="155">
        <v>18799</v>
      </c>
      <c r="M102" s="155">
        <v>15786</v>
      </c>
      <c r="N102" s="110"/>
      <c r="O102" s="110"/>
    </row>
    <row r="103" spans="1:15" ht="14.25" customHeight="1" x14ac:dyDescent="0.25">
      <c r="A103" s="18" t="s">
        <v>416</v>
      </c>
      <c r="B103" s="110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10"/>
      <c r="O103" s="110"/>
    </row>
    <row r="104" spans="1:15" ht="13.2" x14ac:dyDescent="0.25">
      <c r="A104" s="110" t="s">
        <v>416</v>
      </c>
      <c r="B104" s="110">
        <v>59686</v>
      </c>
      <c r="C104" s="155">
        <v>510</v>
      </c>
      <c r="D104" s="155">
        <v>-9.2426808726790508</v>
      </c>
      <c r="E104" s="155">
        <v>64.720234485091197</v>
      </c>
      <c r="F104" s="155">
        <v>309.32321212912399</v>
      </c>
      <c r="G104" s="155">
        <v>145.47678791266199</v>
      </c>
      <c r="H104" s="155"/>
      <c r="I104" s="155">
        <v>359</v>
      </c>
      <c r="J104" s="155">
        <v>2372</v>
      </c>
      <c r="K104" s="155">
        <v>1219.1416837782299</v>
      </c>
      <c r="L104" s="155">
        <v>31960</v>
      </c>
      <c r="M104" s="155">
        <v>27585</v>
      </c>
      <c r="N104" s="110"/>
      <c r="O104" s="110"/>
    </row>
    <row r="105" spans="1:15" ht="14.25" customHeight="1" x14ac:dyDescent="0.25">
      <c r="A105" s="18" t="s">
        <v>417</v>
      </c>
      <c r="B105" s="110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10"/>
      <c r="O105" s="110"/>
    </row>
    <row r="106" spans="1:15" ht="13.2" x14ac:dyDescent="0.25">
      <c r="A106" s="110" t="s">
        <v>418</v>
      </c>
      <c r="B106" s="110">
        <v>32473</v>
      </c>
      <c r="C106" s="155">
        <v>615</v>
      </c>
      <c r="D106" s="155">
        <v>-1.7108123934744399</v>
      </c>
      <c r="E106" s="155">
        <v>142.48336103481401</v>
      </c>
      <c r="F106" s="155">
        <v>271.80719160672902</v>
      </c>
      <c r="G106" s="155">
        <v>202.82360867774599</v>
      </c>
      <c r="H106" s="155"/>
      <c r="I106" s="155">
        <v>430</v>
      </c>
      <c r="J106" s="155">
        <v>1134</v>
      </c>
      <c r="K106" s="155">
        <v>924.75975359342897</v>
      </c>
      <c r="L106" s="155">
        <v>17354</v>
      </c>
      <c r="M106" s="155">
        <v>14776</v>
      </c>
      <c r="N106" s="110"/>
      <c r="O106" s="110"/>
    </row>
    <row r="107" spans="1:15" ht="13.2" x14ac:dyDescent="0.25">
      <c r="A107" s="110" t="s">
        <v>419</v>
      </c>
      <c r="B107" s="110">
        <v>66622</v>
      </c>
      <c r="C107" s="155">
        <v>507</v>
      </c>
      <c r="D107" s="155">
        <v>-9.2641094829626809</v>
      </c>
      <c r="E107" s="155">
        <v>83.985398185368595</v>
      </c>
      <c r="F107" s="155">
        <v>215.550485643749</v>
      </c>
      <c r="G107" s="155">
        <v>216.92984311305301</v>
      </c>
      <c r="H107" s="155"/>
      <c r="I107" s="155">
        <v>520</v>
      </c>
      <c r="J107" s="155">
        <v>1845</v>
      </c>
      <c r="K107" s="155">
        <v>2029.2005475701601</v>
      </c>
      <c r="L107" s="155">
        <v>36847</v>
      </c>
      <c r="M107" s="155">
        <v>31806</v>
      </c>
      <c r="N107" s="110"/>
      <c r="O107" s="110"/>
    </row>
    <row r="108" spans="1:15" ht="13.2" x14ac:dyDescent="0.25">
      <c r="A108" s="110" t="s">
        <v>420</v>
      </c>
      <c r="B108" s="110">
        <v>13426</v>
      </c>
      <c r="C108" s="155">
        <v>746</v>
      </c>
      <c r="D108" s="155">
        <v>4.4652092680273103</v>
      </c>
      <c r="E108" s="155">
        <v>155.479521421366</v>
      </c>
      <c r="F108" s="155">
        <v>303.19731240777998</v>
      </c>
      <c r="G108" s="155">
        <v>282.42829424465799</v>
      </c>
      <c r="H108" s="155"/>
      <c r="I108" s="155">
        <v>194</v>
      </c>
      <c r="J108" s="155">
        <v>523</v>
      </c>
      <c r="K108" s="155">
        <v>532.405886379192</v>
      </c>
      <c r="L108" s="155">
        <v>7180</v>
      </c>
      <c r="M108" s="155">
        <v>6068</v>
      </c>
      <c r="N108" s="110"/>
      <c r="O108" s="110"/>
    </row>
    <row r="109" spans="1:15" ht="13.2" x14ac:dyDescent="0.25">
      <c r="A109" s="110" t="s">
        <v>421</v>
      </c>
      <c r="B109" s="110">
        <v>29633</v>
      </c>
      <c r="C109" s="155">
        <v>818</v>
      </c>
      <c r="D109" s="155">
        <v>16.025389238563601</v>
      </c>
      <c r="E109" s="155">
        <v>180.83056107906</v>
      </c>
      <c r="F109" s="155">
        <v>308.36336567296399</v>
      </c>
      <c r="G109" s="155">
        <v>312.73023885126099</v>
      </c>
      <c r="H109" s="155"/>
      <c r="I109" s="155">
        <v>498</v>
      </c>
      <c r="J109" s="155">
        <v>1174</v>
      </c>
      <c r="K109" s="155">
        <v>1301.1683778234101</v>
      </c>
      <c r="L109" s="155">
        <v>15430</v>
      </c>
      <c r="M109" s="155">
        <v>12869</v>
      </c>
      <c r="N109" s="110"/>
      <c r="O109" s="110"/>
    </row>
    <row r="110" spans="1:15" ht="13.2" x14ac:dyDescent="0.25">
      <c r="A110" s="110" t="s">
        <v>422</v>
      </c>
      <c r="B110" s="110">
        <v>17452</v>
      </c>
      <c r="C110" s="155">
        <v>542</v>
      </c>
      <c r="D110" s="155">
        <v>0.36199438866259398</v>
      </c>
      <c r="E110" s="155">
        <v>89.400697263738394</v>
      </c>
      <c r="F110" s="155">
        <v>315.76090249638497</v>
      </c>
      <c r="G110" s="155">
        <v>136.46300401199801</v>
      </c>
      <c r="H110" s="155"/>
      <c r="I110" s="155">
        <v>145</v>
      </c>
      <c r="J110" s="155">
        <v>708</v>
      </c>
      <c r="K110" s="155">
        <v>334.38603696098602</v>
      </c>
      <c r="L110" s="155">
        <v>9294</v>
      </c>
      <c r="M110" s="155">
        <v>7878</v>
      </c>
      <c r="N110" s="110"/>
      <c r="O110" s="110"/>
    </row>
    <row r="111" spans="1:15" ht="14.25" customHeight="1" x14ac:dyDescent="0.25">
      <c r="A111" s="18" t="s">
        <v>423</v>
      </c>
      <c r="B111" s="110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10"/>
      <c r="O111" s="110"/>
    </row>
    <row r="112" spans="1:15" ht="13.2" x14ac:dyDescent="0.25">
      <c r="A112" s="110" t="s">
        <v>424</v>
      </c>
      <c r="B112" s="110">
        <v>15715</v>
      </c>
      <c r="C112" s="155">
        <v>1042</v>
      </c>
      <c r="D112" s="155">
        <v>55.619845931853597</v>
      </c>
      <c r="E112" s="155">
        <v>196.510436109415</v>
      </c>
      <c r="F112" s="155">
        <v>468.54040903083899</v>
      </c>
      <c r="G112" s="155">
        <v>320.95132965518098</v>
      </c>
      <c r="H112" s="155"/>
      <c r="I112" s="155">
        <v>287</v>
      </c>
      <c r="J112" s="155">
        <v>946</v>
      </c>
      <c r="K112" s="155">
        <v>708.17659137577004</v>
      </c>
      <c r="L112" s="155">
        <v>8656</v>
      </c>
      <c r="M112" s="155">
        <v>6979</v>
      </c>
      <c r="N112" s="110"/>
      <c r="O112" s="110"/>
    </row>
    <row r="113" spans="1:15" ht="13.2" x14ac:dyDescent="0.25">
      <c r="A113" s="110" t="s">
        <v>425</v>
      </c>
      <c r="B113" s="110">
        <v>12870</v>
      </c>
      <c r="C113" s="155">
        <v>710</v>
      </c>
      <c r="D113" s="155">
        <v>0.81071258348146003</v>
      </c>
      <c r="E113" s="155">
        <v>147.147276736506</v>
      </c>
      <c r="F113" s="155">
        <v>349.558279258477</v>
      </c>
      <c r="G113" s="155">
        <v>212.072139766926</v>
      </c>
      <c r="H113" s="155"/>
      <c r="I113" s="155">
        <v>176</v>
      </c>
      <c r="J113" s="155">
        <v>578</v>
      </c>
      <c r="K113" s="155">
        <v>383.22176591375802</v>
      </c>
      <c r="L113" s="155">
        <v>6681</v>
      </c>
      <c r="M113" s="155">
        <v>5672</v>
      </c>
      <c r="N113" s="110"/>
      <c r="O113" s="110"/>
    </row>
    <row r="114" spans="1:15" ht="13.2" x14ac:dyDescent="0.25">
      <c r="A114" s="110" t="s">
        <v>426</v>
      </c>
      <c r="B114" s="110">
        <v>19112</v>
      </c>
      <c r="C114" s="155">
        <v>976</v>
      </c>
      <c r="D114" s="155">
        <v>59.254110895657099</v>
      </c>
      <c r="E114" s="155">
        <v>193.67359493024301</v>
      </c>
      <c r="F114" s="155">
        <v>375.48715564852699</v>
      </c>
      <c r="G114" s="155">
        <v>347.86682883016601</v>
      </c>
      <c r="H114" s="155"/>
      <c r="I114" s="155">
        <v>344</v>
      </c>
      <c r="J114" s="155">
        <v>922</v>
      </c>
      <c r="K114" s="155">
        <v>933.48459958932199</v>
      </c>
      <c r="L114" s="155">
        <v>10265</v>
      </c>
      <c r="M114" s="155">
        <v>8210</v>
      </c>
      <c r="N114" s="110"/>
      <c r="O114" s="110"/>
    </row>
    <row r="115" spans="1:15" ht="13.2" x14ac:dyDescent="0.25">
      <c r="A115" s="110" t="s">
        <v>427</v>
      </c>
      <c r="B115" s="110">
        <v>15128</v>
      </c>
      <c r="C115" s="155">
        <v>541</v>
      </c>
      <c r="D115" s="155">
        <v>2.01121792846248</v>
      </c>
      <c r="E115" s="155">
        <v>88.197906650467004</v>
      </c>
      <c r="F115" s="155">
        <v>259.82453791070401</v>
      </c>
      <c r="G115" s="155">
        <v>191.18180692658399</v>
      </c>
      <c r="H115" s="155"/>
      <c r="I115" s="155">
        <v>124</v>
      </c>
      <c r="J115" s="155">
        <v>505</v>
      </c>
      <c r="K115" s="155">
        <v>406.08418891170402</v>
      </c>
      <c r="L115" s="155">
        <v>7441</v>
      </c>
      <c r="M115" s="155">
        <v>6288</v>
      </c>
      <c r="N115" s="110"/>
      <c r="O115" s="110"/>
    </row>
    <row r="116" spans="1:15" ht="13.2" x14ac:dyDescent="0.25">
      <c r="A116" s="110" t="s">
        <v>428</v>
      </c>
      <c r="B116" s="110">
        <v>33793</v>
      </c>
      <c r="C116" s="155">
        <v>724</v>
      </c>
      <c r="D116" s="155">
        <v>4.8381535192392597</v>
      </c>
      <c r="E116" s="155">
        <v>135.32570235926701</v>
      </c>
      <c r="F116" s="155">
        <v>346.87142529821301</v>
      </c>
      <c r="G116" s="155">
        <v>236.974285017185</v>
      </c>
      <c r="H116" s="155"/>
      <c r="I116" s="155">
        <v>425</v>
      </c>
      <c r="J116" s="155">
        <v>1506</v>
      </c>
      <c r="K116" s="155">
        <v>1124.3874058863801</v>
      </c>
      <c r="L116" s="155">
        <v>18879</v>
      </c>
      <c r="M116" s="155">
        <v>15941</v>
      </c>
      <c r="N116" s="110"/>
      <c r="O116" s="110"/>
    </row>
    <row r="117" spans="1:15" ht="13.2" x14ac:dyDescent="0.25">
      <c r="A117" s="110" t="s">
        <v>429</v>
      </c>
      <c r="B117" s="110">
        <v>147734</v>
      </c>
      <c r="C117" s="155">
        <v>895</v>
      </c>
      <c r="D117" s="155">
        <v>37.618460295009498</v>
      </c>
      <c r="E117" s="155">
        <v>180.41126756421201</v>
      </c>
      <c r="F117" s="155">
        <v>326.85989257142802</v>
      </c>
      <c r="G117" s="155">
        <v>350.16145216369199</v>
      </c>
      <c r="H117" s="155"/>
      <c r="I117" s="155">
        <v>2477</v>
      </c>
      <c r="J117" s="155">
        <v>6204</v>
      </c>
      <c r="K117" s="155">
        <v>7263.3470225872597</v>
      </c>
      <c r="L117" s="155">
        <v>84258</v>
      </c>
      <c r="M117" s="155">
        <v>68699</v>
      </c>
      <c r="N117" s="110"/>
      <c r="O117" s="110"/>
    </row>
    <row r="118" spans="1:15" ht="13.2" x14ac:dyDescent="0.25">
      <c r="A118" s="110" t="s">
        <v>430</v>
      </c>
      <c r="B118" s="110">
        <v>52145</v>
      </c>
      <c r="C118" s="155">
        <v>742</v>
      </c>
      <c r="D118" s="155">
        <v>14.6692776685171</v>
      </c>
      <c r="E118" s="155">
        <v>147.95327809651801</v>
      </c>
      <c r="F118" s="155">
        <v>365.549685528363</v>
      </c>
      <c r="G118" s="155">
        <v>214.13410983849599</v>
      </c>
      <c r="H118" s="155"/>
      <c r="I118" s="155">
        <v>717</v>
      </c>
      <c r="J118" s="155">
        <v>2449</v>
      </c>
      <c r="K118" s="155">
        <v>1567.7850787132099</v>
      </c>
      <c r="L118" s="155">
        <v>28210</v>
      </c>
      <c r="M118" s="155">
        <v>23510</v>
      </c>
      <c r="N118" s="110"/>
      <c r="O118" s="110"/>
    </row>
    <row r="119" spans="1:15" ht="13.2" x14ac:dyDescent="0.25">
      <c r="A119" s="110" t="s">
        <v>431</v>
      </c>
      <c r="B119" s="110">
        <v>26942</v>
      </c>
      <c r="C119" s="155">
        <v>441</v>
      </c>
      <c r="D119" s="155">
        <v>-3.2889162394367299</v>
      </c>
      <c r="E119" s="155">
        <v>61.105416284523002</v>
      </c>
      <c r="F119" s="155">
        <v>199.337753822774</v>
      </c>
      <c r="G119" s="155">
        <v>183.646833258372</v>
      </c>
      <c r="H119" s="155"/>
      <c r="I119" s="155">
        <v>153</v>
      </c>
      <c r="J119" s="155">
        <v>690</v>
      </c>
      <c r="K119" s="155">
        <v>694.70636550307995</v>
      </c>
      <c r="L119" s="155">
        <v>13333</v>
      </c>
      <c r="M119" s="155">
        <v>11371</v>
      </c>
      <c r="N119" s="110"/>
      <c r="O119" s="110"/>
    </row>
    <row r="120" spans="1:15" ht="13.2" x14ac:dyDescent="0.25">
      <c r="A120" s="110" t="s">
        <v>432</v>
      </c>
      <c r="B120" s="110">
        <v>15631</v>
      </c>
      <c r="C120" s="155">
        <v>598</v>
      </c>
      <c r="D120" s="155">
        <v>-4.6429635104176199E-2</v>
      </c>
      <c r="E120" s="155">
        <v>102.569352382585</v>
      </c>
      <c r="F120" s="155">
        <v>341.094023303082</v>
      </c>
      <c r="G120" s="155">
        <v>154.462854245112</v>
      </c>
      <c r="H120" s="155"/>
      <c r="I120" s="155">
        <v>149</v>
      </c>
      <c r="J120" s="155">
        <v>685</v>
      </c>
      <c r="K120" s="155">
        <v>338.999315537303</v>
      </c>
      <c r="L120" s="155">
        <v>8594</v>
      </c>
      <c r="M120" s="155">
        <v>7296</v>
      </c>
      <c r="N120" s="110"/>
      <c r="O120" s="110"/>
    </row>
    <row r="121" spans="1:15" ht="13.2" x14ac:dyDescent="0.25">
      <c r="A121" s="110" t="s">
        <v>433</v>
      </c>
      <c r="B121" s="110">
        <v>16713</v>
      </c>
      <c r="C121" s="155">
        <v>487</v>
      </c>
      <c r="D121" s="155">
        <v>-5.8075728298605099E-2</v>
      </c>
      <c r="E121" s="155">
        <v>68.244799186491903</v>
      </c>
      <c r="F121" s="155">
        <v>305.97169873100802</v>
      </c>
      <c r="G121" s="155">
        <v>112.603541589229</v>
      </c>
      <c r="H121" s="155"/>
      <c r="I121" s="155">
        <v>106</v>
      </c>
      <c r="J121" s="155">
        <v>657</v>
      </c>
      <c r="K121" s="155">
        <v>264.23750855578402</v>
      </c>
      <c r="L121" s="155">
        <v>9048</v>
      </c>
      <c r="M121" s="155">
        <v>7668</v>
      </c>
      <c r="N121" s="110"/>
      <c r="O121" s="110"/>
    </row>
    <row r="122" spans="1:15" ht="13.2" x14ac:dyDescent="0.25">
      <c r="A122" s="110" t="s">
        <v>434</v>
      </c>
      <c r="B122" s="110">
        <v>17756</v>
      </c>
      <c r="C122" s="155">
        <v>821</v>
      </c>
      <c r="D122" s="155">
        <v>38.903789193747897</v>
      </c>
      <c r="E122" s="155">
        <v>121.80609748157001</v>
      </c>
      <c r="F122" s="155">
        <v>398.90231550868202</v>
      </c>
      <c r="G122" s="155">
        <v>261.332194747892</v>
      </c>
      <c r="H122" s="155"/>
      <c r="I122" s="155">
        <v>201</v>
      </c>
      <c r="J122" s="155">
        <v>910</v>
      </c>
      <c r="K122" s="155">
        <v>651.51745379876797</v>
      </c>
      <c r="L122" s="155">
        <v>9620</v>
      </c>
      <c r="M122" s="155">
        <v>7796</v>
      </c>
      <c r="N122" s="110"/>
      <c r="O122" s="110"/>
    </row>
    <row r="123" spans="1:15" ht="13.2" x14ac:dyDescent="0.25">
      <c r="A123" s="110" t="s">
        <v>435</v>
      </c>
      <c r="B123" s="110">
        <v>85747</v>
      </c>
      <c r="C123" s="155">
        <v>704</v>
      </c>
      <c r="D123" s="155">
        <v>13.2084556956507</v>
      </c>
      <c r="E123" s="155">
        <v>161.50193143569399</v>
      </c>
      <c r="F123" s="155">
        <v>302.45192958048801</v>
      </c>
      <c r="G123" s="155">
        <v>226.936602677248</v>
      </c>
      <c r="H123" s="155"/>
      <c r="I123" s="155">
        <v>1287</v>
      </c>
      <c r="J123" s="155">
        <v>3332</v>
      </c>
      <c r="K123" s="155">
        <v>2732.1937029431901</v>
      </c>
      <c r="L123" s="155">
        <v>46669</v>
      </c>
      <c r="M123" s="155">
        <v>38920</v>
      </c>
      <c r="N123" s="110"/>
      <c r="O123" s="110"/>
    </row>
    <row r="124" spans="1:15" ht="13.2" x14ac:dyDescent="0.25">
      <c r="A124" s="110" t="s">
        <v>436</v>
      </c>
      <c r="B124" s="110">
        <v>31705</v>
      </c>
      <c r="C124" s="155">
        <v>393</v>
      </c>
      <c r="D124" s="155">
        <v>-18.011215274976401</v>
      </c>
      <c r="E124" s="155">
        <v>57.695145369206301</v>
      </c>
      <c r="F124" s="155">
        <v>230.76524288372099</v>
      </c>
      <c r="G124" s="155">
        <v>122.858053896724</v>
      </c>
      <c r="H124" s="155"/>
      <c r="I124" s="155">
        <v>170</v>
      </c>
      <c r="J124" s="155">
        <v>940</v>
      </c>
      <c r="K124" s="155">
        <v>546.91444216290199</v>
      </c>
      <c r="L124" s="155">
        <v>16860</v>
      </c>
      <c r="M124" s="155">
        <v>14907</v>
      </c>
      <c r="N124" s="110"/>
      <c r="O124" s="110"/>
    </row>
    <row r="125" spans="1:15" ht="13.2" x14ac:dyDescent="0.25">
      <c r="A125" s="110" t="s">
        <v>437</v>
      </c>
      <c r="B125" s="110">
        <v>46090</v>
      </c>
      <c r="C125" s="155">
        <v>950</v>
      </c>
      <c r="D125" s="155">
        <v>61.486603699622499</v>
      </c>
      <c r="E125" s="155">
        <v>205.91120735988</v>
      </c>
      <c r="F125" s="155">
        <v>370.00361799420602</v>
      </c>
      <c r="G125" s="155">
        <v>312.94353671667301</v>
      </c>
      <c r="H125" s="155"/>
      <c r="I125" s="155">
        <v>882</v>
      </c>
      <c r="J125" s="155">
        <v>2191</v>
      </c>
      <c r="K125" s="155">
        <v>2025.1663244353199</v>
      </c>
      <c r="L125" s="155">
        <v>25497</v>
      </c>
      <c r="M125" s="155">
        <v>20303</v>
      </c>
      <c r="N125" s="110"/>
      <c r="O125" s="110"/>
    </row>
    <row r="126" spans="1:15" ht="13.2" x14ac:dyDescent="0.25">
      <c r="A126" s="110" t="s">
        <v>438</v>
      </c>
      <c r="B126" s="110">
        <v>24834</v>
      </c>
      <c r="C126" s="155">
        <v>243</v>
      </c>
      <c r="D126" s="155">
        <v>-15.9162965939037</v>
      </c>
      <c r="E126" s="155">
        <v>32.0629258774429</v>
      </c>
      <c r="F126" s="155">
        <v>104.68153717535</v>
      </c>
      <c r="G126" s="155">
        <v>122.216488482644</v>
      </c>
      <c r="H126" s="155"/>
      <c r="I126" s="155">
        <v>74</v>
      </c>
      <c r="J126" s="155">
        <v>334</v>
      </c>
      <c r="K126" s="155">
        <v>426.15195071868601</v>
      </c>
      <c r="L126" s="155">
        <v>12482</v>
      </c>
      <c r="M126" s="155">
        <v>11162</v>
      </c>
      <c r="N126" s="110"/>
      <c r="O126" s="110"/>
    </row>
    <row r="127" spans="1:15" ht="13.2" x14ac:dyDescent="0.25">
      <c r="A127" s="110" t="s">
        <v>439</v>
      </c>
      <c r="B127" s="110">
        <v>124935</v>
      </c>
      <c r="C127" s="155">
        <v>622</v>
      </c>
      <c r="D127" s="155">
        <v>-3.4295583543482202</v>
      </c>
      <c r="E127" s="155">
        <v>66.833731287573698</v>
      </c>
      <c r="F127" s="155">
        <v>133.196827548568</v>
      </c>
      <c r="G127" s="155">
        <v>425.48242419475099</v>
      </c>
      <c r="H127" s="155"/>
      <c r="I127" s="155">
        <v>776</v>
      </c>
      <c r="J127" s="155">
        <v>2138</v>
      </c>
      <c r="K127" s="155">
        <v>7463.6926762491503</v>
      </c>
      <c r="L127" s="155">
        <v>74971</v>
      </c>
      <c r="M127" s="155">
        <v>64013</v>
      </c>
      <c r="N127" s="110"/>
      <c r="O127" s="110"/>
    </row>
    <row r="128" spans="1:15" ht="13.2" x14ac:dyDescent="0.25">
      <c r="A128" s="110" t="s">
        <v>440</v>
      </c>
      <c r="B128" s="110">
        <v>344166</v>
      </c>
      <c r="C128" s="155">
        <v>1096</v>
      </c>
      <c r="D128" s="155">
        <v>109.90906894487701</v>
      </c>
      <c r="E128" s="155">
        <v>227.98002855022</v>
      </c>
      <c r="F128" s="155">
        <v>313.28973917654901</v>
      </c>
      <c r="G128" s="155">
        <v>445.17111565375001</v>
      </c>
      <c r="H128" s="155"/>
      <c r="I128" s="155">
        <v>7292</v>
      </c>
      <c r="J128" s="155">
        <v>13853</v>
      </c>
      <c r="K128" s="155">
        <v>21512.106776180699</v>
      </c>
      <c r="L128" s="155">
        <v>209160</v>
      </c>
      <c r="M128" s="155">
        <v>160327</v>
      </c>
      <c r="N128" s="110"/>
      <c r="O128" s="110"/>
    </row>
    <row r="129" spans="1:15" ht="13.2" x14ac:dyDescent="0.25">
      <c r="A129" s="110" t="s">
        <v>441</v>
      </c>
      <c r="B129" s="110">
        <v>13208</v>
      </c>
      <c r="C129" s="155">
        <v>744</v>
      </c>
      <c r="D129" s="155">
        <v>3.1722693975496501</v>
      </c>
      <c r="E129" s="155">
        <v>151.52838413934001</v>
      </c>
      <c r="F129" s="155">
        <v>338.25570759103903</v>
      </c>
      <c r="G129" s="155">
        <v>250.65093173658099</v>
      </c>
      <c r="H129" s="155"/>
      <c r="I129" s="155">
        <v>186</v>
      </c>
      <c r="J129" s="155">
        <v>574</v>
      </c>
      <c r="K129" s="155">
        <v>464.83025325119797</v>
      </c>
      <c r="L129" s="155">
        <v>6922</v>
      </c>
      <c r="M129" s="155">
        <v>5860</v>
      </c>
      <c r="N129" s="110"/>
      <c r="O129" s="110"/>
    </row>
    <row r="130" spans="1:15" ht="13.2" x14ac:dyDescent="0.25">
      <c r="A130" s="110" t="s">
        <v>442</v>
      </c>
      <c r="B130" s="110">
        <v>7492</v>
      </c>
      <c r="C130" s="155">
        <v>1244</v>
      </c>
      <c r="D130" s="155">
        <v>98.7245121870112</v>
      </c>
      <c r="E130" s="155">
        <v>218.30512292128401</v>
      </c>
      <c r="F130" s="155">
        <v>497.63170932342001</v>
      </c>
      <c r="G130" s="155">
        <v>428.96844861073203</v>
      </c>
      <c r="H130" s="155"/>
      <c r="I130" s="155">
        <v>152</v>
      </c>
      <c r="J130" s="155">
        <v>479</v>
      </c>
      <c r="K130" s="155">
        <v>451.24366872005498</v>
      </c>
      <c r="L130" s="155">
        <v>4027</v>
      </c>
      <c r="M130" s="155">
        <v>3160</v>
      </c>
      <c r="N130" s="110"/>
      <c r="O130" s="110"/>
    </row>
    <row r="131" spans="1:15" ht="13.2" x14ac:dyDescent="0.25">
      <c r="A131" s="110" t="s">
        <v>443</v>
      </c>
      <c r="B131" s="110">
        <v>19174</v>
      </c>
      <c r="C131" s="155">
        <v>627</v>
      </c>
      <c r="D131" s="155">
        <v>21.671902396067999</v>
      </c>
      <c r="E131" s="155">
        <v>92.595382334093102</v>
      </c>
      <c r="F131" s="155">
        <v>317.84789553601098</v>
      </c>
      <c r="G131" s="155">
        <v>194.53151321927601</v>
      </c>
      <c r="H131" s="155"/>
      <c r="I131" s="155">
        <v>165</v>
      </c>
      <c r="J131" s="155">
        <v>783</v>
      </c>
      <c r="K131" s="155">
        <v>523.70978781656402</v>
      </c>
      <c r="L131" s="155">
        <v>9358</v>
      </c>
      <c r="M131" s="155">
        <v>7672</v>
      </c>
      <c r="N131" s="110"/>
      <c r="O131" s="110"/>
    </row>
    <row r="132" spans="1:15" ht="13.2" x14ac:dyDescent="0.25">
      <c r="A132" s="110" t="s">
        <v>444</v>
      </c>
      <c r="B132" s="110">
        <v>19226</v>
      </c>
      <c r="C132" s="155">
        <v>543</v>
      </c>
      <c r="D132" s="155">
        <v>-9.7257447870391395E-2</v>
      </c>
      <c r="E132" s="155">
        <v>64.361626459276593</v>
      </c>
      <c r="F132" s="155">
        <v>362.73492538711099</v>
      </c>
      <c r="G132" s="155">
        <v>116.368231070802</v>
      </c>
      <c r="H132" s="155"/>
      <c r="I132" s="155">
        <v>115</v>
      </c>
      <c r="J132" s="155">
        <v>896</v>
      </c>
      <c r="K132" s="155">
        <v>314.13141683778201</v>
      </c>
      <c r="L132" s="155">
        <v>10467</v>
      </c>
      <c r="M132" s="155">
        <v>8880</v>
      </c>
      <c r="N132" s="110"/>
      <c r="O132" s="110"/>
    </row>
    <row r="133" spans="1:15" ht="13.2" x14ac:dyDescent="0.25">
      <c r="A133" s="110" t="s">
        <v>445</v>
      </c>
      <c r="B133" s="110">
        <v>15889</v>
      </c>
      <c r="C133" s="155">
        <v>631</v>
      </c>
      <c r="D133" s="155">
        <v>2.94261788891396</v>
      </c>
      <c r="E133" s="155">
        <v>86.682516851513199</v>
      </c>
      <c r="F133" s="155">
        <v>364.457315382616</v>
      </c>
      <c r="G133" s="155">
        <v>176.52414935527599</v>
      </c>
      <c r="H133" s="155"/>
      <c r="I133" s="155">
        <v>128</v>
      </c>
      <c r="J133" s="155">
        <v>744</v>
      </c>
      <c r="K133" s="155">
        <v>393.81177275838502</v>
      </c>
      <c r="L133" s="155">
        <v>8706</v>
      </c>
      <c r="M133" s="155">
        <v>7359</v>
      </c>
      <c r="N133" s="110"/>
      <c r="O133" s="110"/>
    </row>
    <row r="134" spans="1:15" ht="13.2" x14ac:dyDescent="0.25">
      <c r="A134" s="110" t="s">
        <v>446</v>
      </c>
      <c r="B134" s="110">
        <v>25396</v>
      </c>
      <c r="C134" s="155">
        <v>384</v>
      </c>
      <c r="D134" s="155">
        <v>-17.2971224201601</v>
      </c>
      <c r="E134" s="155">
        <v>63.554169621339803</v>
      </c>
      <c r="F134" s="155">
        <v>200.13275053934399</v>
      </c>
      <c r="G134" s="155">
        <v>137.37549667924901</v>
      </c>
      <c r="H134" s="155"/>
      <c r="I134" s="155">
        <v>150</v>
      </c>
      <c r="J134" s="155">
        <v>653</v>
      </c>
      <c r="K134" s="155">
        <v>489.84941820670798</v>
      </c>
      <c r="L134" s="155">
        <v>13024</v>
      </c>
      <c r="M134" s="155">
        <v>11504</v>
      </c>
      <c r="N134" s="110"/>
      <c r="O134" s="110"/>
    </row>
    <row r="135" spans="1:15" ht="13.2" x14ac:dyDescent="0.25">
      <c r="A135" s="110" t="s">
        <v>447</v>
      </c>
      <c r="B135" s="110">
        <v>14268</v>
      </c>
      <c r="C135" s="155">
        <v>711</v>
      </c>
      <c r="D135" s="155">
        <v>4.6235223241627104</v>
      </c>
      <c r="E135" s="155">
        <v>98.793029442652397</v>
      </c>
      <c r="F135" s="155">
        <v>335.49211416124302</v>
      </c>
      <c r="G135" s="155">
        <v>272.490367623439</v>
      </c>
      <c r="H135" s="155"/>
      <c r="I135" s="155">
        <v>131</v>
      </c>
      <c r="J135" s="155">
        <v>615</v>
      </c>
      <c r="K135" s="155">
        <v>545.88637919233395</v>
      </c>
      <c r="L135" s="155">
        <v>7926</v>
      </c>
      <c r="M135" s="155">
        <v>6693</v>
      </c>
      <c r="N135" s="110"/>
      <c r="O135" s="110"/>
    </row>
    <row r="136" spans="1:15" ht="13.2" x14ac:dyDescent="0.25">
      <c r="A136" s="110" t="s">
        <v>448</v>
      </c>
      <c r="B136" s="110">
        <v>22229</v>
      </c>
      <c r="C136" s="155">
        <v>391</v>
      </c>
      <c r="D136" s="155">
        <v>-14.3763674818958</v>
      </c>
      <c r="E136" s="155">
        <v>47.4377692164732</v>
      </c>
      <c r="F136" s="155">
        <v>252.10582009759301</v>
      </c>
      <c r="G136" s="155">
        <v>105.758429396144</v>
      </c>
      <c r="H136" s="155"/>
      <c r="I136" s="155">
        <v>98</v>
      </c>
      <c r="J136" s="155">
        <v>720</v>
      </c>
      <c r="K136" s="155">
        <v>330.08281998631099</v>
      </c>
      <c r="L136" s="155">
        <v>11609</v>
      </c>
      <c r="M136" s="155">
        <v>10175</v>
      </c>
      <c r="N136" s="110"/>
      <c r="O136" s="110"/>
    </row>
    <row r="137" spans="1:15" ht="13.2" x14ac:dyDescent="0.25">
      <c r="A137" s="110" t="s">
        <v>449</v>
      </c>
      <c r="B137" s="110">
        <v>13617</v>
      </c>
      <c r="C137" s="155">
        <v>704</v>
      </c>
      <c r="D137" s="155">
        <v>17.739497318157198</v>
      </c>
      <c r="E137" s="155">
        <v>123.271099314951</v>
      </c>
      <c r="F137" s="155">
        <v>357.81883472031802</v>
      </c>
      <c r="G137" s="155">
        <v>205.23225629743499</v>
      </c>
      <c r="H137" s="155"/>
      <c r="I137" s="155">
        <v>156</v>
      </c>
      <c r="J137" s="155">
        <v>626</v>
      </c>
      <c r="K137" s="155">
        <v>392.38740588637899</v>
      </c>
      <c r="L137" s="155">
        <v>7154</v>
      </c>
      <c r="M137" s="155">
        <v>5927</v>
      </c>
      <c r="N137" s="110"/>
      <c r="O137" s="110"/>
    </row>
    <row r="138" spans="1:15" ht="13.2" x14ac:dyDescent="0.25">
      <c r="A138" s="110" t="s">
        <v>450</v>
      </c>
      <c r="B138" s="110">
        <v>45440</v>
      </c>
      <c r="C138" s="155">
        <v>648</v>
      </c>
      <c r="D138" s="155">
        <v>13.884185817332099</v>
      </c>
      <c r="E138" s="155">
        <v>99.218763031658796</v>
      </c>
      <c r="F138" s="155">
        <v>351.48705509695901</v>
      </c>
      <c r="G138" s="155">
        <v>183.01168098698301</v>
      </c>
      <c r="H138" s="155"/>
      <c r="I138" s="155">
        <v>419</v>
      </c>
      <c r="J138" s="155">
        <v>2052</v>
      </c>
      <c r="K138" s="155">
        <v>1167.6297056810399</v>
      </c>
      <c r="L138" s="155">
        <v>24887</v>
      </c>
      <c r="M138" s="155">
        <v>20686</v>
      </c>
      <c r="N138" s="110"/>
      <c r="O138" s="110"/>
    </row>
    <row r="139" spans="1:15" ht="13.2" x14ac:dyDescent="0.25">
      <c r="A139" s="110" t="s">
        <v>451</v>
      </c>
      <c r="B139" s="110">
        <v>36628</v>
      </c>
      <c r="C139" s="155">
        <v>238</v>
      </c>
      <c r="D139" s="155">
        <v>-5.0470766027394003</v>
      </c>
      <c r="E139" s="155">
        <v>20.8575479798609</v>
      </c>
      <c r="F139" s="155">
        <v>145.136885556225</v>
      </c>
      <c r="G139" s="155">
        <v>76.805598435752103</v>
      </c>
      <c r="H139" s="155"/>
      <c r="I139" s="155">
        <v>71</v>
      </c>
      <c r="J139" s="155">
        <v>683</v>
      </c>
      <c r="K139" s="155">
        <v>394.99726214921299</v>
      </c>
      <c r="L139" s="155">
        <v>18707</v>
      </c>
      <c r="M139" s="155">
        <v>16027</v>
      </c>
      <c r="N139" s="110"/>
      <c r="O139" s="110"/>
    </row>
    <row r="140" spans="1:15" ht="13.2" x14ac:dyDescent="0.25">
      <c r="A140" s="110" t="s">
        <v>452</v>
      </c>
      <c r="B140" s="110">
        <v>30541</v>
      </c>
      <c r="C140" s="155">
        <v>387</v>
      </c>
      <c r="D140" s="155">
        <v>-4.8968478568037304</v>
      </c>
      <c r="E140" s="155">
        <v>62.712607341656899</v>
      </c>
      <c r="F140" s="155">
        <v>205.665091456483</v>
      </c>
      <c r="G140" s="155">
        <v>123.375466069978</v>
      </c>
      <c r="H140" s="155"/>
      <c r="I140" s="155">
        <v>178</v>
      </c>
      <c r="J140" s="155">
        <v>807</v>
      </c>
      <c r="K140" s="155">
        <v>529.05407255304601</v>
      </c>
      <c r="L140" s="155">
        <v>15838</v>
      </c>
      <c r="M140" s="155">
        <v>13557</v>
      </c>
      <c r="N140" s="110"/>
      <c r="O140" s="110"/>
    </row>
    <row r="141" spans="1:15" ht="13.2" x14ac:dyDescent="0.25">
      <c r="A141" s="110" t="s">
        <v>453</v>
      </c>
      <c r="B141" s="110">
        <v>15940</v>
      </c>
      <c r="C141" s="155">
        <v>997</v>
      </c>
      <c r="D141" s="155">
        <v>38.502531071497799</v>
      </c>
      <c r="E141" s="155">
        <v>191.71148492003601</v>
      </c>
      <c r="F141" s="155">
        <v>455.57892762161902</v>
      </c>
      <c r="G141" s="155">
        <v>311.62959713471002</v>
      </c>
      <c r="H141" s="155"/>
      <c r="I141" s="155">
        <v>284</v>
      </c>
      <c r="J141" s="155">
        <v>933</v>
      </c>
      <c r="K141" s="155">
        <v>697.45311430526999</v>
      </c>
      <c r="L141" s="155">
        <v>8781</v>
      </c>
      <c r="M141" s="155">
        <v>7189</v>
      </c>
      <c r="N141" s="110"/>
      <c r="O141" s="110"/>
    </row>
    <row r="142" spans="1:15" ht="13.2" x14ac:dyDescent="0.25">
      <c r="A142" s="110" t="s">
        <v>454</v>
      </c>
      <c r="B142" s="110">
        <v>42476</v>
      </c>
      <c r="C142" s="155">
        <v>468</v>
      </c>
      <c r="D142" s="155">
        <v>-10.776165765786899</v>
      </c>
      <c r="E142" s="155">
        <v>83.849888557283194</v>
      </c>
      <c r="F142" s="155">
        <v>254.890599739154</v>
      </c>
      <c r="G142" s="155">
        <v>140.23829703535</v>
      </c>
      <c r="H142" s="155"/>
      <c r="I142" s="155">
        <v>331</v>
      </c>
      <c r="J142" s="155">
        <v>1391</v>
      </c>
      <c r="K142" s="155">
        <v>836.36960985626297</v>
      </c>
      <c r="L142" s="155">
        <v>22668</v>
      </c>
      <c r="M142" s="155">
        <v>19643</v>
      </c>
      <c r="N142" s="110"/>
      <c r="O142" s="110"/>
    </row>
    <row r="143" spans="1:15" ht="13.2" x14ac:dyDescent="0.25">
      <c r="A143" s="110" t="s">
        <v>455</v>
      </c>
      <c r="B143" s="110">
        <v>10280</v>
      </c>
      <c r="C143" s="155">
        <v>887</v>
      </c>
      <c r="D143" s="155">
        <v>40.650264954085202</v>
      </c>
      <c r="E143" s="155">
        <v>144.44552104739901</v>
      </c>
      <c r="F143" s="155">
        <v>420.970805349096</v>
      </c>
      <c r="G143" s="155">
        <v>280.62762328419399</v>
      </c>
      <c r="H143" s="155"/>
      <c r="I143" s="155">
        <v>138</v>
      </c>
      <c r="J143" s="155">
        <v>556</v>
      </c>
      <c r="K143" s="155">
        <v>405.05270362765202</v>
      </c>
      <c r="L143" s="155">
        <v>5459</v>
      </c>
      <c r="M143" s="155">
        <v>4433</v>
      </c>
      <c r="N143" s="110"/>
      <c r="O143" s="110"/>
    </row>
    <row r="144" spans="1:15" ht="13.2" x14ac:dyDescent="0.25">
      <c r="A144" s="110" t="s">
        <v>456</v>
      </c>
      <c r="B144" s="110">
        <v>15007</v>
      </c>
      <c r="C144" s="155">
        <v>1115</v>
      </c>
      <c r="D144" s="155">
        <v>37.386888302715001</v>
      </c>
      <c r="E144" s="155">
        <v>228.725670088817</v>
      </c>
      <c r="F144" s="155">
        <v>453.30222565634</v>
      </c>
      <c r="G144" s="155">
        <v>395.74721333994597</v>
      </c>
      <c r="H144" s="155"/>
      <c r="I144" s="155">
        <v>319</v>
      </c>
      <c r="J144" s="155">
        <v>874</v>
      </c>
      <c r="K144" s="155">
        <v>833.87268993839803</v>
      </c>
      <c r="L144" s="155">
        <v>7861</v>
      </c>
      <c r="M144" s="155">
        <v>6473</v>
      </c>
      <c r="N144" s="110"/>
      <c r="O144" s="110"/>
    </row>
    <row r="145" spans="1:15" ht="14.25" customHeight="1" x14ac:dyDescent="0.25">
      <c r="A145" s="18" t="s">
        <v>457</v>
      </c>
      <c r="B145" s="110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10"/>
      <c r="O145" s="110"/>
    </row>
    <row r="146" spans="1:15" ht="13.2" x14ac:dyDescent="0.25">
      <c r="A146" s="110" t="s">
        <v>458</v>
      </c>
      <c r="B146" s="110">
        <v>45367</v>
      </c>
      <c r="C146" s="155">
        <v>599</v>
      </c>
      <c r="D146" s="155">
        <v>-14.5997917636737</v>
      </c>
      <c r="E146" s="155">
        <v>124.519494808174</v>
      </c>
      <c r="F146" s="155">
        <v>301.78390875269099</v>
      </c>
      <c r="G146" s="155">
        <v>187.680501078101</v>
      </c>
      <c r="H146" s="155"/>
      <c r="I146" s="155">
        <v>525</v>
      </c>
      <c r="J146" s="155">
        <v>1759</v>
      </c>
      <c r="K146" s="155">
        <v>1195.4934976043801</v>
      </c>
      <c r="L146" s="155">
        <v>23802</v>
      </c>
      <c r="M146" s="155">
        <v>20698</v>
      </c>
      <c r="N146" s="110"/>
      <c r="O146" s="110"/>
    </row>
    <row r="147" spans="1:15" ht="13.2" x14ac:dyDescent="0.25">
      <c r="A147" s="110" t="s">
        <v>459</v>
      </c>
      <c r="B147" s="110">
        <v>102767</v>
      </c>
      <c r="C147" s="155">
        <v>633</v>
      </c>
      <c r="D147" s="155">
        <v>-11.835455121724401</v>
      </c>
      <c r="E147" s="155">
        <v>131.19446123785201</v>
      </c>
      <c r="F147" s="155">
        <v>259.40431647564299</v>
      </c>
      <c r="G147" s="155">
        <v>253.83618005147599</v>
      </c>
      <c r="H147" s="155"/>
      <c r="I147" s="155">
        <v>1253</v>
      </c>
      <c r="J147" s="155">
        <v>3425</v>
      </c>
      <c r="K147" s="155">
        <v>3662.6481861738498</v>
      </c>
      <c r="L147" s="155">
        <v>57353</v>
      </c>
      <c r="M147" s="155">
        <v>49619</v>
      </c>
      <c r="N147" s="110"/>
      <c r="O147" s="110"/>
    </row>
    <row r="148" spans="1:15" ht="13.2" x14ac:dyDescent="0.25">
      <c r="A148" s="110" t="s">
        <v>460</v>
      </c>
      <c r="B148" s="110">
        <v>10815</v>
      </c>
      <c r="C148" s="155">
        <v>1029</v>
      </c>
      <c r="D148" s="155">
        <v>9.5042029852606298</v>
      </c>
      <c r="E148" s="155">
        <v>229.828331504712</v>
      </c>
      <c r="F148" s="155">
        <v>400.14608219960297</v>
      </c>
      <c r="G148" s="155">
        <v>389.30243032821198</v>
      </c>
      <c r="H148" s="155"/>
      <c r="I148" s="155">
        <v>231</v>
      </c>
      <c r="J148" s="155">
        <v>556</v>
      </c>
      <c r="K148" s="155">
        <v>591.15537303217002</v>
      </c>
      <c r="L148" s="155">
        <v>5750</v>
      </c>
      <c r="M148" s="155">
        <v>4852</v>
      </c>
      <c r="N148" s="110"/>
      <c r="O148" s="110"/>
    </row>
    <row r="149" spans="1:15" ht="13.2" x14ac:dyDescent="0.25">
      <c r="A149" s="110" t="s">
        <v>461</v>
      </c>
      <c r="B149" s="110">
        <v>84395</v>
      </c>
      <c r="C149" s="155">
        <v>330</v>
      </c>
      <c r="D149" s="155">
        <v>-25.221871169602501</v>
      </c>
      <c r="E149" s="155">
        <v>43.0941273610837</v>
      </c>
      <c r="F149" s="155">
        <v>195.33476282729401</v>
      </c>
      <c r="G149" s="155">
        <v>116.774502741202</v>
      </c>
      <c r="H149" s="155"/>
      <c r="I149" s="155">
        <v>338</v>
      </c>
      <c r="J149" s="155">
        <v>2118</v>
      </c>
      <c r="K149" s="155">
        <v>1383.73442847365</v>
      </c>
      <c r="L149" s="155">
        <v>44706</v>
      </c>
      <c r="M149" s="155">
        <v>40593</v>
      </c>
      <c r="N149" s="110"/>
      <c r="O149" s="110"/>
    </row>
    <row r="150" spans="1:15" ht="13.2" x14ac:dyDescent="0.25">
      <c r="A150" s="110" t="s">
        <v>462</v>
      </c>
      <c r="B150" s="110">
        <v>25903</v>
      </c>
      <c r="C150" s="155">
        <v>619</v>
      </c>
      <c r="D150" s="155">
        <v>-4.3575218593860603</v>
      </c>
      <c r="E150" s="155">
        <v>99.696355894131003</v>
      </c>
      <c r="F150" s="155">
        <v>306.19240908246599</v>
      </c>
      <c r="G150" s="155">
        <v>217.221003858888</v>
      </c>
      <c r="H150" s="155"/>
      <c r="I150" s="155">
        <v>240</v>
      </c>
      <c r="J150" s="155">
        <v>1019</v>
      </c>
      <c r="K150" s="155">
        <v>790.02327173169101</v>
      </c>
      <c r="L150" s="155">
        <v>13292</v>
      </c>
      <c r="M150" s="155">
        <v>11366</v>
      </c>
      <c r="N150" s="110"/>
      <c r="O150" s="110"/>
    </row>
    <row r="151" spans="1:15" ht="13.2" x14ac:dyDescent="0.25">
      <c r="A151" s="110" t="s">
        <v>463</v>
      </c>
      <c r="B151" s="110">
        <v>64601</v>
      </c>
      <c r="C151" s="155">
        <v>422</v>
      </c>
      <c r="D151" s="155">
        <v>-23.225590153487001</v>
      </c>
      <c r="E151" s="155">
        <v>67.458066711035102</v>
      </c>
      <c r="F151" s="155">
        <v>240.366511537576</v>
      </c>
      <c r="G151" s="155">
        <v>137.496879544352</v>
      </c>
      <c r="H151" s="155"/>
      <c r="I151" s="155">
        <v>405</v>
      </c>
      <c r="J151" s="155">
        <v>1995</v>
      </c>
      <c r="K151" s="155">
        <v>1247.1540041067799</v>
      </c>
      <c r="L151" s="155">
        <v>34256</v>
      </c>
      <c r="M151" s="155">
        <v>30580</v>
      </c>
      <c r="N151" s="110"/>
      <c r="O151" s="110"/>
    </row>
    <row r="152" spans="1:15" ht="14.25" customHeight="1" x14ac:dyDescent="0.25">
      <c r="A152" s="18" t="s">
        <v>464</v>
      </c>
      <c r="B152" s="110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10"/>
      <c r="O152" s="110"/>
    </row>
    <row r="153" spans="1:15" ht="13.2" x14ac:dyDescent="0.25">
      <c r="A153" s="110" t="s">
        <v>465</v>
      </c>
      <c r="B153" s="110">
        <v>31402</v>
      </c>
      <c r="C153" s="155">
        <v>572</v>
      </c>
      <c r="D153" s="155">
        <v>-25.3310445527705</v>
      </c>
      <c r="E153" s="155">
        <v>90.804353926807195</v>
      </c>
      <c r="F153" s="155">
        <v>342.54768362153499</v>
      </c>
      <c r="G153" s="155">
        <v>164.351818517293</v>
      </c>
      <c r="H153" s="155"/>
      <c r="I153" s="155">
        <v>265</v>
      </c>
      <c r="J153" s="155">
        <v>1382</v>
      </c>
      <c r="K153" s="155">
        <v>724.63586584531095</v>
      </c>
      <c r="L153" s="155">
        <v>17357</v>
      </c>
      <c r="M153" s="155">
        <v>15381</v>
      </c>
      <c r="N153" s="110"/>
      <c r="O153" s="110"/>
    </row>
    <row r="154" spans="1:15" ht="13.2" x14ac:dyDescent="0.25">
      <c r="A154" s="110" t="s">
        <v>466</v>
      </c>
      <c r="B154" s="110">
        <v>41420</v>
      </c>
      <c r="C154" s="155">
        <v>469</v>
      </c>
      <c r="D154" s="155">
        <v>-19.421521504162001</v>
      </c>
      <c r="E154" s="155">
        <v>90.144137618079995</v>
      </c>
      <c r="F154" s="155">
        <v>264.395649138024</v>
      </c>
      <c r="G154" s="155">
        <v>133.78513542919001</v>
      </c>
      <c r="H154" s="155"/>
      <c r="I154" s="155">
        <v>347</v>
      </c>
      <c r="J154" s="155">
        <v>1407</v>
      </c>
      <c r="K154" s="155">
        <v>778.04722792607799</v>
      </c>
      <c r="L154" s="155">
        <v>22122</v>
      </c>
      <c r="M154" s="155">
        <v>19515</v>
      </c>
      <c r="N154" s="110"/>
      <c r="O154" s="110"/>
    </row>
    <row r="155" spans="1:15" ht="13.2" x14ac:dyDescent="0.25">
      <c r="A155" s="110" t="s">
        <v>467</v>
      </c>
      <c r="B155" s="110">
        <v>9750</v>
      </c>
      <c r="C155" s="155">
        <v>935</v>
      </c>
      <c r="D155" s="155">
        <v>27.392224407469499</v>
      </c>
      <c r="E155" s="155">
        <v>187.61277783904501</v>
      </c>
      <c r="F155" s="155">
        <v>387.17510446587801</v>
      </c>
      <c r="G155" s="155">
        <v>332.83316071173101</v>
      </c>
      <c r="H155" s="155"/>
      <c r="I155" s="155">
        <v>170</v>
      </c>
      <c r="J155" s="155">
        <v>485</v>
      </c>
      <c r="K155" s="155">
        <v>455.63723477070499</v>
      </c>
      <c r="L155" s="155">
        <v>5022</v>
      </c>
      <c r="M155" s="155">
        <v>4150</v>
      </c>
      <c r="N155" s="110"/>
      <c r="O155" s="110"/>
    </row>
    <row r="156" spans="1:15" ht="13.2" x14ac:dyDescent="0.25">
      <c r="A156" s="110" t="s">
        <v>468</v>
      </c>
      <c r="B156" s="110">
        <v>9495</v>
      </c>
      <c r="C156" s="155">
        <v>426</v>
      </c>
      <c r="D156" s="155">
        <v>-24.662537645210399</v>
      </c>
      <c r="E156" s="155">
        <v>52.129189270397198</v>
      </c>
      <c r="F156" s="155">
        <v>286.90847466975202</v>
      </c>
      <c r="G156" s="155">
        <v>112.122712259566</v>
      </c>
      <c r="H156" s="155"/>
      <c r="I156" s="155">
        <v>46</v>
      </c>
      <c r="J156" s="155">
        <v>350</v>
      </c>
      <c r="K156" s="155">
        <v>149.47775496235499</v>
      </c>
      <c r="L156" s="155">
        <v>5065</v>
      </c>
      <c r="M156" s="155">
        <v>4534</v>
      </c>
      <c r="N156" s="110"/>
      <c r="O156" s="110"/>
    </row>
    <row r="157" spans="1:15" ht="13.2" x14ac:dyDescent="0.25">
      <c r="A157" s="110" t="s">
        <v>469</v>
      </c>
      <c r="B157" s="110">
        <v>113179</v>
      </c>
      <c r="C157" s="155">
        <v>772</v>
      </c>
      <c r="D157" s="155">
        <v>-11.856988377593201</v>
      </c>
      <c r="E157" s="155">
        <v>186.72124702201901</v>
      </c>
      <c r="F157" s="155">
        <v>326.592809297842</v>
      </c>
      <c r="G157" s="155">
        <v>270.13151236362899</v>
      </c>
      <c r="H157" s="155"/>
      <c r="I157" s="155">
        <v>1964</v>
      </c>
      <c r="J157" s="155">
        <v>4749</v>
      </c>
      <c r="K157" s="155">
        <v>4292.6858316221796</v>
      </c>
      <c r="L157" s="155">
        <v>64028</v>
      </c>
      <c r="M157" s="155">
        <v>55286</v>
      </c>
      <c r="N157" s="110"/>
      <c r="O157" s="110"/>
    </row>
    <row r="158" spans="1:15" ht="13.2" x14ac:dyDescent="0.25">
      <c r="A158" s="110" t="s">
        <v>470</v>
      </c>
      <c r="B158" s="110">
        <v>4813</v>
      </c>
      <c r="C158" s="155">
        <v>761</v>
      </c>
      <c r="D158" s="155">
        <v>17.127143307114601</v>
      </c>
      <c r="E158" s="155">
        <v>96.132603010253504</v>
      </c>
      <c r="F158" s="155">
        <v>383.26819873346699</v>
      </c>
      <c r="G158" s="155">
        <v>264.18822158989502</v>
      </c>
      <c r="H158" s="155"/>
      <c r="I158" s="155">
        <v>43</v>
      </c>
      <c r="J158" s="155">
        <v>237</v>
      </c>
      <c r="K158" s="155">
        <v>178.53251197809701</v>
      </c>
      <c r="L158" s="155">
        <v>2476</v>
      </c>
      <c r="M158" s="155">
        <v>2058</v>
      </c>
      <c r="N158" s="110"/>
      <c r="O158" s="110"/>
    </row>
    <row r="159" spans="1:15" ht="13.2" x14ac:dyDescent="0.25">
      <c r="A159" s="110" t="s">
        <v>471</v>
      </c>
      <c r="B159" s="110">
        <v>5654</v>
      </c>
      <c r="C159" s="155">
        <v>618</v>
      </c>
      <c r="D159" s="155">
        <v>-9.0875877596037604</v>
      </c>
      <c r="E159" s="155">
        <v>93.252049161035004</v>
      </c>
      <c r="F159" s="155">
        <v>379.94748945830798</v>
      </c>
      <c r="G159" s="155">
        <v>154.17184400003799</v>
      </c>
      <c r="H159" s="155"/>
      <c r="I159" s="155">
        <v>49</v>
      </c>
      <c r="J159" s="155">
        <v>276</v>
      </c>
      <c r="K159" s="155">
        <v>122.39082819986299</v>
      </c>
      <c r="L159" s="155">
        <v>2919</v>
      </c>
      <c r="M159" s="155">
        <v>2515</v>
      </c>
      <c r="N159" s="110"/>
      <c r="O159" s="110"/>
    </row>
    <row r="160" spans="1:15" ht="13.2" x14ac:dyDescent="0.25">
      <c r="A160" s="110" t="s">
        <v>472</v>
      </c>
      <c r="B160" s="110">
        <v>33246</v>
      </c>
      <c r="C160" s="155">
        <v>720</v>
      </c>
      <c r="D160" s="155">
        <v>-2.38795342362272</v>
      </c>
      <c r="E160" s="155">
        <v>190.954861357776</v>
      </c>
      <c r="F160" s="155">
        <v>319.33408091829699</v>
      </c>
      <c r="G160" s="155">
        <v>212.26488541838</v>
      </c>
      <c r="H160" s="155"/>
      <c r="I160" s="155">
        <v>590</v>
      </c>
      <c r="J160" s="155">
        <v>1364</v>
      </c>
      <c r="K160" s="155">
        <v>990.84462696782998</v>
      </c>
      <c r="L160" s="155">
        <v>17791</v>
      </c>
      <c r="M160" s="155">
        <v>15173</v>
      </c>
      <c r="N160" s="110"/>
      <c r="O160" s="110"/>
    </row>
    <row r="161" spans="1:15" ht="13.2" x14ac:dyDescent="0.25">
      <c r="A161" s="110" t="s">
        <v>473</v>
      </c>
      <c r="B161" s="110">
        <v>6637</v>
      </c>
      <c r="C161" s="155">
        <v>718</v>
      </c>
      <c r="D161" s="155">
        <v>2.1348068877220499</v>
      </c>
      <c r="E161" s="155">
        <v>107.001588722248</v>
      </c>
      <c r="F161" s="155">
        <v>428.04689207735498</v>
      </c>
      <c r="G161" s="155">
        <v>180.60837936226901</v>
      </c>
      <c r="H161" s="155"/>
      <c r="I161" s="155">
        <v>66</v>
      </c>
      <c r="J161" s="155">
        <v>365</v>
      </c>
      <c r="K161" s="155">
        <v>168.30527036276499</v>
      </c>
      <c r="L161" s="155">
        <v>3475</v>
      </c>
      <c r="M161" s="155">
        <v>2945</v>
      </c>
      <c r="N161" s="110"/>
      <c r="O161" s="110"/>
    </row>
    <row r="162" spans="1:15" ht="13.2" x14ac:dyDescent="0.25">
      <c r="A162" s="110" t="s">
        <v>474</v>
      </c>
      <c r="B162" s="110">
        <v>5693</v>
      </c>
      <c r="C162" s="155">
        <v>487</v>
      </c>
      <c r="D162" s="155">
        <v>-11.8506526855491</v>
      </c>
      <c r="E162" s="155">
        <v>77.492697886112097</v>
      </c>
      <c r="F162" s="155">
        <v>319.92263997164201</v>
      </c>
      <c r="G162" s="155">
        <v>101.61415748588399</v>
      </c>
      <c r="H162" s="155"/>
      <c r="I162" s="155">
        <v>41</v>
      </c>
      <c r="J162" s="155">
        <v>234</v>
      </c>
      <c r="K162" s="155">
        <v>81.223819301848096</v>
      </c>
      <c r="L162" s="155">
        <v>3053</v>
      </c>
      <c r="M162" s="155">
        <v>2650</v>
      </c>
      <c r="N162" s="110"/>
      <c r="O162" s="110"/>
    </row>
    <row r="163" spans="1:15" ht="13.2" x14ac:dyDescent="0.25">
      <c r="A163" s="110" t="s">
        <v>475</v>
      </c>
      <c r="B163" s="110">
        <v>5280</v>
      </c>
      <c r="C163" s="155">
        <v>892</v>
      </c>
      <c r="D163" s="155">
        <v>55.001039074345002</v>
      </c>
      <c r="E163" s="155">
        <v>185.44946205179599</v>
      </c>
      <c r="F163" s="155">
        <v>417.179360745655</v>
      </c>
      <c r="G163" s="155">
        <v>234.627367870596</v>
      </c>
      <c r="H163" s="155"/>
      <c r="I163" s="155">
        <v>91</v>
      </c>
      <c r="J163" s="155">
        <v>283</v>
      </c>
      <c r="K163" s="155">
        <v>173.94045174537999</v>
      </c>
      <c r="L163" s="155">
        <v>2637</v>
      </c>
      <c r="M163" s="155">
        <v>2106</v>
      </c>
      <c r="N163" s="110"/>
      <c r="O163" s="110"/>
    </row>
    <row r="164" spans="1:15" ht="13.2" x14ac:dyDescent="0.25">
      <c r="A164" s="110" t="s">
        <v>476</v>
      </c>
      <c r="B164" s="110">
        <v>579281</v>
      </c>
      <c r="C164" s="155">
        <v>848</v>
      </c>
      <c r="D164" s="155">
        <v>3.0978210591233002</v>
      </c>
      <c r="E164" s="155">
        <v>182.07215061519599</v>
      </c>
      <c r="F164" s="155">
        <v>278.81751200932001</v>
      </c>
      <c r="G164" s="155">
        <v>384.09057717668298</v>
      </c>
      <c r="H164" s="155"/>
      <c r="I164" s="155">
        <v>9802</v>
      </c>
      <c r="J164" s="155">
        <v>20751</v>
      </c>
      <c r="K164" s="155">
        <v>31239.993839835799</v>
      </c>
      <c r="L164" s="155">
        <v>358966</v>
      </c>
      <c r="M164" s="155">
        <v>304316</v>
      </c>
      <c r="N164" s="110"/>
      <c r="O164" s="110"/>
    </row>
    <row r="165" spans="1:15" ht="13.2" x14ac:dyDescent="0.25">
      <c r="A165" s="110" t="s">
        <v>477</v>
      </c>
      <c r="B165" s="110">
        <v>13207</v>
      </c>
      <c r="C165" s="155">
        <v>554</v>
      </c>
      <c r="D165" s="155">
        <v>-15.096879647662901</v>
      </c>
      <c r="E165" s="155">
        <v>96.1381891527314</v>
      </c>
      <c r="F165" s="155">
        <v>308.22496527499499</v>
      </c>
      <c r="G165" s="155">
        <v>164.29412280816101</v>
      </c>
      <c r="H165" s="155"/>
      <c r="I165" s="155">
        <v>118</v>
      </c>
      <c r="J165" s="155">
        <v>523</v>
      </c>
      <c r="K165" s="155">
        <v>304.65913757700201</v>
      </c>
      <c r="L165" s="155">
        <v>6965</v>
      </c>
      <c r="M165" s="155">
        <v>6070</v>
      </c>
      <c r="N165" s="110"/>
      <c r="O165" s="110"/>
    </row>
    <row r="166" spans="1:15" ht="13.2" x14ac:dyDescent="0.25">
      <c r="A166" s="110" t="s">
        <v>478</v>
      </c>
      <c r="B166" s="110">
        <v>9464</v>
      </c>
      <c r="C166" s="155">
        <v>651</v>
      </c>
      <c r="D166" s="155">
        <v>-1.3138328714913401</v>
      </c>
      <c r="E166" s="155">
        <v>109.147705271584</v>
      </c>
      <c r="F166" s="155">
        <v>384.07182604274902</v>
      </c>
      <c r="G166" s="155">
        <v>158.73466184606201</v>
      </c>
      <c r="H166" s="155"/>
      <c r="I166" s="155">
        <v>96</v>
      </c>
      <c r="J166" s="155">
        <v>467</v>
      </c>
      <c r="K166" s="155">
        <v>210.928131416838</v>
      </c>
      <c r="L166" s="155">
        <v>5079</v>
      </c>
      <c r="M166" s="155">
        <v>4323</v>
      </c>
      <c r="N166" s="110"/>
      <c r="O166" s="110"/>
    </row>
    <row r="167" spans="1:15" ht="13.2" x14ac:dyDescent="0.25">
      <c r="A167" s="110" t="s">
        <v>479</v>
      </c>
      <c r="B167" s="110">
        <v>9210</v>
      </c>
      <c r="C167" s="155">
        <v>414</v>
      </c>
      <c r="D167" s="155">
        <v>-10.5640047274154</v>
      </c>
      <c r="E167" s="155">
        <v>35.049330981618802</v>
      </c>
      <c r="F167" s="155">
        <v>255.22170995215299</v>
      </c>
      <c r="G167" s="155">
        <v>134.427459250167</v>
      </c>
      <c r="H167" s="155"/>
      <c r="I167" s="155">
        <v>30</v>
      </c>
      <c r="J167" s="155">
        <v>302</v>
      </c>
      <c r="K167" s="155">
        <v>173.83436002737901</v>
      </c>
      <c r="L167" s="155">
        <v>4703</v>
      </c>
      <c r="M167" s="155">
        <v>4080</v>
      </c>
      <c r="N167" s="110"/>
      <c r="O167" s="110"/>
    </row>
    <row r="168" spans="1:15" ht="13.2" x14ac:dyDescent="0.25">
      <c r="A168" s="110" t="s">
        <v>480</v>
      </c>
      <c r="B168" s="110">
        <v>37977</v>
      </c>
      <c r="C168" s="155">
        <v>386</v>
      </c>
      <c r="D168" s="155">
        <v>-27.5296103619017</v>
      </c>
      <c r="E168" s="155">
        <v>50.716641267949001</v>
      </c>
      <c r="F168" s="155">
        <v>237.537992976244</v>
      </c>
      <c r="G168" s="155">
        <v>125.51229597607001</v>
      </c>
      <c r="H168" s="155"/>
      <c r="I168" s="155">
        <v>179</v>
      </c>
      <c r="J168" s="155">
        <v>1159</v>
      </c>
      <c r="K168" s="155">
        <v>669.26009582477798</v>
      </c>
      <c r="L168" s="155">
        <v>20923</v>
      </c>
      <c r="M168" s="155">
        <v>18946</v>
      </c>
      <c r="N168" s="110"/>
      <c r="O168" s="110"/>
    </row>
    <row r="169" spans="1:15" ht="13.2" x14ac:dyDescent="0.25">
      <c r="A169" s="110" t="s">
        <v>481</v>
      </c>
      <c r="B169" s="110">
        <v>6940</v>
      </c>
      <c r="C169" s="155">
        <v>472</v>
      </c>
      <c r="D169" s="155">
        <v>-14.3408392861365</v>
      </c>
      <c r="E169" s="155">
        <v>65.119030789192095</v>
      </c>
      <c r="F169" s="155">
        <v>240.00738449391099</v>
      </c>
      <c r="G169" s="155">
        <v>181.63474214463599</v>
      </c>
      <c r="H169" s="155"/>
      <c r="I169" s="155">
        <v>42</v>
      </c>
      <c r="J169" s="155">
        <v>214</v>
      </c>
      <c r="K169" s="155">
        <v>176.98904859685101</v>
      </c>
      <c r="L169" s="155">
        <v>3484</v>
      </c>
      <c r="M169" s="155">
        <v>3041</v>
      </c>
      <c r="N169" s="110"/>
      <c r="O169" s="110"/>
    </row>
    <row r="170" spans="1:15" ht="13.2" x14ac:dyDescent="0.25">
      <c r="A170" s="110" t="s">
        <v>482</v>
      </c>
      <c r="B170" s="110">
        <v>46336</v>
      </c>
      <c r="C170" s="155">
        <v>442</v>
      </c>
      <c r="D170" s="155">
        <v>-27.360074761281702</v>
      </c>
      <c r="E170" s="155">
        <v>60.144972685200599</v>
      </c>
      <c r="F170" s="155">
        <v>278.171154877064</v>
      </c>
      <c r="G170" s="155">
        <v>130.95736015708101</v>
      </c>
      <c r="H170" s="155"/>
      <c r="I170" s="155">
        <v>259</v>
      </c>
      <c r="J170" s="155">
        <v>1656</v>
      </c>
      <c r="K170" s="155">
        <v>851.99383983572898</v>
      </c>
      <c r="L170" s="155">
        <v>24932</v>
      </c>
      <c r="M170" s="155">
        <v>22413</v>
      </c>
      <c r="N170" s="110"/>
      <c r="O170" s="110"/>
    </row>
    <row r="171" spans="1:15" ht="13.2" x14ac:dyDescent="0.25">
      <c r="A171" s="110" t="s">
        <v>483</v>
      </c>
      <c r="B171" s="110">
        <v>42568</v>
      </c>
      <c r="C171" s="155">
        <v>369</v>
      </c>
      <c r="D171" s="155">
        <v>-27.0691503483263</v>
      </c>
      <c r="E171" s="155">
        <v>57.885574046249502</v>
      </c>
      <c r="F171" s="155">
        <v>217.03899728946601</v>
      </c>
      <c r="G171" s="155">
        <v>121.33201149274301</v>
      </c>
      <c r="H171" s="155"/>
      <c r="I171" s="155">
        <v>229</v>
      </c>
      <c r="J171" s="155">
        <v>1187</v>
      </c>
      <c r="K171" s="155">
        <v>725.18138261464799</v>
      </c>
      <c r="L171" s="155">
        <v>22666</v>
      </c>
      <c r="M171" s="155">
        <v>20552</v>
      </c>
      <c r="N171" s="110"/>
      <c r="O171" s="110"/>
    </row>
    <row r="172" spans="1:15" ht="13.2" x14ac:dyDescent="0.25">
      <c r="A172" s="110" t="s">
        <v>484</v>
      </c>
      <c r="B172" s="110">
        <v>40089</v>
      </c>
      <c r="C172" s="155">
        <v>492</v>
      </c>
      <c r="D172" s="155">
        <v>-15.7288198037634</v>
      </c>
      <c r="E172" s="155">
        <v>108.167783640821</v>
      </c>
      <c r="F172" s="155">
        <v>269.48496753160902</v>
      </c>
      <c r="G172" s="155">
        <v>129.88732427691801</v>
      </c>
      <c r="H172" s="155"/>
      <c r="I172" s="155">
        <v>403</v>
      </c>
      <c r="J172" s="155">
        <v>1388</v>
      </c>
      <c r="K172" s="155">
        <v>731.10540725530495</v>
      </c>
      <c r="L172" s="155">
        <v>21876</v>
      </c>
      <c r="M172" s="155">
        <v>19132</v>
      </c>
      <c r="N172" s="110"/>
      <c r="O172" s="110"/>
    </row>
    <row r="173" spans="1:15" ht="13.2" x14ac:dyDescent="0.25">
      <c r="A173" s="110" t="s">
        <v>485</v>
      </c>
      <c r="B173" s="110">
        <v>14109</v>
      </c>
      <c r="C173" s="155">
        <v>681</v>
      </c>
      <c r="D173" s="155">
        <v>-3.4404532977675299</v>
      </c>
      <c r="E173" s="155">
        <v>90.7546395032589</v>
      </c>
      <c r="F173" s="155">
        <v>407.12749180120102</v>
      </c>
      <c r="G173" s="155">
        <v>186.65180195359801</v>
      </c>
      <c r="H173" s="155"/>
      <c r="I173" s="155">
        <v>119</v>
      </c>
      <c r="J173" s="155">
        <v>738</v>
      </c>
      <c r="K173" s="155">
        <v>369.75701574264201</v>
      </c>
      <c r="L173" s="155">
        <v>8007</v>
      </c>
      <c r="M173" s="155">
        <v>6838</v>
      </c>
      <c r="N173" s="110"/>
      <c r="O173" s="110"/>
    </row>
    <row r="174" spans="1:15" ht="13.2" x14ac:dyDescent="0.25">
      <c r="A174" s="110" t="s">
        <v>486</v>
      </c>
      <c r="B174" s="110">
        <v>14555</v>
      </c>
      <c r="C174" s="155">
        <v>662</v>
      </c>
      <c r="D174" s="155">
        <v>4.9901377007486696</v>
      </c>
      <c r="E174" s="155">
        <v>132.33018793767801</v>
      </c>
      <c r="F174" s="155">
        <v>313.90352507684503</v>
      </c>
      <c r="G174" s="155">
        <v>210.88516047548501</v>
      </c>
      <c r="H174" s="155"/>
      <c r="I174" s="155">
        <v>179</v>
      </c>
      <c r="J174" s="155">
        <v>587</v>
      </c>
      <c r="K174" s="155">
        <v>430.969199178645</v>
      </c>
      <c r="L174" s="155">
        <v>7427</v>
      </c>
      <c r="M174" s="155">
        <v>6262</v>
      </c>
      <c r="N174" s="110"/>
      <c r="O174" s="110"/>
    </row>
    <row r="175" spans="1:15" ht="13.2" x14ac:dyDescent="0.25">
      <c r="A175" s="110" t="s">
        <v>487</v>
      </c>
      <c r="B175" s="110">
        <v>24537</v>
      </c>
      <c r="C175" s="155">
        <v>462</v>
      </c>
      <c r="D175" s="155">
        <v>-4.08585639330812</v>
      </c>
      <c r="E175" s="155">
        <v>69.287315017907801</v>
      </c>
      <c r="F175" s="155">
        <v>267.092030601597</v>
      </c>
      <c r="G175" s="155">
        <v>129.573180776996</v>
      </c>
      <c r="H175" s="155"/>
      <c r="I175" s="155">
        <v>158</v>
      </c>
      <c r="J175" s="155">
        <v>842</v>
      </c>
      <c r="K175" s="155">
        <v>446.40041067761803</v>
      </c>
      <c r="L175" s="155">
        <v>12860</v>
      </c>
      <c r="M175" s="155">
        <v>10988</v>
      </c>
      <c r="N175" s="110"/>
      <c r="O175" s="110"/>
    </row>
    <row r="176" spans="1:15" ht="13.2" x14ac:dyDescent="0.25">
      <c r="A176" s="110" t="s">
        <v>488</v>
      </c>
      <c r="B176" s="110">
        <v>34754</v>
      </c>
      <c r="C176" s="155">
        <v>614</v>
      </c>
      <c r="D176" s="155">
        <v>-13.056815810506</v>
      </c>
      <c r="E176" s="155">
        <v>94.121078490318297</v>
      </c>
      <c r="F176" s="155">
        <v>390.58178433145002</v>
      </c>
      <c r="G176" s="155">
        <v>142.528588517646</v>
      </c>
      <c r="H176" s="155"/>
      <c r="I176" s="155">
        <v>304</v>
      </c>
      <c r="J176" s="155">
        <v>1744</v>
      </c>
      <c r="K176" s="155">
        <v>695.49623545516795</v>
      </c>
      <c r="L176" s="155">
        <v>18679</v>
      </c>
      <c r="M176" s="155">
        <v>16197</v>
      </c>
      <c r="N176" s="110"/>
      <c r="O176" s="110"/>
    </row>
    <row r="177" spans="1:15" ht="13.2" x14ac:dyDescent="0.25">
      <c r="A177" s="110" t="s">
        <v>489</v>
      </c>
      <c r="B177" s="110">
        <v>9310</v>
      </c>
      <c r="C177" s="155">
        <v>909</v>
      </c>
      <c r="D177" s="155">
        <v>23.260904445725899</v>
      </c>
      <c r="E177" s="155">
        <v>156.02787567488599</v>
      </c>
      <c r="F177" s="155">
        <v>395.44105950159201</v>
      </c>
      <c r="G177" s="155">
        <v>333.95066741796097</v>
      </c>
      <c r="H177" s="155"/>
      <c r="I177" s="155">
        <v>135</v>
      </c>
      <c r="J177" s="155">
        <v>473</v>
      </c>
      <c r="K177" s="155">
        <v>436.53593429158099</v>
      </c>
      <c r="L177" s="155">
        <v>4777</v>
      </c>
      <c r="M177" s="155">
        <v>3962</v>
      </c>
      <c r="N177" s="110"/>
      <c r="O177" s="110"/>
    </row>
    <row r="178" spans="1:15" ht="13.2" x14ac:dyDescent="0.25">
      <c r="A178" s="110" t="s">
        <v>490</v>
      </c>
      <c r="B178" s="110">
        <v>10513</v>
      </c>
      <c r="C178" s="155">
        <v>638</v>
      </c>
      <c r="D178" s="155">
        <v>1.9087833186187599</v>
      </c>
      <c r="E178" s="155">
        <v>107.468390011651</v>
      </c>
      <c r="F178" s="155">
        <v>338.34505766034101</v>
      </c>
      <c r="G178" s="155">
        <v>189.95847648154901</v>
      </c>
      <c r="H178" s="155"/>
      <c r="I178" s="155">
        <v>105</v>
      </c>
      <c r="J178" s="155">
        <v>457</v>
      </c>
      <c r="K178" s="155">
        <v>280.39698836413402</v>
      </c>
      <c r="L178" s="155">
        <v>5495</v>
      </c>
      <c r="M178" s="155">
        <v>4653</v>
      </c>
      <c r="N178" s="110"/>
      <c r="O178" s="110"/>
    </row>
    <row r="179" spans="1:15" ht="13.2" x14ac:dyDescent="0.25">
      <c r="A179" s="110" t="s">
        <v>491</v>
      </c>
      <c r="B179" s="110">
        <v>69364</v>
      </c>
      <c r="C179" s="155">
        <v>500</v>
      </c>
      <c r="D179" s="155">
        <v>-26.686577984610899</v>
      </c>
      <c r="E179" s="155">
        <v>72.753990870284596</v>
      </c>
      <c r="F179" s="155">
        <v>216.23096494634399</v>
      </c>
      <c r="G179" s="155">
        <v>237.64500780033799</v>
      </c>
      <c r="H179" s="155"/>
      <c r="I179" s="155">
        <v>469</v>
      </c>
      <c r="J179" s="155">
        <v>1927</v>
      </c>
      <c r="K179" s="155">
        <v>2314.4661190965098</v>
      </c>
      <c r="L179" s="155">
        <v>40630</v>
      </c>
      <c r="M179" s="155">
        <v>36276</v>
      </c>
      <c r="N179" s="110"/>
      <c r="O179" s="110"/>
    </row>
    <row r="180" spans="1:15" ht="13.2" x14ac:dyDescent="0.25">
      <c r="A180" s="110" t="s">
        <v>492</v>
      </c>
      <c r="B180" s="110">
        <v>15218</v>
      </c>
      <c r="C180" s="155">
        <v>450</v>
      </c>
      <c r="D180" s="155">
        <v>-6.7825184535910799</v>
      </c>
      <c r="E180" s="155">
        <v>58.686555575149796</v>
      </c>
      <c r="F180" s="155">
        <v>286.41829065467698</v>
      </c>
      <c r="G180" s="155">
        <v>111.60850898912599</v>
      </c>
      <c r="H180" s="155"/>
      <c r="I180" s="155">
        <v>83</v>
      </c>
      <c r="J180" s="155">
        <v>560</v>
      </c>
      <c r="K180" s="155">
        <v>238.47501711156701</v>
      </c>
      <c r="L180" s="155">
        <v>7714</v>
      </c>
      <c r="M180" s="155">
        <v>6630</v>
      </c>
      <c r="N180" s="110"/>
      <c r="O180" s="110"/>
    </row>
    <row r="181" spans="1:15" ht="13.2" x14ac:dyDescent="0.25">
      <c r="A181" s="110" t="s">
        <v>493</v>
      </c>
      <c r="B181" s="110">
        <v>39289</v>
      </c>
      <c r="C181" s="155">
        <v>524</v>
      </c>
      <c r="D181" s="155">
        <v>-22.1875715315959</v>
      </c>
      <c r="E181" s="155">
        <v>85.447965556348507</v>
      </c>
      <c r="F181" s="155">
        <v>229.20953766096699</v>
      </c>
      <c r="G181" s="155">
        <v>231.67135637517001</v>
      </c>
      <c r="H181" s="155"/>
      <c r="I181" s="155">
        <v>312</v>
      </c>
      <c r="J181" s="155">
        <v>1157</v>
      </c>
      <c r="K181" s="155">
        <v>1278.0013689253899</v>
      </c>
      <c r="L181" s="155">
        <v>21723</v>
      </c>
      <c r="M181" s="155">
        <v>19200</v>
      </c>
      <c r="N181" s="110"/>
      <c r="O181" s="110"/>
    </row>
    <row r="182" spans="1:15" ht="13.2" x14ac:dyDescent="0.25">
      <c r="A182" s="110" t="s">
        <v>494</v>
      </c>
      <c r="B182" s="110">
        <v>18837</v>
      </c>
      <c r="C182" s="155">
        <v>756</v>
      </c>
      <c r="D182" s="155">
        <v>-2.5430322215689198</v>
      </c>
      <c r="E182" s="155">
        <v>162.79881160677101</v>
      </c>
      <c r="F182" s="155">
        <v>341.715023578238</v>
      </c>
      <c r="G182" s="155">
        <v>254.08876186317099</v>
      </c>
      <c r="H182" s="155"/>
      <c r="I182" s="155">
        <v>285</v>
      </c>
      <c r="J182" s="155">
        <v>827</v>
      </c>
      <c r="K182" s="155">
        <v>672.02464065708398</v>
      </c>
      <c r="L182" s="155">
        <v>10344</v>
      </c>
      <c r="M182" s="155">
        <v>8825</v>
      </c>
      <c r="N182" s="110"/>
      <c r="O182" s="110"/>
    </row>
    <row r="183" spans="1:15" ht="13.2" x14ac:dyDescent="0.25">
      <c r="A183" s="110" t="s">
        <v>495</v>
      </c>
      <c r="B183" s="110">
        <v>56366</v>
      </c>
      <c r="C183" s="155">
        <v>536</v>
      </c>
      <c r="D183" s="155">
        <v>-21.373308847461399</v>
      </c>
      <c r="E183" s="155">
        <v>115.30226280487599</v>
      </c>
      <c r="F183" s="155">
        <v>248.69485335879901</v>
      </c>
      <c r="G183" s="155">
        <v>193.253104380721</v>
      </c>
      <c r="H183" s="155"/>
      <c r="I183" s="155">
        <v>604</v>
      </c>
      <c r="J183" s="155">
        <v>1801</v>
      </c>
      <c r="K183" s="155">
        <v>1529.4373716632399</v>
      </c>
      <c r="L183" s="155">
        <v>32428</v>
      </c>
      <c r="M183" s="155">
        <v>28600</v>
      </c>
      <c r="N183" s="110"/>
      <c r="O183" s="110"/>
    </row>
    <row r="184" spans="1:15" ht="13.2" x14ac:dyDescent="0.25">
      <c r="A184" s="110" t="s">
        <v>496</v>
      </c>
      <c r="B184" s="110">
        <v>9061</v>
      </c>
      <c r="C184" s="155">
        <v>562</v>
      </c>
      <c r="D184" s="155">
        <v>-3.7820763487611102</v>
      </c>
      <c r="E184" s="155">
        <v>68.8763257321162</v>
      </c>
      <c r="F184" s="155">
        <v>327.27975891116398</v>
      </c>
      <c r="G184" s="155">
        <v>169.22437324796499</v>
      </c>
      <c r="H184" s="155"/>
      <c r="I184" s="155">
        <v>58</v>
      </c>
      <c r="J184" s="155">
        <v>381</v>
      </c>
      <c r="K184" s="155">
        <v>215.29158110883</v>
      </c>
      <c r="L184" s="155">
        <v>4581</v>
      </c>
      <c r="M184" s="155">
        <v>3913</v>
      </c>
      <c r="N184" s="110"/>
      <c r="O184" s="110"/>
    </row>
    <row r="185" spans="1:15" ht="13.2" x14ac:dyDescent="0.25">
      <c r="A185" s="110" t="s">
        <v>497</v>
      </c>
      <c r="B185" s="110">
        <v>26777</v>
      </c>
      <c r="C185" s="155">
        <v>442</v>
      </c>
      <c r="D185" s="155">
        <v>-25.562989770962801</v>
      </c>
      <c r="E185" s="155">
        <v>73.939074895980994</v>
      </c>
      <c r="F185" s="155">
        <v>249.108877417168</v>
      </c>
      <c r="G185" s="155">
        <v>144.05484064556001</v>
      </c>
      <c r="H185" s="155"/>
      <c r="I185" s="155">
        <v>184</v>
      </c>
      <c r="J185" s="155">
        <v>857</v>
      </c>
      <c r="K185" s="155">
        <v>541.59890485968504</v>
      </c>
      <c r="L185" s="155">
        <v>14649</v>
      </c>
      <c r="M185" s="155">
        <v>13119</v>
      </c>
      <c r="N185" s="110"/>
      <c r="O185" s="110"/>
    </row>
    <row r="186" spans="1:15" ht="13.2" x14ac:dyDescent="0.25">
      <c r="A186" s="110" t="s">
        <v>498</v>
      </c>
      <c r="B186" s="110">
        <v>13218</v>
      </c>
      <c r="C186" s="155">
        <v>1163</v>
      </c>
      <c r="D186" s="155">
        <v>152.627620439911</v>
      </c>
      <c r="E186" s="155">
        <v>188.04610419302901</v>
      </c>
      <c r="F186" s="155">
        <v>402.77328349235398</v>
      </c>
      <c r="G186" s="155">
        <v>420.020578037664</v>
      </c>
      <c r="H186" s="155"/>
      <c r="I186" s="155">
        <v>231</v>
      </c>
      <c r="J186" s="155">
        <v>684</v>
      </c>
      <c r="K186" s="155">
        <v>779.51471594798102</v>
      </c>
      <c r="L186" s="155">
        <v>7260</v>
      </c>
      <c r="M186" s="155">
        <v>5375</v>
      </c>
      <c r="N186" s="110"/>
      <c r="O186" s="110"/>
    </row>
    <row r="187" spans="1:15" ht="13.2" x14ac:dyDescent="0.25">
      <c r="A187" s="110" t="s">
        <v>499</v>
      </c>
      <c r="B187" s="110">
        <v>10780</v>
      </c>
      <c r="C187" s="155">
        <v>767</v>
      </c>
      <c r="D187" s="155">
        <v>-3.8593053382059601</v>
      </c>
      <c r="E187" s="155">
        <v>111.79371024786499</v>
      </c>
      <c r="F187" s="155">
        <v>462.09526076680299</v>
      </c>
      <c r="G187" s="155">
        <v>197.160787908027</v>
      </c>
      <c r="H187" s="155"/>
      <c r="I187" s="155">
        <v>112</v>
      </c>
      <c r="J187" s="155">
        <v>640</v>
      </c>
      <c r="K187" s="155">
        <v>298.41957563312798</v>
      </c>
      <c r="L187" s="155">
        <v>5607</v>
      </c>
      <c r="M187" s="155">
        <v>4792</v>
      </c>
      <c r="N187" s="110"/>
      <c r="O187" s="110"/>
    </row>
    <row r="188" spans="1:15" ht="13.2" x14ac:dyDescent="0.25">
      <c r="A188" s="110" t="s">
        <v>500</v>
      </c>
      <c r="B188" s="110">
        <v>12841</v>
      </c>
      <c r="C188" s="155">
        <v>638</v>
      </c>
      <c r="D188" s="155">
        <v>5.1942421922876196</v>
      </c>
      <c r="E188" s="155">
        <v>98.040411146232103</v>
      </c>
      <c r="F188" s="155">
        <v>355.80295985464301</v>
      </c>
      <c r="G188" s="155">
        <v>179.03753880744699</v>
      </c>
      <c r="H188" s="155"/>
      <c r="I188" s="155">
        <v>117</v>
      </c>
      <c r="J188" s="155">
        <v>587</v>
      </c>
      <c r="K188" s="155">
        <v>322.79808350444898</v>
      </c>
      <c r="L188" s="155">
        <v>6561</v>
      </c>
      <c r="M188" s="155">
        <v>5527</v>
      </c>
      <c r="N188" s="110"/>
      <c r="O188" s="110"/>
    </row>
    <row r="189" spans="1:15" ht="13.2" x14ac:dyDescent="0.25">
      <c r="A189" s="110" t="s">
        <v>501</v>
      </c>
      <c r="B189" s="110">
        <v>11240</v>
      </c>
      <c r="C189" s="155">
        <v>750</v>
      </c>
      <c r="D189" s="155">
        <v>-7.2267070857837403</v>
      </c>
      <c r="E189" s="155">
        <v>205.82127148058299</v>
      </c>
      <c r="F189" s="155">
        <v>294.99427603900301</v>
      </c>
      <c r="G189" s="155">
        <v>256.88452113590802</v>
      </c>
      <c r="H189" s="155"/>
      <c r="I189" s="155">
        <v>215</v>
      </c>
      <c r="J189" s="155">
        <v>426</v>
      </c>
      <c r="K189" s="155">
        <v>405.40793976728298</v>
      </c>
      <c r="L189" s="155">
        <v>5948</v>
      </c>
      <c r="M189" s="155">
        <v>5106</v>
      </c>
      <c r="N189" s="110"/>
      <c r="O189" s="110"/>
    </row>
    <row r="190" spans="1:15" ht="13.2" x14ac:dyDescent="0.25">
      <c r="A190" s="110" t="s">
        <v>502</v>
      </c>
      <c r="B190" s="110">
        <v>12846</v>
      </c>
      <c r="C190" s="155">
        <v>579</v>
      </c>
      <c r="D190" s="155">
        <v>-6.0695831961625704</v>
      </c>
      <c r="E190" s="155">
        <v>86.275486141193298</v>
      </c>
      <c r="F190" s="155">
        <v>336.881510119003</v>
      </c>
      <c r="G190" s="155">
        <v>162.31418224840999</v>
      </c>
      <c r="H190" s="155"/>
      <c r="I190" s="155">
        <v>103</v>
      </c>
      <c r="J190" s="155">
        <v>556</v>
      </c>
      <c r="K190" s="155">
        <v>292.76043805612602</v>
      </c>
      <c r="L190" s="155">
        <v>6951</v>
      </c>
      <c r="M190" s="155">
        <v>5961</v>
      </c>
      <c r="N190" s="110"/>
      <c r="O190" s="110"/>
    </row>
    <row r="191" spans="1:15" ht="13.2" x14ac:dyDescent="0.25">
      <c r="A191" s="110" t="s">
        <v>503</v>
      </c>
      <c r="B191" s="110">
        <v>16016</v>
      </c>
      <c r="C191" s="155">
        <v>406</v>
      </c>
      <c r="D191" s="155">
        <v>-20.121215710090301</v>
      </c>
      <c r="E191" s="155">
        <v>59.793510889783398</v>
      </c>
      <c r="F191" s="155">
        <v>239.10097326936099</v>
      </c>
      <c r="G191" s="155">
        <v>127.356523207354</v>
      </c>
      <c r="H191" s="155"/>
      <c r="I191" s="155">
        <v>89</v>
      </c>
      <c r="J191" s="155">
        <v>492</v>
      </c>
      <c r="K191" s="155">
        <v>286.39356605065001</v>
      </c>
      <c r="L191" s="155">
        <v>8181</v>
      </c>
      <c r="M191" s="155">
        <v>7262</v>
      </c>
      <c r="N191" s="110"/>
      <c r="O191" s="110"/>
    </row>
    <row r="192" spans="1:15" ht="13.2" x14ac:dyDescent="0.25">
      <c r="A192" s="110" t="s">
        <v>504</v>
      </c>
      <c r="B192" s="110">
        <v>11936</v>
      </c>
      <c r="C192" s="155">
        <v>712</v>
      </c>
      <c r="D192" s="155">
        <v>-22.5079235000449</v>
      </c>
      <c r="E192" s="155">
        <v>108.178397567262</v>
      </c>
      <c r="F192" s="155">
        <v>427.77493162221799</v>
      </c>
      <c r="G192" s="155">
        <v>198.804758780719</v>
      </c>
      <c r="H192" s="155"/>
      <c r="I192" s="155">
        <v>120</v>
      </c>
      <c r="J192" s="155">
        <v>656</v>
      </c>
      <c r="K192" s="155">
        <v>333.17590691307299</v>
      </c>
      <c r="L192" s="155">
        <v>6227</v>
      </c>
      <c r="M192" s="155">
        <v>5460</v>
      </c>
      <c r="N192" s="110"/>
      <c r="O192" s="110"/>
    </row>
    <row r="193" spans="1:15" ht="13.2" x14ac:dyDescent="0.25">
      <c r="A193" s="110" t="s">
        <v>505</v>
      </c>
      <c r="B193" s="110">
        <v>59058</v>
      </c>
      <c r="C193" s="155">
        <v>720</v>
      </c>
      <c r="D193" s="155">
        <v>5.3124328429002503</v>
      </c>
      <c r="E193" s="155">
        <v>203.87757492818</v>
      </c>
      <c r="F193" s="155">
        <v>277.68735347075</v>
      </c>
      <c r="G193" s="155">
        <v>233.20041711038201</v>
      </c>
      <c r="H193" s="155"/>
      <c r="I193" s="155">
        <v>1119</v>
      </c>
      <c r="J193" s="155">
        <v>2107</v>
      </c>
      <c r="K193" s="155">
        <v>1933.73100616016</v>
      </c>
      <c r="L193" s="155">
        <v>33339</v>
      </c>
      <c r="M193" s="155">
        <v>28130</v>
      </c>
      <c r="N193" s="110"/>
      <c r="O193" s="110"/>
    </row>
    <row r="194" spans="1:15" ht="13.2" x14ac:dyDescent="0.25">
      <c r="A194" s="110" t="s">
        <v>506</v>
      </c>
      <c r="B194" s="110">
        <v>9293</v>
      </c>
      <c r="C194" s="155">
        <v>752</v>
      </c>
      <c r="D194" s="155">
        <v>18.9595293527602</v>
      </c>
      <c r="E194" s="155">
        <v>133.15577642376499</v>
      </c>
      <c r="F194" s="155">
        <v>335.86035042127202</v>
      </c>
      <c r="G194" s="155">
        <v>263.68862950610298</v>
      </c>
      <c r="H194" s="155"/>
      <c r="I194" s="155">
        <v>115</v>
      </c>
      <c r="J194" s="155">
        <v>401</v>
      </c>
      <c r="K194" s="155">
        <v>344.06091718001397</v>
      </c>
      <c r="L194" s="155">
        <v>4942</v>
      </c>
      <c r="M194" s="155">
        <v>4096</v>
      </c>
      <c r="N194" s="110"/>
      <c r="O194" s="110"/>
    </row>
    <row r="195" spans="1:15" ht="13.2" x14ac:dyDescent="0.25">
      <c r="A195" s="110" t="s">
        <v>507</v>
      </c>
      <c r="B195" s="110">
        <v>56703</v>
      </c>
      <c r="C195" s="155">
        <v>670</v>
      </c>
      <c r="D195" s="155">
        <v>-2.28120966757632</v>
      </c>
      <c r="E195" s="155">
        <v>147.82555865204799</v>
      </c>
      <c r="F195" s="155">
        <v>298.41716776057302</v>
      </c>
      <c r="G195" s="155">
        <v>225.807970664788</v>
      </c>
      <c r="H195" s="155"/>
      <c r="I195" s="155">
        <v>779</v>
      </c>
      <c r="J195" s="155">
        <v>2174</v>
      </c>
      <c r="K195" s="155">
        <v>1797.7665982204001</v>
      </c>
      <c r="L195" s="155">
        <v>31174</v>
      </c>
      <c r="M195" s="155">
        <v>26576</v>
      </c>
      <c r="N195" s="110"/>
      <c r="O195" s="110"/>
    </row>
    <row r="196" spans="1:15" ht="13.2" x14ac:dyDescent="0.25">
      <c r="A196" s="110" t="s">
        <v>508</v>
      </c>
      <c r="B196" s="110">
        <v>24668</v>
      </c>
      <c r="C196" s="155">
        <v>612</v>
      </c>
      <c r="D196" s="155">
        <v>-22.673609143115499</v>
      </c>
      <c r="E196" s="155">
        <v>81.569119601254897</v>
      </c>
      <c r="F196" s="155">
        <v>357.17642690725802</v>
      </c>
      <c r="G196" s="155">
        <v>195.59045088527901</v>
      </c>
      <c r="H196" s="155"/>
      <c r="I196" s="155">
        <v>187</v>
      </c>
      <c r="J196" s="155">
        <v>1132</v>
      </c>
      <c r="K196" s="155">
        <v>677.43805612594099</v>
      </c>
      <c r="L196" s="155">
        <v>13090</v>
      </c>
      <c r="M196" s="155">
        <v>11526</v>
      </c>
      <c r="N196" s="110"/>
      <c r="O196" s="110"/>
    </row>
    <row r="197" spans="1:15" ht="13.2" x14ac:dyDescent="0.25">
      <c r="A197" s="110" t="s">
        <v>509</v>
      </c>
      <c r="B197" s="110">
        <v>16024</v>
      </c>
      <c r="C197" s="155">
        <v>654</v>
      </c>
      <c r="D197" s="155">
        <v>1.5261131858658801</v>
      </c>
      <c r="E197" s="155">
        <v>88.638235690159803</v>
      </c>
      <c r="F197" s="155">
        <v>391.50238024986999</v>
      </c>
      <c r="G197" s="155">
        <v>172.27066553373501</v>
      </c>
      <c r="H197" s="155"/>
      <c r="I197" s="155">
        <v>132</v>
      </c>
      <c r="J197" s="155">
        <v>806</v>
      </c>
      <c r="K197" s="155">
        <v>387.58795345653698</v>
      </c>
      <c r="L197" s="155">
        <v>8668</v>
      </c>
      <c r="M197" s="155">
        <v>7346</v>
      </c>
      <c r="N197" s="110"/>
      <c r="O197" s="110"/>
    </row>
    <row r="198" spans="1:15" ht="13.2" x14ac:dyDescent="0.25">
      <c r="A198" s="110" t="s">
        <v>510</v>
      </c>
      <c r="B198" s="110">
        <v>11810</v>
      </c>
      <c r="C198" s="155">
        <v>661</v>
      </c>
      <c r="D198" s="155">
        <v>-26.478504309461201</v>
      </c>
      <c r="E198" s="155">
        <v>144.86562177864201</v>
      </c>
      <c r="F198" s="155">
        <v>357.86583042825401</v>
      </c>
      <c r="G198" s="155">
        <v>184.402052899008</v>
      </c>
      <c r="H198" s="155"/>
      <c r="I198" s="155">
        <v>159</v>
      </c>
      <c r="J198" s="155">
        <v>543</v>
      </c>
      <c r="K198" s="155">
        <v>305.77618069815202</v>
      </c>
      <c r="L198" s="155">
        <v>6339</v>
      </c>
      <c r="M198" s="155">
        <v>5601</v>
      </c>
      <c r="N198" s="110"/>
      <c r="O198" s="110"/>
    </row>
    <row r="199" spans="1:15" ht="13.2" x14ac:dyDescent="0.25">
      <c r="A199" s="110" t="s">
        <v>511</v>
      </c>
      <c r="B199" s="110">
        <v>39591</v>
      </c>
      <c r="C199" s="155">
        <v>675</v>
      </c>
      <c r="D199" s="155">
        <v>0.102925289484516</v>
      </c>
      <c r="E199" s="155">
        <v>158.17746871283299</v>
      </c>
      <c r="F199" s="155">
        <v>286.43981308186198</v>
      </c>
      <c r="G199" s="155">
        <v>230.14956703315599</v>
      </c>
      <c r="H199" s="155"/>
      <c r="I199" s="155">
        <v>582</v>
      </c>
      <c r="J199" s="155">
        <v>1457</v>
      </c>
      <c r="K199" s="155">
        <v>1279.3655030800801</v>
      </c>
      <c r="L199" s="155">
        <v>21140</v>
      </c>
      <c r="M199" s="155">
        <v>17959</v>
      </c>
      <c r="N199" s="110"/>
      <c r="O199" s="110"/>
    </row>
    <row r="200" spans="1:15" ht="13.2" x14ac:dyDescent="0.25">
      <c r="A200" s="110" t="s">
        <v>512</v>
      </c>
      <c r="B200" s="110">
        <v>12610</v>
      </c>
      <c r="C200" s="155">
        <v>705</v>
      </c>
      <c r="D200" s="155">
        <v>19.7062118902147</v>
      </c>
      <c r="E200" s="155">
        <v>130.555283547789</v>
      </c>
      <c r="F200" s="155">
        <v>297.51046926222699</v>
      </c>
      <c r="G200" s="155">
        <v>256.76573417626003</v>
      </c>
      <c r="H200" s="155"/>
      <c r="I200" s="155">
        <v>153</v>
      </c>
      <c r="J200" s="155">
        <v>482</v>
      </c>
      <c r="K200" s="155">
        <v>454.61122518822702</v>
      </c>
      <c r="L200" s="155">
        <v>6574</v>
      </c>
      <c r="M200" s="155">
        <v>5431</v>
      </c>
      <c r="N200" s="110"/>
      <c r="O200" s="110"/>
    </row>
    <row r="201" spans="1:15" ht="13.2" x14ac:dyDescent="0.25">
      <c r="A201" s="110" t="s">
        <v>513</v>
      </c>
      <c r="B201" s="110">
        <v>12916</v>
      </c>
      <c r="C201" s="155">
        <v>379</v>
      </c>
      <c r="D201" s="155">
        <v>-20.171741830221698</v>
      </c>
      <c r="E201" s="155">
        <v>47.485927752194797</v>
      </c>
      <c r="F201" s="155">
        <v>250.08656512422201</v>
      </c>
      <c r="G201" s="155">
        <v>101.79526416493</v>
      </c>
      <c r="H201" s="155"/>
      <c r="I201" s="155">
        <v>57</v>
      </c>
      <c r="J201" s="155">
        <v>415</v>
      </c>
      <c r="K201" s="155">
        <v>184.605065023956</v>
      </c>
      <c r="L201" s="155">
        <v>6729</v>
      </c>
      <c r="M201" s="155">
        <v>5989</v>
      </c>
      <c r="N201" s="110"/>
      <c r="O201" s="110"/>
    </row>
    <row r="202" spans="1:15" ht="14.25" customHeight="1" x14ac:dyDescent="0.25">
      <c r="A202" s="18" t="s">
        <v>514</v>
      </c>
      <c r="B202" s="110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10"/>
      <c r="O202" s="110"/>
    </row>
    <row r="203" spans="1:15" ht="13.2" x14ac:dyDescent="0.25">
      <c r="A203" s="110" t="s">
        <v>515</v>
      </c>
      <c r="B203" s="110">
        <v>26045</v>
      </c>
      <c r="C203" s="155">
        <v>547</v>
      </c>
      <c r="D203" s="155">
        <v>15.2382698057782</v>
      </c>
      <c r="E203" s="155">
        <v>99.979074522879202</v>
      </c>
      <c r="F203" s="155">
        <v>276.73043528311803</v>
      </c>
      <c r="G203" s="155">
        <v>155.28694805559101</v>
      </c>
      <c r="H203" s="155"/>
      <c r="I203" s="155">
        <v>242</v>
      </c>
      <c r="J203" s="155">
        <v>926</v>
      </c>
      <c r="K203" s="155">
        <v>567.86789869952099</v>
      </c>
      <c r="L203" s="155">
        <v>13796</v>
      </c>
      <c r="M203" s="155">
        <v>11377</v>
      </c>
      <c r="N203" s="110"/>
      <c r="O203" s="110"/>
    </row>
    <row r="204" spans="1:15" ht="13.2" x14ac:dyDescent="0.25">
      <c r="A204" s="110" t="s">
        <v>516</v>
      </c>
      <c r="B204" s="110">
        <v>8564</v>
      </c>
      <c r="C204" s="155">
        <v>1202</v>
      </c>
      <c r="D204" s="155">
        <v>227.395075465882</v>
      </c>
      <c r="E204" s="155">
        <v>119.36171626330101</v>
      </c>
      <c r="F204" s="155">
        <v>437.15829055910098</v>
      </c>
      <c r="G204" s="155">
        <v>417.60051094237201</v>
      </c>
      <c r="H204" s="155"/>
      <c r="I204" s="155">
        <v>95</v>
      </c>
      <c r="J204" s="155">
        <v>481</v>
      </c>
      <c r="K204" s="155">
        <v>502.14099931553699</v>
      </c>
      <c r="L204" s="155">
        <v>4679</v>
      </c>
      <c r="M204" s="155">
        <v>3233</v>
      </c>
      <c r="N204" s="110"/>
      <c r="O204" s="110"/>
    </row>
    <row r="205" spans="1:15" ht="13.2" x14ac:dyDescent="0.25">
      <c r="A205" s="110" t="s">
        <v>517</v>
      </c>
      <c r="B205" s="110">
        <v>10644</v>
      </c>
      <c r="C205" s="155">
        <v>1065</v>
      </c>
      <c r="D205" s="155">
        <v>74.699673788775399</v>
      </c>
      <c r="E205" s="155">
        <v>275.97890632285402</v>
      </c>
      <c r="F205" s="155">
        <v>399.26209211793503</v>
      </c>
      <c r="G205" s="155">
        <v>315.08954376433798</v>
      </c>
      <c r="H205" s="155"/>
      <c r="I205" s="155">
        <v>273</v>
      </c>
      <c r="J205" s="155">
        <v>546</v>
      </c>
      <c r="K205" s="155">
        <v>470.898015058179</v>
      </c>
      <c r="L205" s="155">
        <v>5531</v>
      </c>
      <c r="M205" s="155">
        <v>4381</v>
      </c>
      <c r="N205" s="110"/>
      <c r="O205" s="110"/>
    </row>
    <row r="206" spans="1:15" ht="13.2" x14ac:dyDescent="0.25">
      <c r="A206" s="110" t="s">
        <v>518</v>
      </c>
      <c r="B206" s="110">
        <v>11499</v>
      </c>
      <c r="C206" s="155">
        <v>444</v>
      </c>
      <c r="D206" s="155">
        <v>1.04225100165638</v>
      </c>
      <c r="E206" s="155">
        <v>53.3375287283544</v>
      </c>
      <c r="F206" s="155">
        <v>273.458604018654</v>
      </c>
      <c r="G206" s="155">
        <v>115.678520019633</v>
      </c>
      <c r="H206" s="155"/>
      <c r="I206" s="155">
        <v>57</v>
      </c>
      <c r="J206" s="155">
        <v>404</v>
      </c>
      <c r="K206" s="155">
        <v>186.76728268309401</v>
      </c>
      <c r="L206" s="155">
        <v>6023</v>
      </c>
      <c r="M206" s="155">
        <v>5087</v>
      </c>
      <c r="N206" s="110"/>
      <c r="O206" s="110"/>
    </row>
    <row r="207" spans="1:15" ht="13.2" x14ac:dyDescent="0.25">
      <c r="A207" s="110" t="s">
        <v>519</v>
      </c>
      <c r="B207" s="110">
        <v>9047</v>
      </c>
      <c r="C207" s="155">
        <v>649</v>
      </c>
      <c r="D207" s="155">
        <v>21.751452189042698</v>
      </c>
      <c r="E207" s="155">
        <v>88.012678372987295</v>
      </c>
      <c r="F207" s="155">
        <v>379.40609245125597</v>
      </c>
      <c r="G207" s="155">
        <v>160.05498434672</v>
      </c>
      <c r="H207" s="155"/>
      <c r="I207" s="155">
        <v>74</v>
      </c>
      <c r="J207" s="155">
        <v>441</v>
      </c>
      <c r="K207" s="155">
        <v>203.31143052703601</v>
      </c>
      <c r="L207" s="155">
        <v>4770</v>
      </c>
      <c r="M207" s="155">
        <v>3916</v>
      </c>
      <c r="N207" s="110"/>
      <c r="O207" s="110"/>
    </row>
    <row r="208" spans="1:15" ht="13.2" x14ac:dyDescent="0.25">
      <c r="A208" s="110" t="s">
        <v>520</v>
      </c>
      <c r="B208" s="110">
        <v>11606</v>
      </c>
      <c r="C208" s="155">
        <v>629</v>
      </c>
      <c r="D208" s="155">
        <v>24.134732834138699</v>
      </c>
      <c r="E208" s="155">
        <v>86.222078998466202</v>
      </c>
      <c r="F208" s="155">
        <v>275.63194959075298</v>
      </c>
      <c r="G208" s="155">
        <v>243.340406695637</v>
      </c>
      <c r="H208" s="155"/>
      <c r="I208" s="155">
        <v>93</v>
      </c>
      <c r="J208" s="155">
        <v>411</v>
      </c>
      <c r="K208" s="155">
        <v>396.53798767967203</v>
      </c>
      <c r="L208" s="155">
        <v>6158</v>
      </c>
      <c r="M208" s="155">
        <v>5029</v>
      </c>
      <c r="N208" s="110"/>
      <c r="O208" s="110"/>
    </row>
    <row r="209" spans="1:15" ht="13.2" x14ac:dyDescent="0.25">
      <c r="A209" s="110" t="s">
        <v>521</v>
      </c>
      <c r="B209" s="110">
        <v>16568</v>
      </c>
      <c r="C209" s="155">
        <v>241</v>
      </c>
      <c r="D209" s="155">
        <v>-16.433087756417201</v>
      </c>
      <c r="E209" s="155">
        <v>38.3177530220945</v>
      </c>
      <c r="F209" s="155">
        <v>136.70777167584399</v>
      </c>
      <c r="G209" s="155">
        <v>82.839595983195593</v>
      </c>
      <c r="H209" s="155"/>
      <c r="I209" s="155">
        <v>59</v>
      </c>
      <c r="J209" s="155">
        <v>291</v>
      </c>
      <c r="K209" s="155">
        <v>192.70636550308001</v>
      </c>
      <c r="L209" s="155">
        <v>8804</v>
      </c>
      <c r="M209" s="155">
        <v>7891</v>
      </c>
      <c r="N209" s="110"/>
      <c r="O209" s="110"/>
    </row>
    <row r="210" spans="1:15" ht="13.2" x14ac:dyDescent="0.25">
      <c r="A210" s="110" t="s">
        <v>522</v>
      </c>
      <c r="B210" s="110">
        <v>93898</v>
      </c>
      <c r="C210" s="155">
        <v>485</v>
      </c>
      <c r="D210" s="155">
        <v>-11.7163439435492</v>
      </c>
      <c r="E210" s="155">
        <v>102.67619727551001</v>
      </c>
      <c r="F210" s="155">
        <v>222.31703043927001</v>
      </c>
      <c r="G210" s="155">
        <v>172.021545952022</v>
      </c>
      <c r="H210" s="155"/>
      <c r="I210" s="155">
        <v>896</v>
      </c>
      <c r="J210" s="155">
        <v>2682</v>
      </c>
      <c r="K210" s="155">
        <v>2267.9171800136901</v>
      </c>
      <c r="L210" s="155">
        <v>54029</v>
      </c>
      <c r="M210" s="155">
        <v>46887</v>
      </c>
      <c r="N210" s="110"/>
      <c r="O210" s="110"/>
    </row>
    <row r="211" spans="1:15" ht="13.2" x14ac:dyDescent="0.25">
      <c r="A211" s="110" t="s">
        <v>523</v>
      </c>
      <c r="B211" s="110">
        <v>12087</v>
      </c>
      <c r="C211" s="155">
        <v>421</v>
      </c>
      <c r="D211" s="155">
        <v>-5.0575500724081603</v>
      </c>
      <c r="E211" s="155">
        <v>65.876619611186896</v>
      </c>
      <c r="F211" s="155">
        <v>264.66322552744998</v>
      </c>
      <c r="G211" s="155">
        <v>95.131681366864299</v>
      </c>
      <c r="H211" s="155"/>
      <c r="I211" s="155">
        <v>74</v>
      </c>
      <c r="J211" s="155">
        <v>411</v>
      </c>
      <c r="K211" s="155">
        <v>161.44763860369599</v>
      </c>
      <c r="L211" s="155">
        <v>6241</v>
      </c>
      <c r="M211" s="155">
        <v>5344</v>
      </c>
      <c r="N211" s="110"/>
      <c r="O211" s="110"/>
    </row>
    <row r="212" spans="1:15" ht="13.2" x14ac:dyDescent="0.25">
      <c r="A212" s="110" t="s">
        <v>524</v>
      </c>
      <c r="B212" s="110">
        <v>24255</v>
      </c>
      <c r="C212" s="155">
        <v>702</v>
      </c>
      <c r="D212" s="155">
        <v>22.8024040066366</v>
      </c>
      <c r="E212" s="155">
        <v>148.61465449616901</v>
      </c>
      <c r="F212" s="155">
        <v>328.60107432306</v>
      </c>
      <c r="G212" s="155">
        <v>201.76295937152099</v>
      </c>
      <c r="H212" s="155"/>
      <c r="I212" s="155">
        <v>335</v>
      </c>
      <c r="J212" s="155">
        <v>1024</v>
      </c>
      <c r="K212" s="155">
        <v>687.11704312115</v>
      </c>
      <c r="L212" s="155">
        <v>12924</v>
      </c>
      <c r="M212" s="155">
        <v>10627</v>
      </c>
      <c r="N212" s="110"/>
      <c r="O212" s="110"/>
    </row>
    <row r="213" spans="1:15" ht="13.2" x14ac:dyDescent="0.25">
      <c r="A213" s="110" t="s">
        <v>525</v>
      </c>
      <c r="B213" s="110">
        <v>3740</v>
      </c>
      <c r="C213" s="155">
        <v>743</v>
      </c>
      <c r="D213" s="155">
        <v>31.077772909899899</v>
      </c>
      <c r="E213" s="155">
        <v>92.065408439417993</v>
      </c>
      <c r="F213" s="155">
        <v>337.14266359989699</v>
      </c>
      <c r="G213" s="155">
        <v>282.52396748206002</v>
      </c>
      <c r="H213" s="155"/>
      <c r="I213" s="155">
        <v>32</v>
      </c>
      <c r="J213" s="155">
        <v>162</v>
      </c>
      <c r="K213" s="155">
        <v>148.359342915811</v>
      </c>
      <c r="L213" s="155">
        <v>1969</v>
      </c>
      <c r="M213" s="155">
        <v>1604</v>
      </c>
      <c r="N213" s="110"/>
      <c r="O213" s="110"/>
    </row>
    <row r="214" spans="1:15" ht="13.2" x14ac:dyDescent="0.25">
      <c r="A214" s="110" t="s">
        <v>526</v>
      </c>
      <c r="B214" s="110">
        <v>4014</v>
      </c>
      <c r="C214" s="155">
        <v>669</v>
      </c>
      <c r="D214" s="155">
        <v>27.305560554264002</v>
      </c>
      <c r="E214" s="155">
        <v>112.58746230119399</v>
      </c>
      <c r="F214" s="155">
        <v>381.99630258160101</v>
      </c>
      <c r="G214" s="155">
        <v>146.697457018969</v>
      </c>
      <c r="H214" s="155"/>
      <c r="I214" s="155">
        <v>42</v>
      </c>
      <c r="J214" s="155">
        <v>197</v>
      </c>
      <c r="K214" s="155">
        <v>82.677618069815196</v>
      </c>
      <c r="L214" s="155">
        <v>2107</v>
      </c>
      <c r="M214" s="155">
        <v>1717</v>
      </c>
      <c r="N214" s="110"/>
      <c r="O214" s="110"/>
    </row>
    <row r="215" spans="1:15" ht="13.2" x14ac:dyDescent="0.25">
      <c r="A215" s="110" t="s">
        <v>527</v>
      </c>
      <c r="B215" s="110">
        <v>13306</v>
      </c>
      <c r="C215" s="155">
        <v>521</v>
      </c>
      <c r="D215" s="155">
        <v>-6.0370569242027701</v>
      </c>
      <c r="E215" s="155">
        <v>79.249524418531806</v>
      </c>
      <c r="F215" s="155">
        <v>272.004278338456</v>
      </c>
      <c r="G215" s="155">
        <v>175.935549367324</v>
      </c>
      <c r="H215" s="155"/>
      <c r="I215" s="155">
        <v>98</v>
      </c>
      <c r="J215" s="155">
        <v>465</v>
      </c>
      <c r="K215" s="155">
        <v>328.691991786448</v>
      </c>
      <c r="L215" s="155">
        <v>7184</v>
      </c>
      <c r="M215" s="155">
        <v>6162</v>
      </c>
      <c r="N215" s="110"/>
      <c r="O215" s="110"/>
    </row>
    <row r="216" spans="1:15" ht="13.2" x14ac:dyDescent="0.25">
      <c r="A216" s="110" t="s">
        <v>528</v>
      </c>
      <c r="B216" s="110">
        <v>15455</v>
      </c>
      <c r="C216" s="155">
        <v>724</v>
      </c>
      <c r="D216" s="155">
        <v>27.910229456420801</v>
      </c>
      <c r="E216" s="155">
        <v>146.90330074385801</v>
      </c>
      <c r="F216" s="155">
        <v>284.54420138632003</v>
      </c>
      <c r="G216" s="155">
        <v>264.92657452239598</v>
      </c>
      <c r="H216" s="155"/>
      <c r="I216" s="155">
        <v>211</v>
      </c>
      <c r="J216" s="155">
        <v>565</v>
      </c>
      <c r="K216" s="155">
        <v>574.88706365503106</v>
      </c>
      <c r="L216" s="155">
        <v>8068</v>
      </c>
      <c r="M216" s="155">
        <v>6594</v>
      </c>
      <c r="N216" s="110"/>
      <c r="O216" s="110"/>
    </row>
    <row r="217" spans="1:15" ht="13.2" x14ac:dyDescent="0.25">
      <c r="A217" s="110" t="s">
        <v>529</v>
      </c>
      <c r="B217" s="110">
        <v>11616</v>
      </c>
      <c r="C217" s="155">
        <v>578</v>
      </c>
      <c r="D217" s="155">
        <v>21.020788263229601</v>
      </c>
      <c r="E217" s="155">
        <v>85.2215310128135</v>
      </c>
      <c r="F217" s="155">
        <v>267.353943041305</v>
      </c>
      <c r="G217" s="155">
        <v>204.581955718214</v>
      </c>
      <c r="H217" s="155"/>
      <c r="I217" s="155">
        <v>92</v>
      </c>
      <c r="J217" s="155">
        <v>399</v>
      </c>
      <c r="K217" s="155">
        <v>333.66598220396997</v>
      </c>
      <c r="L217" s="155">
        <v>6186</v>
      </c>
      <c r="M217" s="155">
        <v>5059</v>
      </c>
      <c r="N217" s="110"/>
      <c r="O217" s="110"/>
    </row>
    <row r="218" spans="1:15" ht="13.2" x14ac:dyDescent="0.25">
      <c r="A218" s="110" t="s">
        <v>530</v>
      </c>
      <c r="B218" s="110">
        <v>10070</v>
      </c>
      <c r="C218" s="155">
        <v>969</v>
      </c>
      <c r="D218" s="155">
        <v>133.33589913470399</v>
      </c>
      <c r="E218" s="155">
        <v>99.373728784131004</v>
      </c>
      <c r="F218" s="155">
        <v>365.59645123732003</v>
      </c>
      <c r="G218" s="155">
        <v>370.31186805075998</v>
      </c>
      <c r="H218" s="155"/>
      <c r="I218" s="155">
        <v>93</v>
      </c>
      <c r="J218" s="155">
        <v>473</v>
      </c>
      <c r="K218" s="155">
        <v>523.58247775496204</v>
      </c>
      <c r="L218" s="155">
        <v>5411</v>
      </c>
      <c r="M218" s="155">
        <v>3973</v>
      </c>
      <c r="N218" s="110"/>
      <c r="O218" s="110"/>
    </row>
    <row r="219" spans="1:15" ht="14.25" customHeight="1" x14ac:dyDescent="0.25">
      <c r="A219" s="18" t="s">
        <v>531</v>
      </c>
      <c r="B219" s="110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10"/>
      <c r="O219" s="110"/>
    </row>
    <row r="220" spans="1:15" ht="13.2" x14ac:dyDescent="0.25">
      <c r="A220" s="110" t="s">
        <v>532</v>
      </c>
      <c r="B220" s="110">
        <v>11377</v>
      </c>
      <c r="C220" s="155">
        <v>541</v>
      </c>
      <c r="D220" s="155">
        <v>-8.3425149899470092</v>
      </c>
      <c r="E220" s="155">
        <v>56.746829276735397</v>
      </c>
      <c r="F220" s="155">
        <v>343.43635038828302</v>
      </c>
      <c r="G220" s="155">
        <v>149.42716605858101</v>
      </c>
      <c r="H220" s="155"/>
      <c r="I220" s="155">
        <v>60</v>
      </c>
      <c r="J220" s="155">
        <v>502</v>
      </c>
      <c r="K220" s="155">
        <v>238.69609856262801</v>
      </c>
      <c r="L220" s="155">
        <v>5810</v>
      </c>
      <c r="M220" s="155">
        <v>5004</v>
      </c>
      <c r="N220" s="110"/>
      <c r="O220" s="110"/>
    </row>
    <row r="221" spans="1:15" ht="13.2" x14ac:dyDescent="0.25">
      <c r="A221" s="110" t="s">
        <v>533</v>
      </c>
      <c r="B221" s="110">
        <v>9666</v>
      </c>
      <c r="C221" s="155">
        <v>781</v>
      </c>
      <c r="D221" s="155">
        <v>30.557049237816699</v>
      </c>
      <c r="E221" s="155">
        <v>146.94176378016999</v>
      </c>
      <c r="F221" s="155">
        <v>406.64448681079301</v>
      </c>
      <c r="G221" s="155">
        <v>196.494617935767</v>
      </c>
      <c r="H221" s="155"/>
      <c r="I221" s="155">
        <v>132</v>
      </c>
      <c r="J221" s="155">
        <v>505</v>
      </c>
      <c r="K221" s="155">
        <v>266.67693360711797</v>
      </c>
      <c r="L221" s="155">
        <v>5021</v>
      </c>
      <c r="M221" s="155">
        <v>4103</v>
      </c>
      <c r="N221" s="110"/>
      <c r="O221" s="110"/>
    </row>
    <row r="222" spans="1:15" ht="13.2" x14ac:dyDescent="0.25">
      <c r="A222" s="110" t="s">
        <v>534</v>
      </c>
      <c r="B222" s="110">
        <v>15932</v>
      </c>
      <c r="C222" s="155">
        <v>827</v>
      </c>
      <c r="D222" s="155">
        <v>-0.37577241723744298</v>
      </c>
      <c r="E222" s="155">
        <v>162.76643555969301</v>
      </c>
      <c r="F222" s="155">
        <v>396.69436627009497</v>
      </c>
      <c r="G222" s="155">
        <v>267.77468347028599</v>
      </c>
      <c r="H222" s="155"/>
      <c r="I222" s="155">
        <v>241</v>
      </c>
      <c r="J222" s="155">
        <v>812</v>
      </c>
      <c r="K222" s="155">
        <v>599.00136892539399</v>
      </c>
      <c r="L222" s="155">
        <v>8578</v>
      </c>
      <c r="M222" s="155">
        <v>7301</v>
      </c>
      <c r="N222" s="110"/>
      <c r="O222" s="110"/>
    </row>
    <row r="223" spans="1:15" ht="13.2" x14ac:dyDescent="0.25">
      <c r="A223" s="110" t="s">
        <v>535</v>
      </c>
      <c r="B223" s="110">
        <v>7013</v>
      </c>
      <c r="C223" s="155">
        <v>894</v>
      </c>
      <c r="D223" s="155">
        <v>22.767134477817301</v>
      </c>
      <c r="E223" s="155">
        <v>220.941226869443</v>
      </c>
      <c r="F223" s="155">
        <v>325.18767934157501</v>
      </c>
      <c r="G223" s="155">
        <v>325.12640379798</v>
      </c>
      <c r="H223" s="155"/>
      <c r="I223" s="155">
        <v>144</v>
      </c>
      <c r="J223" s="155">
        <v>293</v>
      </c>
      <c r="K223" s="155">
        <v>320.14305270362797</v>
      </c>
      <c r="L223" s="155">
        <v>3547</v>
      </c>
      <c r="M223" s="155">
        <v>2942</v>
      </c>
      <c r="N223" s="110"/>
      <c r="O223" s="110"/>
    </row>
    <row r="224" spans="1:15" ht="13.2" x14ac:dyDescent="0.25">
      <c r="A224" s="110" t="s">
        <v>536</v>
      </c>
      <c r="B224" s="110">
        <v>30381</v>
      </c>
      <c r="C224" s="155">
        <v>695</v>
      </c>
      <c r="D224" s="155">
        <v>1.61930207361735</v>
      </c>
      <c r="E224" s="155">
        <v>159.37806771043199</v>
      </c>
      <c r="F224" s="155">
        <v>339.968876054563</v>
      </c>
      <c r="G224" s="155">
        <v>194.37454910646699</v>
      </c>
      <c r="H224" s="155"/>
      <c r="I224" s="155">
        <v>450</v>
      </c>
      <c r="J224" s="155">
        <v>1327</v>
      </c>
      <c r="K224" s="155">
        <v>829.14305270362797</v>
      </c>
      <c r="L224" s="155">
        <v>16267</v>
      </c>
      <c r="M224" s="155">
        <v>13792</v>
      </c>
      <c r="N224" s="110"/>
      <c r="O224" s="110"/>
    </row>
    <row r="225" spans="1:15" ht="13.2" x14ac:dyDescent="0.25">
      <c r="A225" s="110" t="s">
        <v>537</v>
      </c>
      <c r="B225" s="110">
        <v>21738</v>
      </c>
      <c r="C225" s="155">
        <v>580</v>
      </c>
      <c r="D225" s="155">
        <v>-14.223420755346</v>
      </c>
      <c r="E225" s="155">
        <v>112.363272921982</v>
      </c>
      <c r="F225" s="155">
        <v>348.38829645000601</v>
      </c>
      <c r="G225" s="155">
        <v>133.69457101443001</v>
      </c>
      <c r="H225" s="155"/>
      <c r="I225" s="155">
        <v>227</v>
      </c>
      <c r="J225" s="155">
        <v>973</v>
      </c>
      <c r="K225" s="155">
        <v>408.05749486653002</v>
      </c>
      <c r="L225" s="155">
        <v>11701</v>
      </c>
      <c r="M225" s="155">
        <v>10174</v>
      </c>
      <c r="N225" s="110"/>
      <c r="O225" s="110"/>
    </row>
    <row r="226" spans="1:15" ht="13.2" x14ac:dyDescent="0.25">
      <c r="A226" s="110" t="s">
        <v>538</v>
      </c>
      <c r="B226" s="110">
        <v>5683</v>
      </c>
      <c r="C226" s="155">
        <v>762</v>
      </c>
      <c r="D226" s="155">
        <v>15.2391493834635</v>
      </c>
      <c r="E226" s="155">
        <v>172.29863797879401</v>
      </c>
      <c r="F226" s="155">
        <v>319.115990200601</v>
      </c>
      <c r="G226" s="155">
        <v>255.56151066786401</v>
      </c>
      <c r="H226" s="155"/>
      <c r="I226" s="155">
        <v>91</v>
      </c>
      <c r="J226" s="155">
        <v>233</v>
      </c>
      <c r="K226" s="155">
        <v>203.92060232717299</v>
      </c>
      <c r="L226" s="155">
        <v>2874</v>
      </c>
      <c r="M226" s="155">
        <v>2395</v>
      </c>
      <c r="N226" s="110"/>
      <c r="O226" s="110"/>
    </row>
    <row r="227" spans="1:15" ht="13.2" x14ac:dyDescent="0.25">
      <c r="A227" s="110" t="s">
        <v>539</v>
      </c>
      <c r="B227" s="110">
        <v>8234</v>
      </c>
      <c r="C227" s="155">
        <v>493</v>
      </c>
      <c r="D227" s="155">
        <v>-20.157461005812898</v>
      </c>
      <c r="E227" s="155">
        <v>58.805745386332802</v>
      </c>
      <c r="F227" s="155">
        <v>309.10582643585798</v>
      </c>
      <c r="G227" s="155">
        <v>145.25697015109</v>
      </c>
      <c r="H227" s="155"/>
      <c r="I227" s="155">
        <v>45</v>
      </c>
      <c r="J227" s="155">
        <v>327</v>
      </c>
      <c r="K227" s="155">
        <v>167.932922655715</v>
      </c>
      <c r="L227" s="155">
        <v>4276</v>
      </c>
      <c r="M227" s="155">
        <v>3772</v>
      </c>
      <c r="N227" s="110"/>
      <c r="O227" s="110"/>
    </row>
    <row r="228" spans="1:15" ht="13.2" x14ac:dyDescent="0.25">
      <c r="A228" s="110" t="s">
        <v>540</v>
      </c>
      <c r="B228" s="110">
        <v>23588</v>
      </c>
      <c r="C228" s="155">
        <v>755</v>
      </c>
      <c r="D228" s="155">
        <v>11.007923534589599</v>
      </c>
      <c r="E228" s="155">
        <v>180.64343166429401</v>
      </c>
      <c r="F228" s="155">
        <v>357.36139831989698</v>
      </c>
      <c r="G228" s="155">
        <v>205.645014452628</v>
      </c>
      <c r="H228" s="155"/>
      <c r="I228" s="155">
        <v>396</v>
      </c>
      <c r="J228" s="155">
        <v>1083</v>
      </c>
      <c r="K228" s="155">
        <v>681.07871321012999</v>
      </c>
      <c r="L228" s="155">
        <v>12466</v>
      </c>
      <c r="M228" s="155">
        <v>10445</v>
      </c>
      <c r="N228" s="110"/>
      <c r="O228" s="110"/>
    </row>
    <row r="229" spans="1:15" ht="13.2" x14ac:dyDescent="0.25">
      <c r="A229" s="110" t="s">
        <v>541</v>
      </c>
      <c r="B229" s="110">
        <v>4771</v>
      </c>
      <c r="C229" s="155">
        <v>1007</v>
      </c>
      <c r="D229" s="155">
        <v>98.910703012977393</v>
      </c>
      <c r="E229" s="155">
        <v>164.638557247759</v>
      </c>
      <c r="F229" s="155">
        <v>466.58085849563599</v>
      </c>
      <c r="G229" s="155">
        <v>277.30583492049198</v>
      </c>
      <c r="H229" s="155"/>
      <c r="I229" s="155">
        <v>73</v>
      </c>
      <c r="J229" s="155">
        <v>286</v>
      </c>
      <c r="K229" s="155">
        <v>185.76180698152001</v>
      </c>
      <c r="L229" s="155">
        <v>2500</v>
      </c>
      <c r="M229" s="155">
        <v>1920</v>
      </c>
      <c r="N229" s="110"/>
      <c r="O229" s="110"/>
    </row>
    <row r="230" spans="1:15" ht="13.2" x14ac:dyDescent="0.25">
      <c r="A230" s="110" t="s">
        <v>542</v>
      </c>
      <c r="B230" s="110">
        <v>10726</v>
      </c>
      <c r="C230" s="155">
        <v>604</v>
      </c>
      <c r="D230" s="155">
        <v>-6.35990044579097</v>
      </c>
      <c r="E230" s="155">
        <v>119.37881864175699</v>
      </c>
      <c r="F230" s="155">
        <v>287.36091284935401</v>
      </c>
      <c r="G230" s="155">
        <v>203.51046242824501</v>
      </c>
      <c r="H230" s="155"/>
      <c r="I230" s="155">
        <v>119</v>
      </c>
      <c r="J230" s="155">
        <v>396</v>
      </c>
      <c r="K230" s="155">
        <v>306.48733744011002</v>
      </c>
      <c r="L230" s="155">
        <v>5447</v>
      </c>
      <c r="M230" s="155">
        <v>4673</v>
      </c>
      <c r="N230" s="110"/>
      <c r="O230" s="110"/>
    </row>
    <row r="231" spans="1:15" ht="13.2" x14ac:dyDescent="0.25">
      <c r="A231" s="110" t="s">
        <v>531</v>
      </c>
      <c r="B231" s="110">
        <v>155696</v>
      </c>
      <c r="C231" s="155">
        <v>650</v>
      </c>
      <c r="D231" s="155">
        <v>-10.178903637981501</v>
      </c>
      <c r="E231" s="155">
        <v>176.29951253450099</v>
      </c>
      <c r="F231" s="155">
        <v>274.40124460127902</v>
      </c>
      <c r="G231" s="155">
        <v>209.785372884856</v>
      </c>
      <c r="H231" s="155"/>
      <c r="I231" s="155">
        <v>2551</v>
      </c>
      <c r="J231" s="155">
        <v>5489</v>
      </c>
      <c r="K231" s="155">
        <v>4586.0698151950701</v>
      </c>
      <c r="L231" s="155">
        <v>89582</v>
      </c>
      <c r="M231" s="155">
        <v>77285</v>
      </c>
      <c r="N231" s="110"/>
      <c r="O231" s="110"/>
    </row>
    <row r="232" spans="1:15" ht="14.25" customHeight="1" x14ac:dyDescent="0.25">
      <c r="A232" s="18" t="s">
        <v>543</v>
      </c>
      <c r="B232" s="110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10"/>
      <c r="O232" s="110"/>
    </row>
    <row r="233" spans="1:15" ht="13.2" x14ac:dyDescent="0.25">
      <c r="A233" s="110" t="s">
        <v>544</v>
      </c>
      <c r="B233" s="110">
        <v>14087</v>
      </c>
      <c r="C233" s="155">
        <v>618</v>
      </c>
      <c r="D233" s="155">
        <v>-0.87917069120504798</v>
      </c>
      <c r="E233" s="155">
        <v>129.851961661865</v>
      </c>
      <c r="F233" s="155">
        <v>293.94320081094099</v>
      </c>
      <c r="G233" s="155">
        <v>195.182488649871</v>
      </c>
      <c r="H233" s="155"/>
      <c r="I233" s="155">
        <v>170</v>
      </c>
      <c r="J233" s="155">
        <v>532</v>
      </c>
      <c r="K233" s="155">
        <v>386.05338809034902</v>
      </c>
      <c r="L233" s="155">
        <v>7456</v>
      </c>
      <c r="M233" s="155">
        <v>6340</v>
      </c>
      <c r="N233" s="110"/>
      <c r="O233" s="110"/>
    </row>
    <row r="234" spans="1:15" ht="13.2" x14ac:dyDescent="0.25">
      <c r="A234" s="110" t="s">
        <v>545</v>
      </c>
      <c r="B234" s="110">
        <v>13391</v>
      </c>
      <c r="C234" s="155">
        <v>963</v>
      </c>
      <c r="D234" s="155">
        <v>24.278361075645801</v>
      </c>
      <c r="E234" s="155">
        <v>241.86420192804499</v>
      </c>
      <c r="F234" s="155">
        <v>376.06383618892698</v>
      </c>
      <c r="G234" s="155">
        <v>320.66911974028301</v>
      </c>
      <c r="H234" s="155"/>
      <c r="I234" s="155">
        <v>301</v>
      </c>
      <c r="J234" s="155">
        <v>647</v>
      </c>
      <c r="K234" s="155">
        <v>602.91786447638594</v>
      </c>
      <c r="L234" s="155">
        <v>7163</v>
      </c>
      <c r="M234" s="155">
        <v>5945</v>
      </c>
      <c r="N234" s="110"/>
      <c r="O234" s="110"/>
    </row>
    <row r="235" spans="1:15" ht="13.2" x14ac:dyDescent="0.25">
      <c r="A235" s="110" t="s">
        <v>546</v>
      </c>
      <c r="B235" s="110">
        <v>16346</v>
      </c>
      <c r="C235" s="155">
        <v>671</v>
      </c>
      <c r="D235" s="155">
        <v>0.21731613873924899</v>
      </c>
      <c r="E235" s="155">
        <v>145.47852435518701</v>
      </c>
      <c r="F235" s="155">
        <v>351.88701816173301</v>
      </c>
      <c r="G235" s="155">
        <v>173.91002156402601</v>
      </c>
      <c r="H235" s="155"/>
      <c r="I235" s="155">
        <v>221</v>
      </c>
      <c r="J235" s="155">
        <v>739</v>
      </c>
      <c r="K235" s="155">
        <v>399.13894592744703</v>
      </c>
      <c r="L235" s="155">
        <v>8563</v>
      </c>
      <c r="M235" s="155">
        <v>7273</v>
      </c>
      <c r="N235" s="110"/>
      <c r="O235" s="110"/>
    </row>
    <row r="236" spans="1:15" ht="13.2" x14ac:dyDescent="0.25">
      <c r="A236" s="110" t="s">
        <v>547</v>
      </c>
      <c r="B236" s="110">
        <v>8675</v>
      </c>
      <c r="C236" s="155">
        <v>862</v>
      </c>
      <c r="D236" s="155">
        <v>9.6248043195280992</v>
      </c>
      <c r="E236" s="155">
        <v>186.054373683406</v>
      </c>
      <c r="F236" s="155">
        <v>336.45895022510803</v>
      </c>
      <c r="G236" s="155">
        <v>329.629607000916</v>
      </c>
      <c r="H236" s="155"/>
      <c r="I236" s="155">
        <v>150</v>
      </c>
      <c r="J236" s="155">
        <v>375</v>
      </c>
      <c r="K236" s="155">
        <v>401.49828884325802</v>
      </c>
      <c r="L236" s="155">
        <v>4484</v>
      </c>
      <c r="M236" s="155">
        <v>3773</v>
      </c>
      <c r="N236" s="110"/>
      <c r="O236" s="110"/>
    </row>
    <row r="237" spans="1:15" ht="13.2" x14ac:dyDescent="0.25">
      <c r="A237" s="110" t="s">
        <v>548</v>
      </c>
      <c r="B237" s="110">
        <v>26214</v>
      </c>
      <c r="C237" s="155">
        <v>762</v>
      </c>
      <c r="D237" s="155">
        <v>6.2253281925499699</v>
      </c>
      <c r="E237" s="155">
        <v>224.939316663753</v>
      </c>
      <c r="F237" s="155">
        <v>315.62418259704401</v>
      </c>
      <c r="G237" s="155">
        <v>215.191581351498</v>
      </c>
      <c r="H237" s="155"/>
      <c r="I237" s="155">
        <v>548</v>
      </c>
      <c r="J237" s="155">
        <v>1063</v>
      </c>
      <c r="K237" s="155">
        <v>792.03901437371701</v>
      </c>
      <c r="L237" s="155">
        <v>14060</v>
      </c>
      <c r="M237" s="155">
        <v>11858</v>
      </c>
      <c r="N237" s="110"/>
      <c r="O237" s="110"/>
    </row>
    <row r="238" spans="1:15" ht="13.2" x14ac:dyDescent="0.25">
      <c r="A238" s="110" t="s">
        <v>549</v>
      </c>
      <c r="B238" s="110">
        <v>5690</v>
      </c>
      <c r="C238" s="155">
        <v>756</v>
      </c>
      <c r="D238" s="155">
        <v>8.3149825533486705</v>
      </c>
      <c r="E238" s="155">
        <v>173.97773361069301</v>
      </c>
      <c r="F238" s="155">
        <v>363.86448768222601</v>
      </c>
      <c r="G238" s="155">
        <v>209.86725807163299</v>
      </c>
      <c r="H238" s="155"/>
      <c r="I238" s="155">
        <v>92</v>
      </c>
      <c r="J238" s="155">
        <v>266</v>
      </c>
      <c r="K238" s="155">
        <v>167.66598220397</v>
      </c>
      <c r="L238" s="155">
        <v>2980</v>
      </c>
      <c r="M238" s="155">
        <v>2506</v>
      </c>
      <c r="N238" s="110"/>
      <c r="O238" s="110"/>
    </row>
    <row r="239" spans="1:15" ht="13.2" x14ac:dyDescent="0.25">
      <c r="A239" s="110" t="s">
        <v>550</v>
      </c>
      <c r="B239" s="110">
        <v>22894</v>
      </c>
      <c r="C239" s="155">
        <v>673</v>
      </c>
      <c r="D239" s="155">
        <v>-3.71363481271641</v>
      </c>
      <c r="E239" s="155">
        <v>157.91948062444101</v>
      </c>
      <c r="F239" s="155">
        <v>326.03725646678902</v>
      </c>
      <c r="G239" s="155">
        <v>192.38305541279999</v>
      </c>
      <c r="H239" s="155"/>
      <c r="I239" s="155">
        <v>336</v>
      </c>
      <c r="J239" s="155">
        <v>959</v>
      </c>
      <c r="K239" s="155">
        <v>618.40999315537294</v>
      </c>
      <c r="L239" s="155">
        <v>12027</v>
      </c>
      <c r="M239" s="155">
        <v>10275</v>
      </c>
      <c r="N239" s="110"/>
      <c r="O239" s="110"/>
    </row>
    <row r="240" spans="1:15" ht="13.2" x14ac:dyDescent="0.25">
      <c r="A240" s="110" t="s">
        <v>551</v>
      </c>
      <c r="B240" s="110">
        <v>4393</v>
      </c>
      <c r="C240" s="155">
        <v>710</v>
      </c>
      <c r="D240" s="155">
        <v>22.2109735437243</v>
      </c>
      <c r="E240" s="155">
        <v>115.12105548230799</v>
      </c>
      <c r="F240" s="155">
        <v>434.08540334452698</v>
      </c>
      <c r="G240" s="155">
        <v>138.874024554568</v>
      </c>
      <c r="H240" s="155"/>
      <c r="I240" s="155">
        <v>47</v>
      </c>
      <c r="J240" s="155">
        <v>245</v>
      </c>
      <c r="K240" s="155">
        <v>85.658453114305303</v>
      </c>
      <c r="L240" s="155">
        <v>2259</v>
      </c>
      <c r="M240" s="155">
        <v>1860</v>
      </c>
      <c r="N240" s="110"/>
      <c r="O240" s="110"/>
    </row>
    <row r="241" spans="1:15" ht="13.2" x14ac:dyDescent="0.25">
      <c r="A241" s="110" t="s">
        <v>552</v>
      </c>
      <c r="B241" s="110">
        <v>10106</v>
      </c>
      <c r="C241" s="155">
        <v>608</v>
      </c>
      <c r="D241" s="155">
        <v>3.5883444573863099</v>
      </c>
      <c r="E241" s="155">
        <v>104.343377390954</v>
      </c>
      <c r="F241" s="155">
        <v>368.91517576202898</v>
      </c>
      <c r="G241" s="155">
        <v>131.062521700725</v>
      </c>
      <c r="H241" s="155"/>
      <c r="I241" s="155">
        <v>98</v>
      </c>
      <c r="J241" s="155">
        <v>479</v>
      </c>
      <c r="K241" s="155">
        <v>185.97125256673499</v>
      </c>
      <c r="L241" s="155">
        <v>5237</v>
      </c>
      <c r="M241" s="155">
        <v>4420</v>
      </c>
      <c r="N241" s="110"/>
      <c r="O241" s="110"/>
    </row>
    <row r="242" spans="1:15" ht="13.2" x14ac:dyDescent="0.25">
      <c r="A242" s="110" t="s">
        <v>553</v>
      </c>
      <c r="B242" s="110">
        <v>154049</v>
      </c>
      <c r="C242" s="155">
        <v>727</v>
      </c>
      <c r="D242" s="155">
        <v>-7.7442878827795898</v>
      </c>
      <c r="E242" s="155">
        <v>178.533645960885</v>
      </c>
      <c r="F242" s="155">
        <v>302.193570664677</v>
      </c>
      <c r="G242" s="155">
        <v>253.90752826863701</v>
      </c>
      <c r="H242" s="155"/>
      <c r="I242" s="155">
        <v>2556</v>
      </c>
      <c r="J242" s="155">
        <v>5981</v>
      </c>
      <c r="K242" s="155">
        <v>5491.8980150581801</v>
      </c>
      <c r="L242" s="155">
        <v>86708</v>
      </c>
      <c r="M242" s="155">
        <v>74494</v>
      </c>
      <c r="N242" s="110"/>
      <c r="O242" s="110"/>
    </row>
    <row r="243" spans="1:15" ht="14.25" customHeight="1" x14ac:dyDescent="0.25">
      <c r="A243" s="18" t="s">
        <v>554</v>
      </c>
      <c r="B243" s="110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10"/>
      <c r="O243" s="110"/>
    </row>
    <row r="244" spans="1:15" ht="13.2" x14ac:dyDescent="0.25">
      <c r="A244" s="110" t="s">
        <v>555</v>
      </c>
      <c r="B244" s="110">
        <v>23178</v>
      </c>
      <c r="C244" s="155">
        <v>888</v>
      </c>
      <c r="D244" s="155">
        <v>7.86854927215182</v>
      </c>
      <c r="E244" s="155">
        <v>207.51508504946801</v>
      </c>
      <c r="F244" s="155">
        <v>355.28756740685998</v>
      </c>
      <c r="G244" s="155">
        <v>317.08184432097801</v>
      </c>
      <c r="H244" s="155"/>
      <c r="I244" s="155">
        <v>447</v>
      </c>
      <c r="J244" s="155">
        <v>1058</v>
      </c>
      <c r="K244" s="155">
        <v>1031.8945927447</v>
      </c>
      <c r="L244" s="155">
        <v>12501</v>
      </c>
      <c r="M244" s="155">
        <v>10545</v>
      </c>
      <c r="N244" s="110"/>
      <c r="O244" s="110"/>
    </row>
    <row r="245" spans="1:15" ht="13.2" x14ac:dyDescent="0.25">
      <c r="A245" s="110" t="s">
        <v>556</v>
      </c>
      <c r="B245" s="110">
        <v>52590</v>
      </c>
      <c r="C245" s="155">
        <v>823</v>
      </c>
      <c r="D245" s="155">
        <v>6.9718220220502696</v>
      </c>
      <c r="E245" s="155">
        <v>268.64555761003402</v>
      </c>
      <c r="F245" s="155">
        <v>339.81223699277001</v>
      </c>
      <c r="G245" s="155">
        <v>207.76313216140201</v>
      </c>
      <c r="H245" s="155"/>
      <c r="I245" s="155">
        <v>1313</v>
      </c>
      <c r="J245" s="155">
        <v>2296</v>
      </c>
      <c r="K245" s="155">
        <v>1534.12114989733</v>
      </c>
      <c r="L245" s="155">
        <v>28917</v>
      </c>
      <c r="M245" s="155">
        <v>24392</v>
      </c>
      <c r="N245" s="110"/>
      <c r="O245" s="110"/>
    </row>
    <row r="246" spans="1:15" ht="13.2" x14ac:dyDescent="0.25">
      <c r="A246" s="110" t="s">
        <v>557</v>
      </c>
      <c r="B246" s="110">
        <v>59406</v>
      </c>
      <c r="C246" s="155">
        <v>448</v>
      </c>
      <c r="D246" s="155">
        <v>-17.651920619707099</v>
      </c>
      <c r="E246" s="155">
        <v>85.130592319593603</v>
      </c>
      <c r="F246" s="155">
        <v>237.14750795978401</v>
      </c>
      <c r="G246" s="155">
        <v>143.191157568113</v>
      </c>
      <c r="H246" s="155"/>
      <c r="I246" s="155">
        <v>470</v>
      </c>
      <c r="J246" s="155">
        <v>1810</v>
      </c>
      <c r="K246" s="155">
        <v>1194.3579739904201</v>
      </c>
      <c r="L246" s="155">
        <v>32212</v>
      </c>
      <c r="M246" s="155">
        <v>28348</v>
      </c>
      <c r="N246" s="110"/>
      <c r="O246" s="110"/>
    </row>
    <row r="247" spans="1:15" ht="13.2" x14ac:dyDescent="0.25">
      <c r="A247" s="110" t="s">
        <v>558</v>
      </c>
      <c r="B247" s="110">
        <v>10304</v>
      </c>
      <c r="C247" s="155">
        <v>385</v>
      </c>
      <c r="D247" s="155">
        <v>-19.095074762152301</v>
      </c>
      <c r="E247" s="155">
        <v>49.080628565001703</v>
      </c>
      <c r="F247" s="155">
        <v>260.60548153596602</v>
      </c>
      <c r="G247" s="155">
        <v>94.443236289405107</v>
      </c>
      <c r="H247" s="155"/>
      <c r="I247" s="155">
        <v>47</v>
      </c>
      <c r="J247" s="155">
        <v>345</v>
      </c>
      <c r="K247" s="155">
        <v>136.635865845311</v>
      </c>
      <c r="L247" s="155">
        <v>5237</v>
      </c>
      <c r="M247" s="155">
        <v>4646</v>
      </c>
      <c r="N247" s="110"/>
      <c r="O247" s="110"/>
    </row>
    <row r="248" spans="1:15" ht="13.2" x14ac:dyDescent="0.25">
      <c r="A248" s="110" t="s">
        <v>559</v>
      </c>
      <c r="B248" s="110">
        <v>15491</v>
      </c>
      <c r="C248" s="155">
        <v>785</v>
      </c>
      <c r="D248" s="155">
        <v>10.366515835749199</v>
      </c>
      <c r="E248" s="155">
        <v>163.92706269964799</v>
      </c>
      <c r="F248" s="155">
        <v>362.26477903285399</v>
      </c>
      <c r="G248" s="155">
        <v>248.87003133215899</v>
      </c>
      <c r="H248" s="155"/>
      <c r="I248" s="155">
        <v>236</v>
      </c>
      <c r="J248" s="155">
        <v>721</v>
      </c>
      <c r="K248" s="155">
        <v>541.30253251197803</v>
      </c>
      <c r="L248" s="155">
        <v>8206</v>
      </c>
      <c r="M248" s="155">
        <v>6887</v>
      </c>
      <c r="N248" s="110"/>
      <c r="O248" s="110"/>
    </row>
    <row r="249" spans="1:15" ht="13.2" x14ac:dyDescent="0.25">
      <c r="A249" s="110" t="s">
        <v>560</v>
      </c>
      <c r="B249" s="110">
        <v>15807</v>
      </c>
      <c r="C249" s="155">
        <v>415</v>
      </c>
      <c r="D249" s="155">
        <v>-13.6404064129344</v>
      </c>
      <c r="E249" s="155">
        <v>69.433463045385693</v>
      </c>
      <c r="F249" s="155">
        <v>206.80933512919299</v>
      </c>
      <c r="G249" s="155">
        <v>152.65111454738999</v>
      </c>
      <c r="H249" s="155"/>
      <c r="I249" s="155">
        <v>102</v>
      </c>
      <c r="J249" s="155">
        <v>420</v>
      </c>
      <c r="K249" s="155">
        <v>338.79534565366203</v>
      </c>
      <c r="L249" s="155">
        <v>8009</v>
      </c>
      <c r="M249" s="155">
        <v>6998</v>
      </c>
      <c r="N249" s="110"/>
      <c r="O249" s="110"/>
    </row>
    <row r="250" spans="1:15" ht="13.2" x14ac:dyDescent="0.25">
      <c r="A250" s="110" t="s">
        <v>561</v>
      </c>
      <c r="B250" s="110">
        <v>26898</v>
      </c>
      <c r="C250" s="155">
        <v>855</v>
      </c>
      <c r="D250" s="155">
        <v>20.4128797895935</v>
      </c>
      <c r="E250" s="155">
        <v>208.41829662119801</v>
      </c>
      <c r="F250" s="155">
        <v>322.35581054630399</v>
      </c>
      <c r="G250" s="155">
        <v>303.557011569042</v>
      </c>
      <c r="H250" s="155"/>
      <c r="I250" s="155">
        <v>521</v>
      </c>
      <c r="J250" s="155">
        <v>1114</v>
      </c>
      <c r="K250" s="155">
        <v>1146.4318959616701</v>
      </c>
      <c r="L250" s="155">
        <v>14290</v>
      </c>
      <c r="M250" s="155">
        <v>11869</v>
      </c>
      <c r="N250" s="110"/>
      <c r="O250" s="110"/>
    </row>
    <row r="251" spans="1:15" ht="13.2" x14ac:dyDescent="0.25">
      <c r="A251" s="110" t="s">
        <v>562</v>
      </c>
      <c r="B251" s="110">
        <v>10138</v>
      </c>
      <c r="C251" s="155">
        <v>654</v>
      </c>
      <c r="D251" s="155">
        <v>-5.6276526172155803</v>
      </c>
      <c r="E251" s="155">
        <v>126.302743021452</v>
      </c>
      <c r="F251" s="155">
        <v>324.75689598863403</v>
      </c>
      <c r="G251" s="155">
        <v>208.66335452876299</v>
      </c>
      <c r="H251" s="155"/>
      <c r="I251" s="155">
        <v>119</v>
      </c>
      <c r="J251" s="155">
        <v>423</v>
      </c>
      <c r="K251" s="155">
        <v>297.020533880904</v>
      </c>
      <c r="L251" s="155">
        <v>5474</v>
      </c>
      <c r="M251" s="155">
        <v>4690</v>
      </c>
      <c r="N251" s="110"/>
      <c r="O251" s="110"/>
    </row>
    <row r="252" spans="1:15" ht="13.2" x14ac:dyDescent="0.25">
      <c r="A252" s="110" t="s">
        <v>563</v>
      </c>
      <c r="B252" s="110">
        <v>20470</v>
      </c>
      <c r="C252" s="155">
        <v>503</v>
      </c>
      <c r="D252" s="155">
        <v>-9.7252627213290506</v>
      </c>
      <c r="E252" s="155">
        <v>70.437683337656793</v>
      </c>
      <c r="F252" s="155">
        <v>310.27202303904897</v>
      </c>
      <c r="G252" s="155">
        <v>131.888071051406</v>
      </c>
      <c r="H252" s="155"/>
      <c r="I252" s="155">
        <v>134</v>
      </c>
      <c r="J252" s="155">
        <v>816</v>
      </c>
      <c r="K252" s="155">
        <v>379.06297056810399</v>
      </c>
      <c r="L252" s="155">
        <v>10657</v>
      </c>
      <c r="M252" s="155">
        <v>9208</v>
      </c>
      <c r="N252" s="110"/>
      <c r="O252" s="110"/>
    </row>
    <row r="253" spans="1:15" ht="13.2" x14ac:dyDescent="0.25">
      <c r="A253" s="110" t="s">
        <v>564</v>
      </c>
      <c r="B253" s="110">
        <v>6911</v>
      </c>
      <c r="C253" s="155">
        <v>810</v>
      </c>
      <c r="D253" s="155">
        <v>10.453899612322299</v>
      </c>
      <c r="E253" s="155">
        <v>160.366791342753</v>
      </c>
      <c r="F253" s="155">
        <v>423.464738858538</v>
      </c>
      <c r="G253" s="155">
        <v>215.52068704212601</v>
      </c>
      <c r="H253" s="155"/>
      <c r="I253" s="155">
        <v>103</v>
      </c>
      <c r="J253" s="155">
        <v>376</v>
      </c>
      <c r="K253" s="155">
        <v>209.13073237508601</v>
      </c>
      <c r="L253" s="155">
        <v>3661</v>
      </c>
      <c r="M253" s="155">
        <v>3074</v>
      </c>
      <c r="N253" s="110"/>
      <c r="O253" s="110"/>
    </row>
    <row r="254" spans="1:15" ht="13.2" x14ac:dyDescent="0.25">
      <c r="A254" s="110" t="s">
        <v>565</v>
      </c>
      <c r="B254" s="110">
        <v>10950</v>
      </c>
      <c r="C254" s="155">
        <v>461</v>
      </c>
      <c r="D254" s="155">
        <v>-4.76183881752854</v>
      </c>
      <c r="E254" s="155">
        <v>46.185095592125798</v>
      </c>
      <c r="F254" s="155">
        <v>301.385281148979</v>
      </c>
      <c r="G254" s="155">
        <v>118.23951827557001</v>
      </c>
      <c r="H254" s="155"/>
      <c r="I254" s="155">
        <v>47</v>
      </c>
      <c r="J254" s="155">
        <v>424</v>
      </c>
      <c r="K254" s="155">
        <v>181.78781656399701</v>
      </c>
      <c r="L254" s="155">
        <v>5342</v>
      </c>
      <c r="M254" s="155">
        <v>4571</v>
      </c>
      <c r="N254" s="110"/>
      <c r="O254" s="110"/>
    </row>
    <row r="255" spans="1:15" ht="13.2" x14ac:dyDescent="0.25">
      <c r="A255" s="110" t="s">
        <v>566</v>
      </c>
      <c r="B255" s="110">
        <v>10894</v>
      </c>
      <c r="C255" s="155">
        <v>511</v>
      </c>
      <c r="D255" s="155">
        <v>-0.60894254985163399</v>
      </c>
      <c r="E255" s="155">
        <v>93.8327279308714</v>
      </c>
      <c r="F255" s="155">
        <v>294.36091646767301</v>
      </c>
      <c r="G255" s="155">
        <v>123.821966039019</v>
      </c>
      <c r="H255" s="155"/>
      <c r="I255" s="155">
        <v>95</v>
      </c>
      <c r="J255" s="155">
        <v>412</v>
      </c>
      <c r="K255" s="155">
        <v>189.39698836413399</v>
      </c>
      <c r="L255" s="155">
        <v>5621</v>
      </c>
      <c r="M255" s="155">
        <v>4771</v>
      </c>
      <c r="N255" s="110"/>
      <c r="O255" s="110"/>
    </row>
    <row r="256" spans="1:15" ht="13.2" x14ac:dyDescent="0.25">
      <c r="A256" s="110" t="s">
        <v>567</v>
      </c>
      <c r="B256" s="110">
        <v>11093</v>
      </c>
      <c r="C256" s="155">
        <v>473</v>
      </c>
      <c r="D256" s="155">
        <v>-17.0046564540866</v>
      </c>
      <c r="E256" s="155">
        <v>70.809569695218599</v>
      </c>
      <c r="F256" s="155">
        <v>310.12984183314302</v>
      </c>
      <c r="G256" s="155">
        <v>108.780082244684</v>
      </c>
      <c r="H256" s="155"/>
      <c r="I256" s="155">
        <v>73</v>
      </c>
      <c r="J256" s="155">
        <v>442</v>
      </c>
      <c r="K256" s="155">
        <v>169.42847364818601</v>
      </c>
      <c r="L256" s="155">
        <v>5842</v>
      </c>
      <c r="M256" s="155">
        <v>5127</v>
      </c>
      <c r="N256" s="110"/>
      <c r="O256" s="110"/>
    </row>
    <row r="257" spans="1:15" ht="13.2" x14ac:dyDescent="0.25">
      <c r="A257" s="110" t="s">
        <v>568</v>
      </c>
      <c r="B257" s="110">
        <v>6805</v>
      </c>
      <c r="C257" s="155">
        <v>640</v>
      </c>
      <c r="D257" s="155">
        <v>-1.4377195185223299</v>
      </c>
      <c r="E257" s="155">
        <v>121.753289503966</v>
      </c>
      <c r="F257" s="155">
        <v>355.71531257842798</v>
      </c>
      <c r="G257" s="155">
        <v>163.52508868563299</v>
      </c>
      <c r="H257" s="155"/>
      <c r="I257" s="155">
        <v>77</v>
      </c>
      <c r="J257" s="155">
        <v>311</v>
      </c>
      <c r="K257" s="155">
        <v>156.24298425735799</v>
      </c>
      <c r="L257" s="155">
        <v>3509</v>
      </c>
      <c r="M257" s="155">
        <v>2987</v>
      </c>
      <c r="N257" s="110"/>
      <c r="O257" s="110"/>
    </row>
    <row r="258" spans="1:15" ht="13.2" x14ac:dyDescent="0.25">
      <c r="A258" s="110" t="s">
        <v>569</v>
      </c>
      <c r="B258" s="110">
        <v>7031</v>
      </c>
      <c r="C258" s="155">
        <v>560</v>
      </c>
      <c r="D258" s="155">
        <v>-4.9655137585339704</v>
      </c>
      <c r="E258" s="155">
        <v>120.900501251202</v>
      </c>
      <c r="F258" s="155">
        <v>302.21488468946802</v>
      </c>
      <c r="G258" s="155">
        <v>141.76324978324399</v>
      </c>
      <c r="H258" s="155"/>
      <c r="I258" s="155">
        <v>79</v>
      </c>
      <c r="J258" s="155">
        <v>273</v>
      </c>
      <c r="K258" s="155">
        <v>139.948665297741</v>
      </c>
      <c r="L258" s="155">
        <v>3652</v>
      </c>
      <c r="M258" s="155">
        <v>3126</v>
      </c>
      <c r="N258" s="110"/>
      <c r="O258" s="110"/>
    </row>
    <row r="259" spans="1:15" ht="14.25" customHeight="1" x14ac:dyDescent="0.25">
      <c r="A259" s="18" t="s">
        <v>570</v>
      </c>
      <c r="B259" s="110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10"/>
      <c r="O259" s="110"/>
    </row>
    <row r="260" spans="1:15" ht="13.2" x14ac:dyDescent="0.25">
      <c r="A260" s="110" t="s">
        <v>571</v>
      </c>
      <c r="B260" s="110">
        <v>26888</v>
      </c>
      <c r="C260" s="155">
        <v>697</v>
      </c>
      <c r="D260" s="155">
        <v>2.0604123555399898</v>
      </c>
      <c r="E260" s="155">
        <v>185.68532801508599</v>
      </c>
      <c r="F260" s="155">
        <v>305.97559581626302</v>
      </c>
      <c r="G260" s="155">
        <v>203.509278740333</v>
      </c>
      <c r="H260" s="155"/>
      <c r="I260" s="155">
        <v>464</v>
      </c>
      <c r="J260" s="155">
        <v>1057</v>
      </c>
      <c r="K260" s="155">
        <v>768.29979466119096</v>
      </c>
      <c r="L260" s="155">
        <v>14201</v>
      </c>
      <c r="M260" s="155">
        <v>12033</v>
      </c>
      <c r="N260" s="110"/>
      <c r="O260" s="110"/>
    </row>
    <row r="261" spans="1:15" ht="13.2" x14ac:dyDescent="0.25">
      <c r="A261" s="110" t="s">
        <v>572</v>
      </c>
      <c r="B261" s="110">
        <v>102418</v>
      </c>
      <c r="C261" s="155">
        <v>642</v>
      </c>
      <c r="D261" s="155">
        <v>-10.338427928726199</v>
      </c>
      <c r="E261" s="155">
        <v>158.22197059797699</v>
      </c>
      <c r="F261" s="155">
        <v>321.08552236994501</v>
      </c>
      <c r="G261" s="155">
        <v>172.665512604924</v>
      </c>
      <c r="H261" s="155"/>
      <c r="I261" s="155">
        <v>1506</v>
      </c>
      <c r="J261" s="155">
        <v>4225</v>
      </c>
      <c r="K261" s="155">
        <v>2482.96098562628</v>
      </c>
      <c r="L261" s="155">
        <v>57526</v>
      </c>
      <c r="M261" s="155">
        <v>49647</v>
      </c>
      <c r="N261" s="110"/>
      <c r="O261" s="110"/>
    </row>
    <row r="262" spans="1:15" ht="13.2" x14ac:dyDescent="0.25">
      <c r="A262" s="110" t="s">
        <v>573</v>
      </c>
      <c r="B262" s="110">
        <v>9588</v>
      </c>
      <c r="C262" s="155">
        <v>689</v>
      </c>
      <c r="D262" s="155">
        <v>0.64427490877716198</v>
      </c>
      <c r="E262" s="155">
        <v>161.60417438834</v>
      </c>
      <c r="F262" s="155">
        <v>355.56285641018798</v>
      </c>
      <c r="G262" s="155">
        <v>171.56716682899699</v>
      </c>
      <c r="H262" s="155"/>
      <c r="I262" s="155">
        <v>144</v>
      </c>
      <c r="J262" s="155">
        <v>438</v>
      </c>
      <c r="K262" s="155">
        <v>230.96714579055401</v>
      </c>
      <c r="L262" s="155">
        <v>5132</v>
      </c>
      <c r="M262" s="155">
        <v>4357</v>
      </c>
      <c r="N262" s="110"/>
      <c r="O262" s="110"/>
    </row>
    <row r="263" spans="1:15" ht="13.2" x14ac:dyDescent="0.25">
      <c r="A263" s="110" t="s">
        <v>574</v>
      </c>
      <c r="B263" s="110">
        <v>37607</v>
      </c>
      <c r="C263" s="155">
        <v>496</v>
      </c>
      <c r="D263" s="155">
        <v>-5.8594788637775004</v>
      </c>
      <c r="E263" s="155">
        <v>102.431243408562</v>
      </c>
      <c r="F263" s="155">
        <v>272.368889724778</v>
      </c>
      <c r="G263" s="155">
        <v>127.550195349589</v>
      </c>
      <c r="H263" s="155"/>
      <c r="I263" s="155">
        <v>358</v>
      </c>
      <c r="J263" s="155">
        <v>1316</v>
      </c>
      <c r="K263" s="155">
        <v>673.50034223134901</v>
      </c>
      <c r="L263" s="155">
        <v>19725</v>
      </c>
      <c r="M263" s="155">
        <v>16915</v>
      </c>
      <c r="N263" s="110"/>
      <c r="O263" s="110"/>
    </row>
    <row r="264" spans="1:15" ht="13.2" x14ac:dyDescent="0.25">
      <c r="A264" s="110" t="s">
        <v>575</v>
      </c>
      <c r="B264" s="110">
        <v>18949</v>
      </c>
      <c r="C264" s="155">
        <v>577</v>
      </c>
      <c r="D264" s="155">
        <v>4.4243999976874298</v>
      </c>
      <c r="E264" s="155">
        <v>143.66544866078999</v>
      </c>
      <c r="F264" s="155">
        <v>289.58303969715001</v>
      </c>
      <c r="G264" s="155">
        <v>139.100741690935</v>
      </c>
      <c r="H264" s="155"/>
      <c r="I264" s="155">
        <v>253</v>
      </c>
      <c r="J264" s="155">
        <v>705</v>
      </c>
      <c r="K264" s="155">
        <v>370.086926762492</v>
      </c>
      <c r="L264" s="155">
        <v>9838</v>
      </c>
      <c r="M264" s="155">
        <v>8285</v>
      </c>
      <c r="N264" s="110"/>
      <c r="O264" s="110"/>
    </row>
    <row r="265" spans="1:15" ht="13.2" x14ac:dyDescent="0.25">
      <c r="A265" s="110" t="s">
        <v>576</v>
      </c>
      <c r="B265" s="110">
        <v>9477</v>
      </c>
      <c r="C265" s="155">
        <v>536</v>
      </c>
      <c r="D265" s="155">
        <v>-1.28601661682166</v>
      </c>
      <c r="E265" s="155">
        <v>104.456400152458</v>
      </c>
      <c r="F265" s="155">
        <v>334.26725110859098</v>
      </c>
      <c r="G265" s="155">
        <v>98.665293111101505</v>
      </c>
      <c r="H265" s="155"/>
      <c r="I265" s="155">
        <v>92</v>
      </c>
      <c r="J265" s="155">
        <v>407</v>
      </c>
      <c r="K265" s="155">
        <v>131.287474332649</v>
      </c>
      <c r="L265" s="155">
        <v>4872</v>
      </c>
      <c r="M265" s="155">
        <v>4142</v>
      </c>
      <c r="N265" s="110"/>
      <c r="O265" s="110"/>
    </row>
    <row r="266" spans="1:15" ht="13.2" x14ac:dyDescent="0.25">
      <c r="A266" s="110" t="s">
        <v>577</v>
      </c>
      <c r="B266" s="110">
        <v>5908</v>
      </c>
      <c r="C266" s="155">
        <v>909</v>
      </c>
      <c r="D266" s="155">
        <v>17.135743479459801</v>
      </c>
      <c r="E266" s="155">
        <v>242.23074362059501</v>
      </c>
      <c r="F266" s="155">
        <v>391.27875142461602</v>
      </c>
      <c r="G266" s="155">
        <v>258.41274412318597</v>
      </c>
      <c r="H266" s="155"/>
      <c r="I266" s="155">
        <v>133</v>
      </c>
      <c r="J266" s="155">
        <v>297</v>
      </c>
      <c r="K266" s="155">
        <v>214.359342915811</v>
      </c>
      <c r="L266" s="155">
        <v>3142</v>
      </c>
      <c r="M266" s="155">
        <v>2624</v>
      </c>
      <c r="N266" s="110"/>
      <c r="O266" s="110"/>
    </row>
    <row r="267" spans="1:15" ht="13.2" x14ac:dyDescent="0.25">
      <c r="A267" s="110" t="s">
        <v>578</v>
      </c>
      <c r="B267" s="110">
        <v>11670</v>
      </c>
      <c r="C267" s="155">
        <v>677</v>
      </c>
      <c r="D267" s="155">
        <v>-17.541382966628401</v>
      </c>
      <c r="E267" s="155">
        <v>174.26455283174499</v>
      </c>
      <c r="F267" s="155">
        <v>326.14318223962903</v>
      </c>
      <c r="G267" s="155">
        <v>194.21308896345701</v>
      </c>
      <c r="H267" s="155"/>
      <c r="I267" s="155">
        <v>189</v>
      </c>
      <c r="J267" s="155">
        <v>489</v>
      </c>
      <c r="K267" s="155">
        <v>318.22724161533199</v>
      </c>
      <c r="L267" s="155">
        <v>6040</v>
      </c>
      <c r="M267" s="155">
        <v>5265</v>
      </c>
      <c r="N267" s="110"/>
      <c r="O267" s="110"/>
    </row>
    <row r="268" spans="1:15" ht="13.2" x14ac:dyDescent="0.25">
      <c r="A268" s="110" t="s">
        <v>579</v>
      </c>
      <c r="B268" s="110">
        <v>39234</v>
      </c>
      <c r="C268" s="155">
        <v>820</v>
      </c>
      <c r="D268" s="155">
        <v>4.3133772928367202</v>
      </c>
      <c r="E268" s="155">
        <v>224.88960038009699</v>
      </c>
      <c r="F268" s="155">
        <v>336.261709162378</v>
      </c>
      <c r="G268" s="155">
        <v>254.373568620909</v>
      </c>
      <c r="H268" s="155"/>
      <c r="I268" s="155">
        <v>820</v>
      </c>
      <c r="J268" s="155">
        <v>1695</v>
      </c>
      <c r="K268" s="155">
        <v>1401.2724161533199</v>
      </c>
      <c r="L268" s="155">
        <v>21031</v>
      </c>
      <c r="M268" s="155">
        <v>17797</v>
      </c>
      <c r="N268" s="110"/>
      <c r="O268" s="110"/>
    </row>
    <row r="269" spans="1:15" ht="13.2" x14ac:dyDescent="0.25">
      <c r="A269" s="110" t="s">
        <v>580</v>
      </c>
      <c r="B269" s="110">
        <v>25643</v>
      </c>
      <c r="C269" s="155">
        <v>723</v>
      </c>
      <c r="D269" s="155">
        <v>17.705805141412199</v>
      </c>
      <c r="E269" s="155">
        <v>175.39837177971401</v>
      </c>
      <c r="F269" s="155">
        <v>315.97461870806899</v>
      </c>
      <c r="G269" s="155">
        <v>213.98874089687601</v>
      </c>
      <c r="H269" s="155"/>
      <c r="I269" s="155">
        <v>418</v>
      </c>
      <c r="J269" s="155">
        <v>1041</v>
      </c>
      <c r="K269" s="155">
        <v>770.45585215605797</v>
      </c>
      <c r="L269" s="155">
        <v>13340</v>
      </c>
      <c r="M269" s="155">
        <v>11062</v>
      </c>
      <c r="N269" s="110"/>
      <c r="O269" s="110"/>
    </row>
    <row r="270" spans="1:15" ht="14.25" customHeight="1" x14ac:dyDescent="0.25">
      <c r="A270" s="18" t="s">
        <v>581</v>
      </c>
      <c r="B270" s="110"/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10"/>
      <c r="O270" s="110"/>
    </row>
    <row r="271" spans="1:15" ht="13.2" x14ac:dyDescent="0.25">
      <c r="A271" s="110" t="s">
        <v>582</v>
      </c>
      <c r="B271" s="110">
        <v>25183</v>
      </c>
      <c r="C271" s="155">
        <v>730</v>
      </c>
      <c r="D271" s="155">
        <v>7.8892270539873302</v>
      </c>
      <c r="E271" s="155">
        <v>177.74769321861999</v>
      </c>
      <c r="F271" s="155">
        <v>286.82091176769597</v>
      </c>
      <c r="G271" s="155">
        <v>257.55182113178</v>
      </c>
      <c r="H271" s="155"/>
      <c r="I271" s="155">
        <v>416</v>
      </c>
      <c r="J271" s="155">
        <v>928</v>
      </c>
      <c r="K271" s="155">
        <v>910.66803559206005</v>
      </c>
      <c r="L271" s="155">
        <v>13056</v>
      </c>
      <c r="M271" s="155">
        <v>10979</v>
      </c>
      <c r="N271" s="110"/>
      <c r="O271" s="110"/>
    </row>
    <row r="272" spans="1:15" ht="13.2" x14ac:dyDescent="0.25">
      <c r="A272" s="110" t="s">
        <v>583</v>
      </c>
      <c r="B272" s="110">
        <v>18282</v>
      </c>
      <c r="C272" s="155">
        <v>704</v>
      </c>
      <c r="D272" s="155">
        <v>30.575776637774101</v>
      </c>
      <c r="E272" s="155">
        <v>141.84415552658501</v>
      </c>
      <c r="F272" s="155">
        <v>302.70263217987798</v>
      </c>
      <c r="G272" s="155">
        <v>229.015034040063</v>
      </c>
      <c r="H272" s="155"/>
      <c r="I272" s="155">
        <v>241</v>
      </c>
      <c r="J272" s="155">
        <v>711</v>
      </c>
      <c r="K272" s="155">
        <v>587.86242299794696</v>
      </c>
      <c r="L272" s="155">
        <v>9433</v>
      </c>
      <c r="M272" s="155">
        <v>7669</v>
      </c>
      <c r="N272" s="110"/>
      <c r="O272" s="110"/>
    </row>
    <row r="273" spans="1:15" ht="13.2" x14ac:dyDescent="0.25">
      <c r="A273" s="110" t="s">
        <v>584</v>
      </c>
      <c r="B273" s="110">
        <v>19140</v>
      </c>
      <c r="C273" s="155">
        <v>652</v>
      </c>
      <c r="D273" s="155">
        <v>6.0421245368179903</v>
      </c>
      <c r="E273" s="155">
        <v>169.77866628159899</v>
      </c>
      <c r="F273" s="155">
        <v>276.93349059855302</v>
      </c>
      <c r="G273" s="155">
        <v>199.04591826792401</v>
      </c>
      <c r="H273" s="155"/>
      <c r="I273" s="155">
        <v>302</v>
      </c>
      <c r="J273" s="155">
        <v>681</v>
      </c>
      <c r="K273" s="155">
        <v>534.91307323750902</v>
      </c>
      <c r="L273" s="155">
        <v>9891</v>
      </c>
      <c r="M273" s="155">
        <v>8324</v>
      </c>
      <c r="N273" s="110"/>
      <c r="O273" s="110"/>
    </row>
    <row r="274" spans="1:15" ht="13.2" x14ac:dyDescent="0.25">
      <c r="A274" s="110" t="s">
        <v>585</v>
      </c>
      <c r="B274" s="110">
        <v>99449</v>
      </c>
      <c r="C274" s="155">
        <v>514</v>
      </c>
      <c r="D274" s="155">
        <v>-12.2986738386002</v>
      </c>
      <c r="E274" s="155">
        <v>107.11563882234501</v>
      </c>
      <c r="F274" s="155">
        <v>280.73803611012698</v>
      </c>
      <c r="G274" s="155">
        <v>138.023386061351</v>
      </c>
      <c r="H274" s="155"/>
      <c r="I274" s="155">
        <v>990</v>
      </c>
      <c r="J274" s="155">
        <v>3587</v>
      </c>
      <c r="K274" s="155">
        <v>1927.26351813826</v>
      </c>
      <c r="L274" s="155">
        <v>55075</v>
      </c>
      <c r="M274" s="155">
        <v>47811</v>
      </c>
      <c r="N274" s="110"/>
      <c r="O274" s="110"/>
    </row>
    <row r="275" spans="1:15" ht="13.2" x14ac:dyDescent="0.25">
      <c r="A275" s="110" t="s">
        <v>586</v>
      </c>
      <c r="B275" s="110">
        <v>17979</v>
      </c>
      <c r="C275" s="155">
        <v>572</v>
      </c>
      <c r="D275" s="155">
        <v>-3.6024275874029299</v>
      </c>
      <c r="E275" s="155">
        <v>108.325611805752</v>
      </c>
      <c r="F275" s="155">
        <v>360.61996781993003</v>
      </c>
      <c r="G275" s="155">
        <v>106.24604568163301</v>
      </c>
      <c r="H275" s="155"/>
      <c r="I275" s="155">
        <v>181</v>
      </c>
      <c r="J275" s="155">
        <v>833</v>
      </c>
      <c r="K275" s="155">
        <v>268.20465434633797</v>
      </c>
      <c r="L275" s="155">
        <v>9763</v>
      </c>
      <c r="M275" s="155">
        <v>8337</v>
      </c>
      <c r="N275" s="110"/>
      <c r="O275" s="110"/>
    </row>
    <row r="276" spans="1:15" ht="13.2" x14ac:dyDescent="0.25">
      <c r="A276" s="110" t="s">
        <v>587</v>
      </c>
      <c r="B276" s="110">
        <v>9316</v>
      </c>
      <c r="C276" s="155">
        <v>592</v>
      </c>
      <c r="D276" s="155">
        <v>8.9748893072330098</v>
      </c>
      <c r="E276" s="155">
        <v>93.556431249454207</v>
      </c>
      <c r="F276" s="155">
        <v>340.04408960456402</v>
      </c>
      <c r="G276" s="155">
        <v>149.88298056851599</v>
      </c>
      <c r="H276" s="155"/>
      <c r="I276" s="155">
        <v>81</v>
      </c>
      <c r="J276" s="155">
        <v>407</v>
      </c>
      <c r="K276" s="155">
        <v>196.051334702259</v>
      </c>
      <c r="L276" s="155">
        <v>4981</v>
      </c>
      <c r="M276" s="155">
        <v>4164</v>
      </c>
      <c r="N276" s="110"/>
      <c r="O276" s="110"/>
    </row>
    <row r="277" spans="1:15" ht="13.2" x14ac:dyDescent="0.25">
      <c r="A277" s="110" t="s">
        <v>588</v>
      </c>
      <c r="B277" s="110">
        <v>55998</v>
      </c>
      <c r="C277" s="155">
        <v>448</v>
      </c>
      <c r="D277" s="155">
        <v>-13.6185710432059</v>
      </c>
      <c r="E277" s="155">
        <v>97.036912545720796</v>
      </c>
      <c r="F277" s="155">
        <v>208.90881502833801</v>
      </c>
      <c r="G277" s="155">
        <v>155.987118289297</v>
      </c>
      <c r="H277" s="155"/>
      <c r="I277" s="155">
        <v>505</v>
      </c>
      <c r="J277" s="155">
        <v>1503</v>
      </c>
      <c r="K277" s="155">
        <v>1226.44832306639</v>
      </c>
      <c r="L277" s="155">
        <v>29718</v>
      </c>
      <c r="M277" s="155">
        <v>25926</v>
      </c>
      <c r="N277" s="110"/>
      <c r="O277" s="110"/>
    </row>
    <row r="278" spans="1:15" ht="14.25" customHeight="1" x14ac:dyDescent="0.25">
      <c r="A278" s="18" t="s">
        <v>589</v>
      </c>
      <c r="B278" s="110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10"/>
      <c r="O278" s="110"/>
    </row>
    <row r="279" spans="1:15" ht="13.2" x14ac:dyDescent="0.25">
      <c r="A279" s="110" t="s">
        <v>590</v>
      </c>
      <c r="B279" s="110">
        <v>7061</v>
      </c>
      <c r="C279" s="155">
        <v>505</v>
      </c>
      <c r="D279" s="155">
        <v>-15.4232940708757</v>
      </c>
      <c r="E279" s="155">
        <v>105.147992944856</v>
      </c>
      <c r="F279" s="155">
        <v>241.40608038952601</v>
      </c>
      <c r="G279" s="155">
        <v>173.84477578809299</v>
      </c>
      <c r="H279" s="155"/>
      <c r="I279" s="155">
        <v>69</v>
      </c>
      <c r="J279" s="155">
        <v>219</v>
      </c>
      <c r="K279" s="155">
        <v>172.35181382614601</v>
      </c>
      <c r="L279" s="155">
        <v>3567</v>
      </c>
      <c r="M279" s="155">
        <v>3116</v>
      </c>
      <c r="N279" s="110"/>
      <c r="O279" s="110"/>
    </row>
    <row r="280" spans="1:15" ht="13.2" x14ac:dyDescent="0.25">
      <c r="A280" s="110" t="s">
        <v>591</v>
      </c>
      <c r="B280" s="110">
        <v>6298</v>
      </c>
      <c r="C280" s="155">
        <v>573</v>
      </c>
      <c r="D280" s="155">
        <v>10.3168656764277</v>
      </c>
      <c r="E280" s="155">
        <v>93.967601401180303</v>
      </c>
      <c r="F280" s="155">
        <v>274.35988961195102</v>
      </c>
      <c r="G280" s="155">
        <v>194.49188852642399</v>
      </c>
      <c r="H280" s="155"/>
      <c r="I280" s="155">
        <v>55</v>
      </c>
      <c r="J280" s="155">
        <v>222</v>
      </c>
      <c r="K280" s="155">
        <v>171.98562628336799</v>
      </c>
      <c r="L280" s="155">
        <v>3276</v>
      </c>
      <c r="M280" s="155">
        <v>2730</v>
      </c>
      <c r="N280" s="110"/>
      <c r="O280" s="110"/>
    </row>
    <row r="281" spans="1:15" ht="13.2" x14ac:dyDescent="0.25">
      <c r="A281" s="110" t="s">
        <v>592</v>
      </c>
      <c r="B281" s="110">
        <v>10090</v>
      </c>
      <c r="C281" s="155">
        <v>616</v>
      </c>
      <c r="D281" s="155">
        <v>-14.324482489165501</v>
      </c>
      <c r="E281" s="155">
        <v>161.02892332159601</v>
      </c>
      <c r="F281" s="155">
        <v>263.81849659078</v>
      </c>
      <c r="G281" s="155">
        <v>205.04059364821799</v>
      </c>
      <c r="H281" s="155"/>
      <c r="I281" s="155">
        <v>151</v>
      </c>
      <c r="J281" s="155">
        <v>342</v>
      </c>
      <c r="K281" s="155">
        <v>290.48186173853497</v>
      </c>
      <c r="L281" s="155">
        <v>5322</v>
      </c>
      <c r="M281" s="155">
        <v>4624</v>
      </c>
      <c r="N281" s="110"/>
      <c r="O281" s="110"/>
    </row>
    <row r="282" spans="1:15" ht="13.2" x14ac:dyDescent="0.25">
      <c r="A282" s="110" t="s">
        <v>593</v>
      </c>
      <c r="B282" s="110">
        <v>14966</v>
      </c>
      <c r="C282" s="155">
        <v>400</v>
      </c>
      <c r="D282" s="155">
        <v>-25.156515812448799</v>
      </c>
      <c r="E282" s="155">
        <v>79.805963641629305</v>
      </c>
      <c r="F282" s="155">
        <v>230.39247310594601</v>
      </c>
      <c r="G282" s="155">
        <v>114.528494879061</v>
      </c>
      <c r="H282" s="155"/>
      <c r="I282" s="155">
        <v>111</v>
      </c>
      <c r="J282" s="155">
        <v>443</v>
      </c>
      <c r="K282" s="155">
        <v>240.661875427789</v>
      </c>
      <c r="L282" s="155">
        <v>7691</v>
      </c>
      <c r="M282" s="155">
        <v>6913</v>
      </c>
      <c r="N282" s="110"/>
      <c r="O282" s="110"/>
    </row>
    <row r="283" spans="1:15" ht="13.2" x14ac:dyDescent="0.25">
      <c r="A283" s="110" t="s">
        <v>594</v>
      </c>
      <c r="B283" s="110">
        <v>5284</v>
      </c>
      <c r="C283" s="155">
        <v>685</v>
      </c>
      <c r="D283" s="155">
        <v>-1.3752085536658001</v>
      </c>
      <c r="E283" s="155">
        <v>166.98180509675899</v>
      </c>
      <c r="F283" s="155">
        <v>300.49528347886701</v>
      </c>
      <c r="G283" s="155">
        <v>219.243045561678</v>
      </c>
      <c r="H283" s="155"/>
      <c r="I283" s="155">
        <v>82</v>
      </c>
      <c r="J283" s="155">
        <v>204</v>
      </c>
      <c r="K283" s="155">
        <v>162.65845311430499</v>
      </c>
      <c r="L283" s="155">
        <v>2686</v>
      </c>
      <c r="M283" s="155">
        <v>2287</v>
      </c>
      <c r="N283" s="110"/>
      <c r="O283" s="110"/>
    </row>
    <row r="284" spans="1:15" ht="13.2" x14ac:dyDescent="0.25">
      <c r="A284" s="110" t="s">
        <v>595</v>
      </c>
      <c r="B284" s="110">
        <v>11605</v>
      </c>
      <c r="C284" s="155">
        <v>623</v>
      </c>
      <c r="D284" s="155">
        <v>-1.88103169498817</v>
      </c>
      <c r="E284" s="155">
        <v>162.2598282626</v>
      </c>
      <c r="F284" s="155">
        <v>254.19345638922701</v>
      </c>
      <c r="G284" s="155">
        <v>208.247710602376</v>
      </c>
      <c r="H284" s="155"/>
      <c r="I284" s="155">
        <v>175</v>
      </c>
      <c r="J284" s="155">
        <v>379</v>
      </c>
      <c r="K284" s="155">
        <v>339.32306639288203</v>
      </c>
      <c r="L284" s="155">
        <v>5962</v>
      </c>
      <c r="M284" s="155">
        <v>5078</v>
      </c>
      <c r="N284" s="110"/>
      <c r="O284" s="110"/>
    </row>
    <row r="285" spans="1:15" ht="13.2" x14ac:dyDescent="0.25">
      <c r="A285" s="110" t="s">
        <v>596</v>
      </c>
      <c r="B285" s="110">
        <v>11727</v>
      </c>
      <c r="C285" s="155">
        <v>693</v>
      </c>
      <c r="D285" s="155">
        <v>-26.8387277357023</v>
      </c>
      <c r="E285" s="155">
        <v>178.00529160085699</v>
      </c>
      <c r="F285" s="155">
        <v>254.867583068106</v>
      </c>
      <c r="G285" s="155">
        <v>287.18957859723901</v>
      </c>
      <c r="H285" s="155"/>
      <c r="I285" s="155">
        <v>194</v>
      </c>
      <c r="J285" s="155">
        <v>384</v>
      </c>
      <c r="K285" s="155">
        <v>472.872005475702</v>
      </c>
      <c r="L285" s="155">
        <v>6838</v>
      </c>
      <c r="M285" s="155">
        <v>6036</v>
      </c>
      <c r="N285" s="110"/>
      <c r="O285" s="110"/>
    </row>
    <row r="286" spans="1:15" ht="13.2" x14ac:dyDescent="0.25">
      <c r="A286" s="110" t="s">
        <v>597</v>
      </c>
      <c r="B286" s="110">
        <v>63779</v>
      </c>
      <c r="C286" s="155">
        <v>457</v>
      </c>
      <c r="D286" s="155">
        <v>-17.412813350968001</v>
      </c>
      <c r="E286" s="155">
        <v>98.863963722466494</v>
      </c>
      <c r="F286" s="155">
        <v>220.64344100349399</v>
      </c>
      <c r="G286" s="155">
        <v>154.541851459149</v>
      </c>
      <c r="H286" s="155"/>
      <c r="I286" s="155">
        <v>586</v>
      </c>
      <c r="J286" s="155">
        <v>1808</v>
      </c>
      <c r="K286" s="155">
        <v>1383.9226557152599</v>
      </c>
      <c r="L286" s="155">
        <v>35618</v>
      </c>
      <c r="M286" s="155">
        <v>31313</v>
      </c>
      <c r="N286" s="110"/>
      <c r="O286" s="110"/>
    </row>
    <row r="287" spans="1:15" ht="14.25" customHeight="1" x14ac:dyDescent="0.25">
      <c r="A287" s="18" t="s">
        <v>598</v>
      </c>
      <c r="B287" s="110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10"/>
      <c r="O287" s="110"/>
    </row>
    <row r="288" spans="1:15" ht="13.2" x14ac:dyDescent="0.25">
      <c r="A288" s="110" t="s">
        <v>599</v>
      </c>
      <c r="B288" s="110">
        <v>2408</v>
      </c>
      <c r="C288" s="155">
        <v>527</v>
      </c>
      <c r="D288" s="155">
        <v>-17.4901518192335</v>
      </c>
      <c r="E288" s="155">
        <v>120.649462004418</v>
      </c>
      <c r="F288" s="155">
        <v>252.12065190456201</v>
      </c>
      <c r="G288" s="155">
        <v>171.581565956444</v>
      </c>
      <c r="H288" s="155"/>
      <c r="I288" s="155">
        <v>27</v>
      </c>
      <c r="J288" s="155">
        <v>78</v>
      </c>
      <c r="K288" s="155">
        <v>58.0116358658453</v>
      </c>
      <c r="L288" s="155">
        <v>1195</v>
      </c>
      <c r="M288" s="155">
        <v>1047</v>
      </c>
      <c r="N288" s="110"/>
      <c r="O288" s="110"/>
    </row>
    <row r="289" spans="1:15" ht="13.2" x14ac:dyDescent="0.25">
      <c r="A289" s="110" t="s">
        <v>600</v>
      </c>
      <c r="B289" s="110">
        <v>2551</v>
      </c>
      <c r="C289" s="155">
        <v>469</v>
      </c>
      <c r="D289" s="155">
        <v>-2.8543999015971599</v>
      </c>
      <c r="E289" s="155">
        <v>101.23225036164899</v>
      </c>
      <c r="F289" s="155">
        <v>247.141035253551</v>
      </c>
      <c r="G289" s="155">
        <v>123.82057518237301</v>
      </c>
      <c r="H289" s="155"/>
      <c r="I289" s="155">
        <v>24</v>
      </c>
      <c r="J289" s="155">
        <v>81</v>
      </c>
      <c r="K289" s="155">
        <v>44.349760438056101</v>
      </c>
      <c r="L289" s="155">
        <v>1279</v>
      </c>
      <c r="M289" s="155">
        <v>1090</v>
      </c>
      <c r="N289" s="110"/>
      <c r="O289" s="110"/>
    </row>
    <row r="290" spans="1:15" ht="13.2" x14ac:dyDescent="0.25">
      <c r="A290" s="110" t="s">
        <v>601</v>
      </c>
      <c r="B290" s="110">
        <v>12245</v>
      </c>
      <c r="C290" s="155">
        <v>540</v>
      </c>
      <c r="D290" s="155">
        <v>-6.5105263670297404</v>
      </c>
      <c r="E290" s="155">
        <v>123.023294862391</v>
      </c>
      <c r="F290" s="155">
        <v>258.70565445129603</v>
      </c>
      <c r="G290" s="155">
        <v>164.68413728735399</v>
      </c>
      <c r="H290" s="155"/>
      <c r="I290" s="155">
        <v>140</v>
      </c>
      <c r="J290" s="155">
        <v>407</v>
      </c>
      <c r="K290" s="155">
        <v>283.13826146474997</v>
      </c>
      <c r="L290" s="155">
        <v>6427</v>
      </c>
      <c r="M290" s="155">
        <v>5517</v>
      </c>
      <c r="N290" s="110"/>
      <c r="O290" s="110"/>
    </row>
    <row r="291" spans="1:15" ht="13.2" x14ac:dyDescent="0.25">
      <c r="A291" s="110" t="s">
        <v>602</v>
      </c>
      <c r="B291" s="110">
        <v>3068</v>
      </c>
      <c r="C291" s="155">
        <v>595</v>
      </c>
      <c r="D291" s="155">
        <v>-24.5406976634778</v>
      </c>
      <c r="E291" s="155">
        <v>122.75262757415101</v>
      </c>
      <c r="F291" s="155">
        <v>258.77071021876299</v>
      </c>
      <c r="G291" s="155">
        <v>238.45958196048599</v>
      </c>
      <c r="H291" s="155"/>
      <c r="I291" s="155">
        <v>35</v>
      </c>
      <c r="J291" s="155">
        <v>102</v>
      </c>
      <c r="K291" s="155">
        <v>102.720739219713</v>
      </c>
      <c r="L291" s="155">
        <v>1567</v>
      </c>
      <c r="M291" s="155">
        <v>1385</v>
      </c>
      <c r="N291" s="110"/>
      <c r="O291" s="110"/>
    </row>
    <row r="292" spans="1:15" ht="13.2" x14ac:dyDescent="0.25">
      <c r="A292" s="110" t="s">
        <v>603</v>
      </c>
      <c r="B292" s="110">
        <v>7143</v>
      </c>
      <c r="C292" s="155">
        <v>538</v>
      </c>
      <c r="D292" s="155">
        <v>-9.0767177814207702</v>
      </c>
      <c r="E292" s="155">
        <v>106.953698362921</v>
      </c>
      <c r="F292" s="155">
        <v>314.91075556885102</v>
      </c>
      <c r="G292" s="155">
        <v>124.921338546846</v>
      </c>
      <c r="H292" s="155"/>
      <c r="I292" s="155">
        <v>71</v>
      </c>
      <c r="J292" s="155">
        <v>289</v>
      </c>
      <c r="K292" s="155">
        <v>125.286789869952</v>
      </c>
      <c r="L292" s="155">
        <v>3621</v>
      </c>
      <c r="M292" s="155">
        <v>3123</v>
      </c>
      <c r="N292" s="110"/>
      <c r="O292" s="110"/>
    </row>
    <row r="293" spans="1:15" ht="13.2" x14ac:dyDescent="0.25">
      <c r="A293" s="110" t="s">
        <v>604</v>
      </c>
      <c r="B293" s="110">
        <v>3986</v>
      </c>
      <c r="C293" s="155">
        <v>486</v>
      </c>
      <c r="D293" s="155">
        <v>-2.2332273427562699</v>
      </c>
      <c r="E293" s="155">
        <v>97.181436530067998</v>
      </c>
      <c r="F293" s="155">
        <v>247.99146140609301</v>
      </c>
      <c r="G293" s="155">
        <v>143.02797824760199</v>
      </c>
      <c r="H293" s="155"/>
      <c r="I293" s="155">
        <v>36</v>
      </c>
      <c r="J293" s="155">
        <v>127</v>
      </c>
      <c r="K293" s="155">
        <v>80.047227926077994</v>
      </c>
      <c r="L293" s="155">
        <v>2064</v>
      </c>
      <c r="M293" s="155">
        <v>1757</v>
      </c>
      <c r="N293" s="110"/>
      <c r="O293" s="110"/>
    </row>
    <row r="294" spans="1:15" ht="13.2" x14ac:dyDescent="0.25">
      <c r="A294" s="110" t="s">
        <v>605</v>
      </c>
      <c r="B294" s="110">
        <v>6747</v>
      </c>
      <c r="C294" s="155">
        <v>498</v>
      </c>
      <c r="D294" s="155">
        <v>-9.6216914465211403</v>
      </c>
      <c r="E294" s="155">
        <v>71.766193495044305</v>
      </c>
      <c r="F294" s="155">
        <v>294.17094225254402</v>
      </c>
      <c r="G294" s="155">
        <v>142.065886921708</v>
      </c>
      <c r="H294" s="155"/>
      <c r="I294" s="155">
        <v>45</v>
      </c>
      <c r="J294" s="155">
        <v>255</v>
      </c>
      <c r="K294" s="155">
        <v>134.58247775496201</v>
      </c>
      <c r="L294" s="155">
        <v>3535</v>
      </c>
      <c r="M294" s="155">
        <v>3054</v>
      </c>
      <c r="N294" s="110"/>
      <c r="O294" s="110"/>
    </row>
    <row r="295" spans="1:15" ht="13.2" x14ac:dyDescent="0.25">
      <c r="A295" s="110" t="s">
        <v>606</v>
      </c>
      <c r="B295" s="110">
        <v>72589</v>
      </c>
      <c r="C295" s="155">
        <v>425</v>
      </c>
      <c r="D295" s="155">
        <v>-11.5758791988517</v>
      </c>
      <c r="E295" s="155">
        <v>75.451013337843193</v>
      </c>
      <c r="F295" s="155">
        <v>242.33041548584899</v>
      </c>
      <c r="G295" s="155">
        <v>118.68090480055599</v>
      </c>
      <c r="H295" s="155"/>
      <c r="I295" s="155">
        <v>509</v>
      </c>
      <c r="J295" s="155">
        <v>2260</v>
      </c>
      <c r="K295" s="155">
        <v>1209.59411362081</v>
      </c>
      <c r="L295" s="155">
        <v>39357</v>
      </c>
      <c r="M295" s="155">
        <v>34211</v>
      </c>
      <c r="N295" s="110"/>
      <c r="O295" s="110"/>
    </row>
    <row r="296" spans="1:15" ht="13.2" x14ac:dyDescent="0.25">
      <c r="A296" s="110" t="s">
        <v>607</v>
      </c>
      <c r="B296" s="110">
        <v>2489</v>
      </c>
      <c r="C296" s="155">
        <v>571</v>
      </c>
      <c r="D296" s="155">
        <v>-19.546460444089998</v>
      </c>
      <c r="E296" s="155">
        <v>90.784667271392706</v>
      </c>
      <c r="F296" s="155">
        <v>281.44135571260603</v>
      </c>
      <c r="G296" s="155">
        <v>218.348105208807</v>
      </c>
      <c r="H296" s="155"/>
      <c r="I296" s="155">
        <v>21</v>
      </c>
      <c r="J296" s="155">
        <v>90</v>
      </c>
      <c r="K296" s="155">
        <v>76.306639288158806</v>
      </c>
      <c r="L296" s="155">
        <v>1283</v>
      </c>
      <c r="M296" s="155">
        <v>1126</v>
      </c>
      <c r="N296" s="110"/>
      <c r="O296" s="110"/>
    </row>
    <row r="297" spans="1:15" ht="13.2" x14ac:dyDescent="0.25">
      <c r="A297" s="110" t="s">
        <v>608</v>
      </c>
      <c r="B297" s="110">
        <v>5852</v>
      </c>
      <c r="C297" s="155">
        <v>557</v>
      </c>
      <c r="D297" s="155">
        <v>-1.98322691373704</v>
      </c>
      <c r="E297" s="155">
        <v>95.613041659358004</v>
      </c>
      <c r="F297" s="155">
        <v>277.97918030503001</v>
      </c>
      <c r="G297" s="155">
        <v>185.12623436557399</v>
      </c>
      <c r="H297" s="155"/>
      <c r="I297" s="155">
        <v>52</v>
      </c>
      <c r="J297" s="155">
        <v>209</v>
      </c>
      <c r="K297" s="155">
        <v>152.11088295687901</v>
      </c>
      <c r="L297" s="155">
        <v>3049</v>
      </c>
      <c r="M297" s="155">
        <v>2596</v>
      </c>
      <c r="N297" s="110"/>
      <c r="O297" s="110"/>
    </row>
    <row r="298" spans="1:15" ht="13.2" x14ac:dyDescent="0.25">
      <c r="A298" s="110" t="s">
        <v>609</v>
      </c>
      <c r="B298" s="110">
        <v>128901</v>
      </c>
      <c r="C298" s="155">
        <v>460</v>
      </c>
      <c r="D298" s="155">
        <v>-23.855988072814899</v>
      </c>
      <c r="E298" s="155">
        <v>70.119870858564795</v>
      </c>
      <c r="F298" s="155">
        <v>191.594962762276</v>
      </c>
      <c r="G298" s="155">
        <v>222.31613480190299</v>
      </c>
      <c r="H298" s="155"/>
      <c r="I298" s="155">
        <v>840</v>
      </c>
      <c r="J298" s="155">
        <v>3173</v>
      </c>
      <c r="K298" s="155">
        <v>4023.6043805612599</v>
      </c>
      <c r="L298" s="155">
        <v>77491</v>
      </c>
      <c r="M298" s="155">
        <v>69030</v>
      </c>
      <c r="N298" s="110"/>
      <c r="O298" s="110"/>
    </row>
    <row r="299" spans="1:15" ht="13.2" x14ac:dyDescent="0.25">
      <c r="A299" s="110" t="s">
        <v>610</v>
      </c>
      <c r="B299" s="110">
        <v>6668</v>
      </c>
      <c r="C299" s="155">
        <v>517</v>
      </c>
      <c r="D299" s="155">
        <v>7.1847786400109603</v>
      </c>
      <c r="E299" s="155">
        <v>106.50413082626901</v>
      </c>
      <c r="F299" s="155">
        <v>266.13963513306999</v>
      </c>
      <c r="G299" s="155">
        <v>137.34109586064099</v>
      </c>
      <c r="H299" s="155"/>
      <c r="I299" s="155">
        <v>66</v>
      </c>
      <c r="J299" s="155">
        <v>228</v>
      </c>
      <c r="K299" s="155">
        <v>128.58316221765901</v>
      </c>
      <c r="L299" s="155">
        <v>3520</v>
      </c>
      <c r="M299" s="155">
        <v>2943</v>
      </c>
      <c r="N299" s="110"/>
      <c r="O299" s="110"/>
    </row>
    <row r="300" spans="1:15" ht="13.2" x14ac:dyDescent="0.25">
      <c r="A300" s="110" t="s">
        <v>611</v>
      </c>
      <c r="B300" s="110">
        <v>5423</v>
      </c>
      <c r="C300" s="155">
        <v>490</v>
      </c>
      <c r="D300" s="155">
        <v>-10.288932085916001</v>
      </c>
      <c r="E300" s="155">
        <v>95.240077695949694</v>
      </c>
      <c r="F300" s="155">
        <v>239.68848370022499</v>
      </c>
      <c r="G300" s="155">
        <v>164.949553929112</v>
      </c>
      <c r="H300" s="155"/>
      <c r="I300" s="155">
        <v>48</v>
      </c>
      <c r="J300" s="155">
        <v>167</v>
      </c>
      <c r="K300" s="155">
        <v>125.596851471595</v>
      </c>
      <c r="L300" s="155">
        <v>2701</v>
      </c>
      <c r="M300" s="155">
        <v>2337</v>
      </c>
      <c r="N300" s="110"/>
      <c r="O300" s="110"/>
    </row>
    <row r="301" spans="1:15" ht="13.2" x14ac:dyDescent="0.25">
      <c r="A301" s="110" t="s">
        <v>612</v>
      </c>
      <c r="B301" s="110">
        <v>8872</v>
      </c>
      <c r="C301" s="155">
        <v>443</v>
      </c>
      <c r="D301" s="155">
        <v>-17.791858527605701</v>
      </c>
      <c r="E301" s="155">
        <v>69.130775794335904</v>
      </c>
      <c r="F301" s="155">
        <v>279.85911164162798</v>
      </c>
      <c r="G301" s="155">
        <v>111.694201452483</v>
      </c>
      <c r="H301" s="155"/>
      <c r="I301" s="155">
        <v>57</v>
      </c>
      <c r="J301" s="155">
        <v>319</v>
      </c>
      <c r="K301" s="155">
        <v>139.13620807666001</v>
      </c>
      <c r="L301" s="155">
        <v>4681</v>
      </c>
      <c r="M301" s="155">
        <v>4122</v>
      </c>
      <c r="N301" s="110"/>
      <c r="O301" s="110"/>
    </row>
    <row r="302" spans="1:15" ht="13.2" x14ac:dyDescent="0.25">
      <c r="A302" s="110" t="s">
        <v>613</v>
      </c>
      <c r="B302" s="110">
        <v>2794</v>
      </c>
      <c r="C302" s="155">
        <v>657</v>
      </c>
      <c r="D302" s="155">
        <v>20.112034840583402</v>
      </c>
      <c r="E302" s="155">
        <v>123.237160903158</v>
      </c>
      <c r="F302" s="155">
        <v>267.433083987087</v>
      </c>
      <c r="G302" s="155">
        <v>246.14358243195099</v>
      </c>
      <c r="H302" s="155"/>
      <c r="I302" s="155">
        <v>32</v>
      </c>
      <c r="J302" s="155">
        <v>96</v>
      </c>
      <c r="K302" s="155">
        <v>96.561259411362101</v>
      </c>
      <c r="L302" s="155">
        <v>1405</v>
      </c>
      <c r="M302" s="155">
        <v>1157</v>
      </c>
      <c r="N302" s="110"/>
      <c r="O302" s="110"/>
    </row>
    <row r="303" spans="1:15" ht="14.25" customHeight="1" x14ac:dyDescent="0.25">
      <c r="A303" s="18" t="s">
        <v>614</v>
      </c>
      <c r="B303" s="110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10"/>
      <c r="O303" s="110"/>
    </row>
    <row r="304" spans="1:15" ht="13.2" x14ac:dyDescent="0.25">
      <c r="A304" s="110" t="s">
        <v>615</v>
      </c>
      <c r="B304" s="110">
        <v>2785</v>
      </c>
      <c r="C304" s="155">
        <v>617</v>
      </c>
      <c r="D304" s="155">
        <v>-15.0452717638431</v>
      </c>
      <c r="E304" s="155">
        <v>104.317380433263</v>
      </c>
      <c r="F304" s="155">
        <v>352.14023271674898</v>
      </c>
      <c r="G304" s="155">
        <v>175.98142237345201</v>
      </c>
      <c r="H304" s="155"/>
      <c r="I304" s="155">
        <v>27</v>
      </c>
      <c r="J304" s="155">
        <v>126</v>
      </c>
      <c r="K304" s="155">
        <v>68.814510609171805</v>
      </c>
      <c r="L304" s="155">
        <v>1490</v>
      </c>
      <c r="M304" s="155">
        <v>1296</v>
      </c>
      <c r="N304" s="110"/>
      <c r="O304" s="110"/>
    </row>
    <row r="305" spans="1:15" ht="13.2" x14ac:dyDescent="0.25">
      <c r="A305" s="110" t="s">
        <v>616</v>
      </c>
      <c r="B305" s="110">
        <v>6220</v>
      </c>
      <c r="C305" s="155">
        <v>539</v>
      </c>
      <c r="D305" s="155">
        <v>-11.844090862265301</v>
      </c>
      <c r="E305" s="155">
        <v>117.635021474642</v>
      </c>
      <c r="F305" s="155">
        <v>252.77335109409199</v>
      </c>
      <c r="G305" s="155">
        <v>180.48566122711901</v>
      </c>
      <c r="H305" s="155"/>
      <c r="I305" s="155">
        <v>68</v>
      </c>
      <c r="J305" s="155">
        <v>202</v>
      </c>
      <c r="K305" s="155">
        <v>157.62354551676901</v>
      </c>
      <c r="L305" s="155">
        <v>3341</v>
      </c>
      <c r="M305" s="155">
        <v>2896</v>
      </c>
      <c r="N305" s="110"/>
      <c r="O305" s="110"/>
    </row>
    <row r="306" spans="1:15" ht="13.2" x14ac:dyDescent="0.25">
      <c r="A306" s="110" t="s">
        <v>617</v>
      </c>
      <c r="B306" s="110">
        <v>28080</v>
      </c>
      <c r="C306" s="155">
        <v>537</v>
      </c>
      <c r="D306" s="155">
        <v>-9.4058746484997204</v>
      </c>
      <c r="E306" s="155">
        <v>96.5654003583319</v>
      </c>
      <c r="F306" s="155">
        <v>293.54126262125197</v>
      </c>
      <c r="G306" s="155">
        <v>156.70682573113501</v>
      </c>
      <c r="H306" s="155"/>
      <c r="I306" s="155">
        <v>252</v>
      </c>
      <c r="J306" s="155">
        <v>1059</v>
      </c>
      <c r="K306" s="155">
        <v>617.835728952772</v>
      </c>
      <c r="L306" s="155">
        <v>15313</v>
      </c>
      <c r="M306" s="155">
        <v>13215</v>
      </c>
      <c r="N306" s="110"/>
      <c r="O306" s="110"/>
    </row>
    <row r="307" spans="1:15" ht="13.2" x14ac:dyDescent="0.25">
      <c r="A307" s="110" t="s">
        <v>618</v>
      </c>
      <c r="B307" s="110">
        <v>17529</v>
      </c>
      <c r="C307" s="155">
        <v>493</v>
      </c>
      <c r="D307" s="155">
        <v>-21.110447888330398</v>
      </c>
      <c r="E307" s="155">
        <v>76.117173358906101</v>
      </c>
      <c r="F307" s="155">
        <v>285.067815914383</v>
      </c>
      <c r="G307" s="155">
        <v>152.515215767727</v>
      </c>
      <c r="H307" s="155"/>
      <c r="I307" s="155">
        <v>124</v>
      </c>
      <c r="J307" s="155">
        <v>642</v>
      </c>
      <c r="K307" s="155">
        <v>375.36892539356597</v>
      </c>
      <c r="L307" s="155">
        <v>9750</v>
      </c>
      <c r="M307" s="155">
        <v>8617</v>
      </c>
      <c r="N307" s="110"/>
      <c r="O307" s="110"/>
    </row>
    <row r="308" spans="1:15" ht="13.2" x14ac:dyDescent="0.25">
      <c r="A308" s="110" t="s">
        <v>619</v>
      </c>
      <c r="B308" s="110">
        <v>9685</v>
      </c>
      <c r="C308" s="155">
        <v>776</v>
      </c>
      <c r="D308" s="155">
        <v>102.091414173769</v>
      </c>
      <c r="E308" s="155">
        <v>105.546075175933</v>
      </c>
      <c r="F308" s="155">
        <v>352.00172093555898</v>
      </c>
      <c r="G308" s="155">
        <v>215.89344992435699</v>
      </c>
      <c r="H308" s="155"/>
      <c r="I308" s="155">
        <v>95</v>
      </c>
      <c r="J308" s="155">
        <v>438</v>
      </c>
      <c r="K308" s="155">
        <v>293.58042436687202</v>
      </c>
      <c r="L308" s="155">
        <v>4902</v>
      </c>
      <c r="M308" s="155">
        <v>3620</v>
      </c>
      <c r="N308" s="110"/>
      <c r="O308" s="110"/>
    </row>
    <row r="309" spans="1:15" ht="13.2" x14ac:dyDescent="0.25">
      <c r="A309" s="110" t="s">
        <v>620</v>
      </c>
      <c r="B309" s="110">
        <v>4923</v>
      </c>
      <c r="C309" s="155">
        <v>611</v>
      </c>
      <c r="D309" s="155">
        <v>-19.325223804297799</v>
      </c>
      <c r="E309" s="155">
        <v>139.88406563616601</v>
      </c>
      <c r="F309" s="155">
        <v>267.194288280195</v>
      </c>
      <c r="G309" s="155">
        <v>223.65517984609099</v>
      </c>
      <c r="H309" s="155"/>
      <c r="I309" s="155">
        <v>64</v>
      </c>
      <c r="J309" s="155">
        <v>169</v>
      </c>
      <c r="K309" s="155">
        <v>154.595482546201</v>
      </c>
      <c r="L309" s="155">
        <v>2699</v>
      </c>
      <c r="M309" s="155">
        <v>2364</v>
      </c>
      <c r="N309" s="110"/>
      <c r="O309" s="110"/>
    </row>
    <row r="310" spans="1:15" ht="13.2" x14ac:dyDescent="0.25">
      <c r="A310" s="110" t="s">
        <v>621</v>
      </c>
      <c r="B310" s="110">
        <v>15886</v>
      </c>
      <c r="C310" s="155">
        <v>451</v>
      </c>
      <c r="D310" s="155">
        <v>-3.1761175587289499</v>
      </c>
      <c r="E310" s="155">
        <v>62.3148246408688</v>
      </c>
      <c r="F310" s="155">
        <v>273.39460613658503</v>
      </c>
      <c r="G310" s="155">
        <v>118.35319106922</v>
      </c>
      <c r="H310" s="155"/>
      <c r="I310" s="155">
        <v>92</v>
      </c>
      <c r="J310" s="155">
        <v>558</v>
      </c>
      <c r="K310" s="155">
        <v>263.98699520876102</v>
      </c>
      <c r="L310" s="155">
        <v>8384</v>
      </c>
      <c r="M310" s="155">
        <v>7149</v>
      </c>
      <c r="N310" s="110"/>
      <c r="O310" s="110"/>
    </row>
    <row r="311" spans="1:15" ht="13.2" x14ac:dyDescent="0.25">
      <c r="A311" s="110" t="s">
        <v>622</v>
      </c>
      <c r="B311" s="110">
        <v>22867</v>
      </c>
      <c r="C311" s="155">
        <v>582</v>
      </c>
      <c r="D311" s="155">
        <v>-32.8888477350757</v>
      </c>
      <c r="E311" s="155">
        <v>84.699612106715193</v>
      </c>
      <c r="F311" s="155">
        <v>313.82824676409899</v>
      </c>
      <c r="G311" s="155">
        <v>216.13921874428999</v>
      </c>
      <c r="H311" s="155"/>
      <c r="I311" s="155">
        <v>180</v>
      </c>
      <c r="J311" s="155">
        <v>922</v>
      </c>
      <c r="K311" s="155">
        <v>693.954140999316</v>
      </c>
      <c r="L311" s="155">
        <v>13116</v>
      </c>
      <c r="M311" s="155">
        <v>11761</v>
      </c>
      <c r="N311" s="110"/>
      <c r="O311" s="110"/>
    </row>
    <row r="312" spans="1:15" ht="13.2" x14ac:dyDescent="0.25">
      <c r="A312" s="110" t="s">
        <v>623</v>
      </c>
      <c r="B312" s="110">
        <v>78105</v>
      </c>
      <c r="C312" s="155">
        <v>462</v>
      </c>
      <c r="D312" s="155">
        <v>-18.761313508426898</v>
      </c>
      <c r="E312" s="155">
        <v>76.046345630485305</v>
      </c>
      <c r="F312" s="155">
        <v>230.29865948630501</v>
      </c>
      <c r="G312" s="155">
        <v>174.61396131862199</v>
      </c>
      <c r="H312" s="155"/>
      <c r="I312" s="155">
        <v>552</v>
      </c>
      <c r="J312" s="155">
        <v>2311</v>
      </c>
      <c r="K312" s="155">
        <v>1914.89869952088</v>
      </c>
      <c r="L312" s="155">
        <v>45435</v>
      </c>
      <c r="M312" s="155">
        <v>40043</v>
      </c>
      <c r="N312" s="110"/>
      <c r="O312" s="110"/>
    </row>
    <row r="313" spans="1:15" ht="13.2" x14ac:dyDescent="0.25">
      <c r="A313" s="110" t="s">
        <v>624</v>
      </c>
      <c r="B313" s="110">
        <v>6052</v>
      </c>
      <c r="C313" s="155">
        <v>475</v>
      </c>
      <c r="D313" s="155">
        <v>3.05595680625362</v>
      </c>
      <c r="E313" s="155">
        <v>81.785633199342499</v>
      </c>
      <c r="F313" s="155">
        <v>216.063130230479</v>
      </c>
      <c r="G313" s="155">
        <v>173.99659123753901</v>
      </c>
      <c r="H313" s="155"/>
      <c r="I313" s="155">
        <v>46</v>
      </c>
      <c r="J313" s="155">
        <v>168</v>
      </c>
      <c r="K313" s="155">
        <v>147.85215605749499</v>
      </c>
      <c r="L313" s="155">
        <v>2761</v>
      </c>
      <c r="M313" s="155">
        <v>2324</v>
      </c>
      <c r="N313" s="110"/>
      <c r="O313" s="110"/>
    </row>
    <row r="314" spans="1:15" ht="13.2" x14ac:dyDescent="0.25">
      <c r="A314" s="110" t="s">
        <v>625</v>
      </c>
      <c r="B314" s="110">
        <v>42281</v>
      </c>
      <c r="C314" s="155">
        <v>364</v>
      </c>
      <c r="D314" s="155">
        <v>-9.8705357512087097</v>
      </c>
      <c r="E314" s="155">
        <v>61.586882901265099</v>
      </c>
      <c r="F314" s="155">
        <v>204.70565402846199</v>
      </c>
      <c r="G314" s="155">
        <v>107.39590805957501</v>
      </c>
      <c r="H314" s="155"/>
      <c r="I314" s="155">
        <v>242</v>
      </c>
      <c r="J314" s="155">
        <v>1112</v>
      </c>
      <c r="K314" s="155">
        <v>637.55989048596803</v>
      </c>
      <c r="L314" s="155">
        <v>23035</v>
      </c>
      <c r="M314" s="155">
        <v>19984</v>
      </c>
      <c r="N314" s="110"/>
      <c r="O314" s="110"/>
    </row>
    <row r="315" spans="1:15" ht="13.2" x14ac:dyDescent="0.25">
      <c r="A315" s="110" t="s">
        <v>626</v>
      </c>
      <c r="B315" s="110">
        <v>8066</v>
      </c>
      <c r="C315" s="155">
        <v>555</v>
      </c>
      <c r="D315" s="155">
        <v>1.6190141296587499</v>
      </c>
      <c r="E315" s="155">
        <v>93.380873145919693</v>
      </c>
      <c r="F315" s="155">
        <v>298.17454351588401</v>
      </c>
      <c r="G315" s="155">
        <v>161.41055192565801</v>
      </c>
      <c r="H315" s="155"/>
      <c r="I315" s="155">
        <v>70</v>
      </c>
      <c r="J315" s="155">
        <v>309</v>
      </c>
      <c r="K315" s="155">
        <v>182.800821355236</v>
      </c>
      <c r="L315" s="155">
        <v>4244</v>
      </c>
      <c r="M315" s="155">
        <v>3590</v>
      </c>
      <c r="N315" s="110"/>
      <c r="O315" s="110"/>
    </row>
    <row r="316" spans="1:15" ht="13.2" x14ac:dyDescent="0.25">
      <c r="A316" s="110" t="s">
        <v>627</v>
      </c>
      <c r="B316" s="110">
        <v>3315</v>
      </c>
      <c r="C316" s="155">
        <v>609</v>
      </c>
      <c r="D316" s="155">
        <v>8.3289158740764702</v>
      </c>
      <c r="E316" s="155">
        <v>77.901499448738306</v>
      </c>
      <c r="F316" s="155">
        <v>324.01555134197201</v>
      </c>
      <c r="G316" s="155">
        <v>198.31766670058801</v>
      </c>
      <c r="H316" s="155"/>
      <c r="I316" s="155">
        <v>24</v>
      </c>
      <c r="J316" s="155">
        <v>138</v>
      </c>
      <c r="K316" s="155">
        <v>92.306639288158806</v>
      </c>
      <c r="L316" s="155">
        <v>1642</v>
      </c>
      <c r="M316" s="155">
        <v>1375</v>
      </c>
      <c r="N316" s="110"/>
      <c r="O316" s="110"/>
    </row>
    <row r="317" spans="1:15" thickBot="1" x14ac:dyDescent="0.3">
      <c r="A317" s="59" t="s">
        <v>628</v>
      </c>
      <c r="B317" s="59">
        <v>4299</v>
      </c>
      <c r="C317" s="309">
        <v>463</v>
      </c>
      <c r="D317" s="309">
        <v>14.2148715481009</v>
      </c>
      <c r="E317" s="309">
        <v>100.11765165254199</v>
      </c>
      <c r="F317" s="309">
        <v>191.91491210638</v>
      </c>
      <c r="G317" s="309">
        <v>156.763073341417</v>
      </c>
      <c r="H317" s="309"/>
      <c r="I317" s="309">
        <v>40</v>
      </c>
      <c r="J317" s="309">
        <v>106</v>
      </c>
      <c r="K317" s="309">
        <v>94.623545516769298</v>
      </c>
      <c r="L317" s="309">
        <v>2128</v>
      </c>
      <c r="M317" s="309">
        <v>1747</v>
      </c>
      <c r="N317" s="110"/>
      <c r="O317" s="110"/>
    </row>
    <row r="318" spans="1:15" ht="8.25" customHeight="1" x14ac:dyDescent="0.25">
      <c r="A318" s="274"/>
      <c r="B318" s="81"/>
      <c r="C318" s="81"/>
      <c r="D318" s="81"/>
      <c r="E318" s="81"/>
      <c r="F318" s="81"/>
      <c r="G318" s="81"/>
      <c r="H318" s="81"/>
      <c r="I318" s="275"/>
      <c r="J318" s="276"/>
      <c r="K318" s="276"/>
      <c r="L318" s="81"/>
      <c r="M318" s="276"/>
      <c r="N318" s="81"/>
    </row>
    <row r="319" spans="1:15" ht="13.2" x14ac:dyDescent="0.25">
      <c r="A319" s="274"/>
      <c r="B319" s="81"/>
      <c r="C319" s="81"/>
      <c r="D319" s="81"/>
      <c r="E319" s="81"/>
      <c r="F319" s="81"/>
      <c r="G319" s="81"/>
      <c r="H319" s="81"/>
      <c r="I319" s="275"/>
      <c r="J319" s="276"/>
      <c r="K319" s="276"/>
      <c r="L319" s="81"/>
      <c r="M319" s="276"/>
      <c r="N319" s="81"/>
    </row>
    <row r="320" spans="1:15" ht="13.2" x14ac:dyDescent="0.25">
      <c r="A320" s="274"/>
      <c r="B320" s="81"/>
      <c r="C320" s="81"/>
      <c r="D320" s="81"/>
      <c r="E320" s="81"/>
      <c r="F320" s="81"/>
      <c r="G320" s="81"/>
      <c r="H320" s="81"/>
      <c r="I320" s="275"/>
      <c r="J320" s="276"/>
      <c r="K320" s="276"/>
      <c r="L320" s="81"/>
      <c r="M320" s="276"/>
      <c r="N320" s="81"/>
    </row>
    <row r="321" spans="1:14" ht="13.2" hidden="1" x14ac:dyDescent="0.25">
      <c r="A321" s="274"/>
      <c r="B321" s="81"/>
      <c r="C321" s="81"/>
      <c r="D321" s="81"/>
      <c r="E321" s="81"/>
      <c r="F321" s="81"/>
      <c r="G321" s="81"/>
      <c r="H321" s="81"/>
      <c r="I321" s="275"/>
      <c r="J321" s="276"/>
      <c r="K321" s="276"/>
      <c r="L321" s="81"/>
      <c r="M321" s="276"/>
      <c r="N321" s="81"/>
    </row>
    <row r="322" spans="1:14" ht="13.2" hidden="1" x14ac:dyDescent="0.25">
      <c r="A322" s="274"/>
      <c r="B322" s="81"/>
      <c r="C322" s="81"/>
      <c r="D322" s="81"/>
      <c r="E322" s="81"/>
      <c r="F322" s="81"/>
      <c r="G322" s="81"/>
      <c r="H322" s="81"/>
      <c r="I322" s="275"/>
      <c r="J322" s="276"/>
      <c r="K322" s="276"/>
      <c r="L322" s="81"/>
      <c r="M322" s="276"/>
      <c r="N322" s="81"/>
    </row>
    <row r="323" spans="1:14" ht="13.2" hidden="1" x14ac:dyDescent="0.25">
      <c r="A323" s="274"/>
      <c r="B323" s="81"/>
      <c r="C323" s="81"/>
      <c r="D323" s="81"/>
      <c r="E323" s="81"/>
      <c r="F323" s="81"/>
      <c r="G323" s="81"/>
      <c r="H323" s="81"/>
      <c r="I323" s="275"/>
      <c r="J323" s="276"/>
      <c r="K323" s="276"/>
      <c r="L323" s="81"/>
      <c r="M323" s="276"/>
      <c r="N323" s="81"/>
    </row>
    <row r="324" spans="1:14" ht="13.2" hidden="1" x14ac:dyDescent="0.25">
      <c r="A324" s="274"/>
      <c r="B324" s="81"/>
      <c r="C324" s="81"/>
      <c r="D324" s="81"/>
      <c r="E324" s="81"/>
      <c r="F324" s="81"/>
      <c r="G324" s="81"/>
      <c r="H324" s="81"/>
      <c r="I324" s="275"/>
      <c r="J324" s="276"/>
      <c r="K324" s="276"/>
      <c r="L324" s="81"/>
      <c r="M324" s="276"/>
      <c r="N324" s="81"/>
    </row>
    <row r="325" spans="1:14" ht="13.2" hidden="1" x14ac:dyDescent="0.25">
      <c r="A325" s="274"/>
      <c r="B325" s="81"/>
      <c r="C325" s="81"/>
      <c r="D325" s="81"/>
      <c r="E325" s="81"/>
      <c r="F325" s="81"/>
      <c r="G325" s="81"/>
      <c r="H325" s="81"/>
      <c r="I325" s="275"/>
      <c r="J325" s="276"/>
      <c r="K325" s="276"/>
      <c r="L325" s="81"/>
      <c r="M325" s="276"/>
      <c r="N325" s="81"/>
    </row>
    <row r="326" spans="1:14" ht="13.2" hidden="1" x14ac:dyDescent="0.25">
      <c r="A326" s="274"/>
      <c r="B326" s="81"/>
      <c r="C326" s="81"/>
      <c r="D326" s="81"/>
      <c r="E326" s="81"/>
      <c r="F326" s="81"/>
      <c r="G326" s="81"/>
      <c r="H326" s="81"/>
      <c r="I326" s="275"/>
      <c r="J326" s="276"/>
      <c r="K326" s="276"/>
      <c r="L326" s="81"/>
      <c r="M326" s="276"/>
      <c r="N326" s="81"/>
    </row>
    <row r="327" spans="1:14" ht="13.2" hidden="1" x14ac:dyDescent="0.25">
      <c r="A327" s="274"/>
      <c r="B327" s="81"/>
      <c r="C327" s="81"/>
      <c r="D327" s="81"/>
      <c r="E327" s="81"/>
      <c r="F327" s="81"/>
      <c r="G327" s="81"/>
      <c r="H327" s="81"/>
      <c r="I327" s="275"/>
      <c r="J327" s="276"/>
      <c r="K327" s="276"/>
      <c r="L327" s="81"/>
      <c r="M327" s="276"/>
      <c r="N327" s="81"/>
    </row>
    <row r="328" spans="1:14" ht="13.2" hidden="1" x14ac:dyDescent="0.25">
      <c r="A328" s="274"/>
      <c r="B328" s="81"/>
      <c r="C328" s="81"/>
      <c r="D328" s="81"/>
      <c r="E328" s="81"/>
      <c r="F328" s="81"/>
      <c r="G328" s="81"/>
      <c r="H328" s="81"/>
      <c r="I328" s="275"/>
      <c r="J328" s="276"/>
      <c r="K328" s="276"/>
      <c r="L328" s="81"/>
      <c r="M328" s="276"/>
      <c r="N328" s="81"/>
    </row>
    <row r="329" spans="1:14" ht="13.2" hidden="1" x14ac:dyDescent="0.25">
      <c r="A329" s="274"/>
      <c r="B329" s="81"/>
      <c r="C329" s="81"/>
      <c r="D329" s="81"/>
      <c r="E329" s="81"/>
      <c r="F329" s="81"/>
      <c r="G329" s="81"/>
      <c r="H329" s="81"/>
      <c r="I329" s="275"/>
      <c r="J329" s="276"/>
      <c r="K329" s="276"/>
      <c r="L329" s="81"/>
      <c r="M329" s="276"/>
      <c r="N329" s="81"/>
    </row>
    <row r="330" spans="1:14" ht="13.2" hidden="1" x14ac:dyDescent="0.25">
      <c r="A330" s="274"/>
      <c r="B330" s="81"/>
      <c r="C330" s="81"/>
      <c r="D330" s="81"/>
      <c r="E330" s="81"/>
      <c r="F330" s="81"/>
      <c r="G330" s="81"/>
      <c r="H330" s="81"/>
      <c r="I330" s="275"/>
      <c r="J330" s="276"/>
      <c r="K330" s="276"/>
      <c r="L330" s="81"/>
      <c r="M330" s="276"/>
      <c r="N330" s="81"/>
    </row>
    <row r="331" spans="1:14" ht="13.2" hidden="1" x14ac:dyDescent="0.25">
      <c r="A331" s="274"/>
      <c r="B331" s="81"/>
      <c r="C331" s="81"/>
      <c r="D331" s="81"/>
      <c r="E331" s="81"/>
      <c r="F331" s="81"/>
      <c r="G331" s="81"/>
      <c r="H331" s="81"/>
      <c r="I331" s="275"/>
      <c r="J331" s="276"/>
      <c r="K331" s="276"/>
      <c r="L331" s="81"/>
      <c r="M331" s="276"/>
      <c r="N331" s="81"/>
    </row>
    <row r="332" spans="1:14" ht="13.2" hidden="1" x14ac:dyDescent="0.25">
      <c r="A332" s="274"/>
      <c r="B332" s="81"/>
      <c r="C332" s="81"/>
      <c r="D332" s="81"/>
      <c r="E332" s="81"/>
      <c r="F332" s="81"/>
      <c r="G332" s="81"/>
      <c r="H332" s="81"/>
      <c r="I332" s="275"/>
      <c r="J332" s="276"/>
      <c r="K332" s="276"/>
      <c r="L332" s="81"/>
      <c r="M332" s="276"/>
      <c r="N332" s="81"/>
    </row>
    <row r="333" spans="1:14" ht="13.2" hidden="1" x14ac:dyDescent="0.25">
      <c r="A333" s="274"/>
      <c r="B333" s="81"/>
      <c r="C333" s="81"/>
      <c r="D333" s="81"/>
      <c r="E333" s="81"/>
      <c r="F333" s="81"/>
      <c r="G333" s="81"/>
      <c r="H333" s="81"/>
      <c r="I333" s="275"/>
      <c r="J333" s="276"/>
      <c r="K333" s="276"/>
      <c r="L333" s="81"/>
      <c r="M333" s="276"/>
      <c r="N333" s="81"/>
    </row>
    <row r="334" spans="1:14" ht="13.2" hidden="1" x14ac:dyDescent="0.25">
      <c r="A334" s="274"/>
      <c r="B334" s="81"/>
      <c r="C334" s="81"/>
      <c r="D334" s="81"/>
      <c r="E334" s="81"/>
      <c r="F334" s="81"/>
      <c r="G334" s="81"/>
      <c r="H334" s="81"/>
      <c r="I334" s="275"/>
      <c r="J334" s="276"/>
      <c r="K334" s="276"/>
      <c r="L334" s="81"/>
      <c r="M334" s="276"/>
      <c r="N334" s="81"/>
    </row>
    <row r="335" spans="1:14" ht="13.2" hidden="1" x14ac:dyDescent="0.25">
      <c r="A335" s="274"/>
      <c r="B335" s="81"/>
      <c r="C335" s="81"/>
      <c r="D335" s="81"/>
      <c r="E335" s="81"/>
      <c r="F335" s="81"/>
      <c r="G335" s="81"/>
      <c r="H335" s="81"/>
      <c r="I335" s="275"/>
      <c r="J335" s="276"/>
      <c r="K335" s="276"/>
      <c r="L335" s="81"/>
      <c r="M335" s="276"/>
      <c r="N335" s="81"/>
    </row>
    <row r="336" spans="1:14" ht="13.2" hidden="1" x14ac:dyDescent="0.25">
      <c r="A336" s="274"/>
      <c r="B336" s="81"/>
      <c r="C336" s="81"/>
      <c r="D336" s="81"/>
      <c r="E336" s="81"/>
      <c r="F336" s="81"/>
      <c r="G336" s="81"/>
      <c r="H336" s="81"/>
      <c r="I336" s="275"/>
      <c r="J336" s="276"/>
      <c r="K336" s="276"/>
      <c r="L336" s="81"/>
      <c r="M336" s="276"/>
      <c r="N336" s="81"/>
    </row>
    <row r="337" spans="1:14" ht="13.2" hidden="1" x14ac:dyDescent="0.25">
      <c r="A337" s="274"/>
      <c r="B337" s="81"/>
      <c r="C337" s="81"/>
      <c r="D337" s="81"/>
      <c r="E337" s="81"/>
      <c r="F337" s="81"/>
      <c r="G337" s="81"/>
      <c r="H337" s="81"/>
      <c r="I337" s="275"/>
      <c r="J337" s="276"/>
      <c r="K337" s="276"/>
      <c r="L337" s="81"/>
      <c r="M337" s="276"/>
      <c r="N337" s="81"/>
    </row>
    <row r="338" spans="1:14" ht="13.2" hidden="1" x14ac:dyDescent="0.25">
      <c r="A338" s="274"/>
      <c r="B338" s="81"/>
      <c r="C338" s="81"/>
      <c r="D338" s="81"/>
      <c r="E338" s="81"/>
      <c r="F338" s="81"/>
      <c r="G338" s="81"/>
      <c r="H338" s="81"/>
      <c r="I338" s="275"/>
      <c r="J338" s="276"/>
      <c r="K338" s="276"/>
      <c r="L338" s="81"/>
      <c r="M338" s="276"/>
      <c r="N338" s="81"/>
    </row>
    <row r="339" spans="1:14" ht="13.2" hidden="1" x14ac:dyDescent="0.25">
      <c r="A339" s="274"/>
      <c r="B339" s="81"/>
      <c r="C339" s="81"/>
      <c r="D339" s="81"/>
      <c r="E339" s="81"/>
      <c r="F339" s="81"/>
      <c r="G339" s="81"/>
      <c r="H339" s="81"/>
      <c r="I339" s="275"/>
      <c r="J339" s="276"/>
      <c r="K339" s="276"/>
      <c r="L339" s="81"/>
      <c r="M339" s="276"/>
      <c r="N339" s="81"/>
    </row>
    <row r="340" spans="1:14" ht="13.2" hidden="1" x14ac:dyDescent="0.25">
      <c r="A340" s="274"/>
      <c r="B340" s="81"/>
      <c r="C340" s="81"/>
      <c r="D340" s="81"/>
      <c r="E340" s="81"/>
      <c r="F340" s="81"/>
      <c r="G340" s="81"/>
      <c r="H340" s="81"/>
      <c r="I340" s="275"/>
      <c r="J340" s="276"/>
      <c r="K340" s="276"/>
      <c r="L340" s="81"/>
      <c r="M340" s="276"/>
      <c r="N340" s="81"/>
    </row>
    <row r="341" spans="1:14" ht="13.2" hidden="1" x14ac:dyDescent="0.25">
      <c r="A341" s="274"/>
      <c r="B341" s="81"/>
      <c r="C341" s="81"/>
      <c r="D341" s="81"/>
      <c r="E341" s="81"/>
      <c r="F341" s="81"/>
      <c r="G341" s="81"/>
      <c r="H341" s="81"/>
      <c r="I341" s="275"/>
      <c r="J341" s="276"/>
      <c r="K341" s="276"/>
      <c r="L341" s="81"/>
      <c r="M341" s="276"/>
      <c r="N341" s="81"/>
    </row>
    <row r="342" spans="1:14" ht="13.2" hidden="1" x14ac:dyDescent="0.25">
      <c r="A342" s="274"/>
      <c r="B342" s="81"/>
      <c r="C342" s="81"/>
      <c r="D342" s="81"/>
      <c r="E342" s="81"/>
      <c r="F342" s="81"/>
      <c r="G342" s="81"/>
      <c r="H342" s="81"/>
      <c r="I342" s="275"/>
      <c r="J342" s="276"/>
      <c r="K342" s="276"/>
      <c r="L342" s="81"/>
      <c r="M342" s="276"/>
      <c r="N342" s="81"/>
    </row>
    <row r="343" spans="1:14" ht="13.2" hidden="1" x14ac:dyDescent="0.25">
      <c r="A343" s="274"/>
      <c r="B343" s="81"/>
      <c r="C343" s="81"/>
      <c r="D343" s="81"/>
      <c r="E343" s="81"/>
      <c r="F343" s="81"/>
      <c r="G343" s="81"/>
      <c r="H343" s="81"/>
      <c r="I343" s="275"/>
      <c r="J343" s="276"/>
      <c r="K343" s="276"/>
      <c r="L343" s="81"/>
      <c r="M343" s="276"/>
      <c r="N343" s="81"/>
    </row>
    <row r="344" spans="1:14" ht="13.2" hidden="1" x14ac:dyDescent="0.25">
      <c r="A344" s="274"/>
      <c r="B344" s="81"/>
      <c r="C344" s="81"/>
      <c r="D344" s="81"/>
      <c r="E344" s="81"/>
      <c r="F344" s="81"/>
      <c r="G344" s="81"/>
      <c r="H344" s="81"/>
      <c r="I344" s="275"/>
      <c r="J344" s="276"/>
      <c r="K344" s="276"/>
      <c r="L344" s="81"/>
      <c r="M344" s="276"/>
      <c r="N344" s="81"/>
    </row>
    <row r="345" spans="1:14" x14ac:dyDescent="0.25"/>
  </sheetData>
  <mergeCells count="4">
    <mergeCell ref="A6:B6"/>
    <mergeCell ref="G6:H6"/>
    <mergeCell ref="I3:N3"/>
    <mergeCell ref="E3: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17.5546875" customWidth="1"/>
    <col min="2" max="2" width="11.5546875" customWidth="1"/>
    <col min="3" max="3" width="9.88671875" customWidth="1"/>
    <col min="4" max="4" width="10.5546875" style="64" customWidth="1"/>
    <col min="5" max="5" width="12.5546875" customWidth="1"/>
    <col min="6" max="6" width="10.44140625" customWidth="1"/>
    <col min="7" max="7" width="11.109375" customWidth="1"/>
    <col min="8" max="8" width="10.88671875" style="71" customWidth="1"/>
    <col min="9" max="9" width="11.44140625" style="71" customWidth="1"/>
    <col min="10" max="10" width="12.5546875" customWidth="1"/>
    <col min="11" max="11" width="11.33203125" customWidth="1"/>
    <col min="12" max="12" width="8.33203125" customWidth="1"/>
    <col min="13" max="13" width="7" style="64" customWidth="1"/>
    <col min="14" max="15" width="9.109375" hidden="1" customWidth="1"/>
    <col min="16" max="21" width="0" hidden="1" customWidth="1"/>
    <col min="22" max="16384" width="9.109375" hidden="1"/>
  </cols>
  <sheetData>
    <row r="1" spans="1:14" x14ac:dyDescent="0.25"/>
    <row r="2" spans="1:14" ht="16.2" thickBot="1" x14ac:dyDescent="0.35">
      <c r="A2" s="69" t="str">
        <f>"Tabell 8  Individ och familjeomsorg, utjämningsåret "&amp;Innehåll!C34</f>
        <v>Tabell 8  Individ och familjeomsorg, utjämningsåret 2021</v>
      </c>
      <c r="B2" s="68"/>
      <c r="C2" s="68"/>
      <c r="D2" s="68"/>
      <c r="E2" s="68"/>
      <c r="G2" s="69" t="s">
        <v>277</v>
      </c>
      <c r="H2" s="70"/>
      <c r="I2" s="70"/>
      <c r="J2" s="68"/>
      <c r="K2" s="68"/>
      <c r="L2" s="68"/>
    </row>
    <row r="3" spans="1:14" s="64" customFormat="1" ht="14.25" customHeight="1" x14ac:dyDescent="0.25">
      <c r="A3" t="s">
        <v>19</v>
      </c>
      <c r="B3"/>
      <c r="C3"/>
      <c r="D3" s="72"/>
      <c r="G3" s="337"/>
      <c r="H3" s="337"/>
      <c r="I3" s="337"/>
      <c r="J3" s="337"/>
      <c r="K3" s="337"/>
      <c r="L3" s="337"/>
      <c r="M3" s="73"/>
    </row>
    <row r="4" spans="1:14" s="64" customFormat="1" ht="63" customHeight="1" x14ac:dyDescent="0.25">
      <c r="A4" s="3" t="s">
        <v>45</v>
      </c>
      <c r="B4" s="268" t="str">
        <f>"Folkmängd 31/12 -"&amp;Innehåll!C34-2</f>
        <v>Folkmängd 31/12 -2019</v>
      </c>
      <c r="C4" s="268" t="s">
        <v>74</v>
      </c>
      <c r="D4" s="268" t="s">
        <v>243</v>
      </c>
      <c r="E4" s="268" t="s">
        <v>244</v>
      </c>
      <c r="F4" s="317"/>
      <c r="G4" s="83" t="s">
        <v>246</v>
      </c>
      <c r="H4" s="83" t="s">
        <v>285</v>
      </c>
      <c r="I4" s="83" t="s">
        <v>187</v>
      </c>
      <c r="J4" s="84" t="s">
        <v>109</v>
      </c>
      <c r="K4" s="84" t="s">
        <v>247</v>
      </c>
      <c r="L4" s="84" t="s">
        <v>248</v>
      </c>
      <c r="M4" s="91"/>
    </row>
    <row r="5" spans="1:14" s="72" customFormat="1" ht="15.75" customHeight="1" x14ac:dyDescent="0.25">
      <c r="B5" s="183"/>
      <c r="C5" s="72" t="s">
        <v>245</v>
      </c>
      <c r="D5" s="273" t="s">
        <v>75</v>
      </c>
      <c r="E5" s="76" t="s">
        <v>76</v>
      </c>
      <c r="F5" s="183" t="s">
        <v>284</v>
      </c>
      <c r="G5" s="318">
        <v>488.71</v>
      </c>
      <c r="H5" s="319"/>
      <c r="I5" s="319"/>
      <c r="J5" s="291"/>
      <c r="K5" s="291"/>
      <c r="L5" s="291"/>
      <c r="M5" s="183"/>
    </row>
    <row r="6" spans="1:14" s="72" customFormat="1" ht="15.75" customHeight="1" x14ac:dyDescent="0.25">
      <c r="A6" s="334"/>
      <c r="B6" s="334"/>
      <c r="C6" s="94"/>
      <c r="D6" s="334"/>
      <c r="E6" s="334"/>
      <c r="F6" s="272" t="s">
        <v>275</v>
      </c>
      <c r="G6" s="320">
        <v>11523.54</v>
      </c>
      <c r="H6" s="320">
        <v>26610.39</v>
      </c>
      <c r="I6" s="320">
        <v>2.6</v>
      </c>
      <c r="J6" s="320">
        <v>2797.15</v>
      </c>
      <c r="K6" s="320">
        <v>17.29</v>
      </c>
      <c r="L6" s="320">
        <v>-495.53</v>
      </c>
      <c r="M6" s="76"/>
    </row>
    <row r="7" spans="1:14" ht="18.75" customHeight="1" x14ac:dyDescent="0.25">
      <c r="A7" s="17" t="s">
        <v>324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3.2" x14ac:dyDescent="0.25">
      <c r="A8" s="110" t="s">
        <v>325</v>
      </c>
      <c r="B8" s="110">
        <v>94606</v>
      </c>
      <c r="C8" s="110">
        <v>6212</v>
      </c>
      <c r="D8" s="110">
        <v>6118.42970489661</v>
      </c>
      <c r="E8" s="110">
        <v>93.147003809061403</v>
      </c>
      <c r="F8" s="110"/>
      <c r="G8" s="284">
        <v>12.433919284823999</v>
      </c>
      <c r="H8" s="284">
        <v>3.5308719734721503</v>
      </c>
      <c r="I8" s="110">
        <v>295.65182225042997</v>
      </c>
      <c r="J8" s="133">
        <v>38.747013931463101</v>
      </c>
      <c r="K8" s="133">
        <v>23.005007847898899</v>
      </c>
      <c r="L8" s="133">
        <v>1.1624937947340999</v>
      </c>
      <c r="M8" s="194"/>
      <c r="N8" s="110"/>
    </row>
    <row r="9" spans="1:14" ht="13.2" x14ac:dyDescent="0.25">
      <c r="A9" s="110" t="s">
        <v>326</v>
      </c>
      <c r="B9" s="110">
        <v>32857</v>
      </c>
      <c r="C9" s="110">
        <v>2298</v>
      </c>
      <c r="D9" s="110">
        <v>2240.8566097784101</v>
      </c>
      <c r="E9" s="110">
        <v>56.685378473012101</v>
      </c>
      <c r="F9" s="110"/>
      <c r="G9" s="284">
        <v>3.8426864998873098</v>
      </c>
      <c r="H9" s="284">
        <v>0.70849087772108199</v>
      </c>
      <c r="I9" s="110">
        <v>180.04999305748399</v>
      </c>
      <c r="J9" s="133">
        <v>3.6461028091426497</v>
      </c>
      <c r="K9" s="133">
        <v>10.6231881393789</v>
      </c>
      <c r="L9" s="133">
        <v>0.79303321483572098</v>
      </c>
      <c r="M9" s="194"/>
      <c r="N9" s="110"/>
    </row>
    <row r="10" spans="1:14" ht="13.2" x14ac:dyDescent="0.25">
      <c r="A10" s="110" t="s">
        <v>327</v>
      </c>
      <c r="B10" s="110">
        <v>28690</v>
      </c>
      <c r="C10" s="110">
        <v>2683</v>
      </c>
      <c r="D10" s="110">
        <v>2646.1428592759898</v>
      </c>
      <c r="E10" s="110">
        <v>36.484546069994998</v>
      </c>
      <c r="F10" s="110"/>
      <c r="G10" s="284">
        <v>4.4345898004434599</v>
      </c>
      <c r="H10" s="284">
        <v>1.7149112138165901</v>
      </c>
      <c r="I10" s="110">
        <v>145.852665385313</v>
      </c>
      <c r="J10" s="133">
        <v>3.2520041826420396</v>
      </c>
      <c r="K10" s="133">
        <v>16.4311718737959</v>
      </c>
      <c r="L10" s="133">
        <v>0.45129730159842402</v>
      </c>
      <c r="M10" s="194"/>
      <c r="N10" s="110"/>
    </row>
    <row r="11" spans="1:14" ht="13.2" x14ac:dyDescent="0.25">
      <c r="A11" s="110" t="s">
        <v>328</v>
      </c>
      <c r="B11" s="110">
        <v>92095</v>
      </c>
      <c r="C11" s="110">
        <v>4985</v>
      </c>
      <c r="D11" s="110">
        <v>4895.3104473133199</v>
      </c>
      <c r="E11" s="110">
        <v>89.991061462961198</v>
      </c>
      <c r="F11" s="110"/>
      <c r="G11" s="284">
        <v>7.8737690241718896</v>
      </c>
      <c r="H11" s="284">
        <v>3.4598382100863101</v>
      </c>
      <c r="I11" s="110">
        <v>284.25692603699201</v>
      </c>
      <c r="J11" s="133">
        <v>22.9654161463706</v>
      </c>
      <c r="K11" s="133">
        <v>22.623238665401299</v>
      </c>
      <c r="L11" s="133">
        <v>0.87904298813588888</v>
      </c>
      <c r="M11" s="194"/>
      <c r="N11" s="110"/>
    </row>
    <row r="12" spans="1:14" ht="13.2" x14ac:dyDescent="0.25">
      <c r="A12" s="110" t="s">
        <v>329</v>
      </c>
      <c r="B12" s="110">
        <v>112848</v>
      </c>
      <c r="C12" s="110">
        <v>4601</v>
      </c>
      <c r="D12" s="110">
        <v>4510.6918392859798</v>
      </c>
      <c r="E12" s="110">
        <v>90.052078479918904</v>
      </c>
      <c r="F12" s="110"/>
      <c r="G12" s="284">
        <v>7.8952821717206607</v>
      </c>
      <c r="H12" s="284">
        <v>2.3416013038606498</v>
      </c>
      <c r="I12" s="110">
        <v>323.51197813991399</v>
      </c>
      <c r="J12" s="133">
        <v>20.775733730327499</v>
      </c>
      <c r="K12" s="133">
        <v>18.785222349647199</v>
      </c>
      <c r="L12" s="133">
        <v>0.94322080766557292</v>
      </c>
      <c r="M12" s="194"/>
      <c r="N12" s="110"/>
    </row>
    <row r="13" spans="1:14" ht="13.2" x14ac:dyDescent="0.25">
      <c r="A13" s="110" t="s">
        <v>330</v>
      </c>
      <c r="B13" s="110">
        <v>79990</v>
      </c>
      <c r="C13" s="110">
        <v>4311</v>
      </c>
      <c r="D13" s="110">
        <v>4228.3648674672804</v>
      </c>
      <c r="E13" s="110">
        <v>82.909957459875699</v>
      </c>
      <c r="F13" s="110"/>
      <c r="G13" s="284">
        <v>7.7616294212637396</v>
      </c>
      <c r="H13" s="284">
        <v>2.6771538587878898</v>
      </c>
      <c r="I13" s="110">
        <v>268.82336208000999</v>
      </c>
      <c r="J13" s="133">
        <v>13.534191773971699</v>
      </c>
      <c r="K13" s="133">
        <v>20.773201516296002</v>
      </c>
      <c r="L13" s="133">
        <v>0.76309869251059304</v>
      </c>
      <c r="M13" s="194"/>
      <c r="N13" s="110"/>
    </row>
    <row r="14" spans="1:14" ht="13.2" x14ac:dyDescent="0.25">
      <c r="A14" s="110" t="s">
        <v>331</v>
      </c>
      <c r="B14" s="110">
        <v>48123</v>
      </c>
      <c r="C14" s="110">
        <v>3090</v>
      </c>
      <c r="D14" s="110">
        <v>3033.7711465182601</v>
      </c>
      <c r="E14" s="110">
        <v>56.189777809019603</v>
      </c>
      <c r="F14" s="110"/>
      <c r="G14" s="284">
        <v>4.9128891090744</v>
      </c>
      <c r="H14" s="284">
        <v>1.1915953149216201</v>
      </c>
      <c r="I14" s="110">
        <v>213.31432206956899</v>
      </c>
      <c r="J14" s="133">
        <v>13.386530349313199</v>
      </c>
      <c r="K14" s="133">
        <v>13.618930558494499</v>
      </c>
      <c r="L14" s="133">
        <v>0.98661825849251494</v>
      </c>
      <c r="M14" s="194"/>
      <c r="N14" s="110"/>
    </row>
    <row r="15" spans="1:14" ht="13.2" x14ac:dyDescent="0.25">
      <c r="A15" s="110" t="s">
        <v>332</v>
      </c>
      <c r="B15" s="110">
        <v>105189</v>
      </c>
      <c r="C15" s="110">
        <v>3646</v>
      </c>
      <c r="D15" s="110">
        <v>3555.7900284003599</v>
      </c>
      <c r="E15" s="110">
        <v>90.475488447146503</v>
      </c>
      <c r="F15" s="110"/>
      <c r="G15" s="284">
        <v>4.7155715899566299</v>
      </c>
      <c r="H15" s="284">
        <v>1.4117730731846099</v>
      </c>
      <c r="I15" s="110">
        <v>312.11055733505702</v>
      </c>
      <c r="J15" s="133">
        <v>18.421127684453701</v>
      </c>
      <c r="K15" s="133">
        <v>13.682588202383799</v>
      </c>
      <c r="L15" s="133">
        <v>0.79318219199492912</v>
      </c>
      <c r="M15" s="194"/>
      <c r="N15" s="110"/>
    </row>
    <row r="16" spans="1:14" ht="13.2" x14ac:dyDescent="0.25">
      <c r="A16" s="110" t="s">
        <v>333</v>
      </c>
      <c r="B16" s="110">
        <v>62622</v>
      </c>
      <c r="C16" s="110">
        <v>4160</v>
      </c>
      <c r="D16" s="110">
        <v>4099.5466089127804</v>
      </c>
      <c r="E16" s="110">
        <v>60.565624216525997</v>
      </c>
      <c r="F16" s="110"/>
      <c r="G16" s="284">
        <v>8.7593052109181091</v>
      </c>
      <c r="H16" s="284">
        <v>2.7386916163253301</v>
      </c>
      <c r="I16" s="110">
        <v>192.621390297132</v>
      </c>
      <c r="J16" s="133">
        <v>7.1763916834339403</v>
      </c>
      <c r="K16" s="133">
        <v>28.876860308103399</v>
      </c>
      <c r="L16" s="133">
        <v>1.3659573846858599</v>
      </c>
      <c r="M16" s="194"/>
      <c r="N16" s="110"/>
    </row>
    <row r="17" spans="1:14" ht="13.2" x14ac:dyDescent="0.25">
      <c r="A17" s="110" t="s">
        <v>334</v>
      </c>
      <c r="B17" s="110">
        <v>11014</v>
      </c>
      <c r="C17" s="110">
        <v>2775</v>
      </c>
      <c r="D17" s="110">
        <v>2757.1071959609199</v>
      </c>
      <c r="E17" s="110">
        <v>18.008815415317098</v>
      </c>
      <c r="F17" s="110"/>
      <c r="G17" s="284">
        <v>3.9895356442118999</v>
      </c>
      <c r="H17" s="284">
        <v>2.6094188585092</v>
      </c>
      <c r="I17" s="110">
        <v>88.221312617756894</v>
      </c>
      <c r="J17" s="133">
        <v>6.1467223533684399</v>
      </c>
      <c r="K17" s="133">
        <v>15.034690566329299</v>
      </c>
      <c r="L17" s="133">
        <v>0.67993790272039201</v>
      </c>
      <c r="M17" s="194"/>
      <c r="N17" s="110"/>
    </row>
    <row r="18" spans="1:14" ht="13.2" x14ac:dyDescent="0.25">
      <c r="A18" s="110" t="s">
        <v>335</v>
      </c>
      <c r="B18" s="110">
        <v>28575</v>
      </c>
      <c r="C18" s="110">
        <v>4138</v>
      </c>
      <c r="D18" s="110">
        <v>4110.2563139271197</v>
      </c>
      <c r="E18" s="110">
        <v>28.1828746976297</v>
      </c>
      <c r="F18" s="110"/>
      <c r="G18" s="284">
        <v>8.3293441838200106</v>
      </c>
      <c r="H18" s="284">
        <v>3.1671680275032199</v>
      </c>
      <c r="I18" s="110">
        <v>150.35291816256799</v>
      </c>
      <c r="J18" s="133">
        <v>9.7182852143482101</v>
      </c>
      <c r="K18" s="133">
        <v>27.7569105027398</v>
      </c>
      <c r="L18" s="133">
        <v>0.83606967968080403</v>
      </c>
      <c r="M18" s="194"/>
      <c r="N18" s="110"/>
    </row>
    <row r="19" spans="1:14" ht="13.2" x14ac:dyDescent="0.25">
      <c r="A19" s="110" t="s">
        <v>336</v>
      </c>
      <c r="B19" s="110">
        <v>16750</v>
      </c>
      <c r="C19" s="110">
        <v>3339</v>
      </c>
      <c r="D19" s="110">
        <v>3313.9863882635</v>
      </c>
      <c r="E19" s="110">
        <v>24.997482572582499</v>
      </c>
      <c r="F19" s="110"/>
      <c r="G19" s="284">
        <v>4.93958024167903</v>
      </c>
      <c r="H19" s="284">
        <v>2.42524666716879</v>
      </c>
      <c r="I19" s="110">
        <v>127.483332243866</v>
      </c>
      <c r="J19" s="133">
        <v>15.898507462686601</v>
      </c>
      <c r="K19" s="133">
        <v>16.689909066525999</v>
      </c>
      <c r="L19" s="133">
        <v>0.52763897899366596</v>
      </c>
      <c r="M19" s="194"/>
      <c r="N19" s="110"/>
    </row>
    <row r="20" spans="1:14" ht="13.2" x14ac:dyDescent="0.25">
      <c r="A20" s="110" t="s">
        <v>337</v>
      </c>
      <c r="B20" s="110">
        <v>48964</v>
      </c>
      <c r="C20" s="110">
        <v>4642</v>
      </c>
      <c r="D20" s="110">
        <v>4552.4179393791801</v>
      </c>
      <c r="E20" s="110">
        <v>89.590023184140904</v>
      </c>
      <c r="F20" s="110"/>
      <c r="G20" s="284">
        <v>9.1740830075688304</v>
      </c>
      <c r="H20" s="284">
        <v>3.0224498079745201</v>
      </c>
      <c r="I20" s="110">
        <v>198.09846036756599</v>
      </c>
      <c r="J20" s="133">
        <v>20.3516869536803</v>
      </c>
      <c r="K20" s="133">
        <v>21.643216976249398</v>
      </c>
      <c r="L20" s="133">
        <v>1.9923858604176499</v>
      </c>
      <c r="M20" s="194"/>
      <c r="N20" s="110"/>
    </row>
    <row r="21" spans="1:14" ht="13.2" x14ac:dyDescent="0.25">
      <c r="A21" s="110" t="s">
        <v>338</v>
      </c>
      <c r="B21" s="110">
        <v>73857</v>
      </c>
      <c r="C21" s="110">
        <v>3715</v>
      </c>
      <c r="D21" s="110">
        <v>3623.31100309467</v>
      </c>
      <c r="E21" s="110">
        <v>91.661316801410393</v>
      </c>
      <c r="F21" s="110"/>
      <c r="G21" s="284">
        <v>5.8037600337980599</v>
      </c>
      <c r="H21" s="284">
        <v>1.63704999539637</v>
      </c>
      <c r="I21" s="110">
        <v>264.95471311150499</v>
      </c>
      <c r="J21" s="133">
        <v>16.083783527627702</v>
      </c>
      <c r="K21" s="133">
        <v>17.106712883440402</v>
      </c>
      <c r="L21" s="133">
        <v>0.83755149982654609</v>
      </c>
      <c r="M21" s="194"/>
      <c r="N21" s="110"/>
    </row>
    <row r="22" spans="1:14" ht="13.2" x14ac:dyDescent="0.25">
      <c r="A22" s="110" t="s">
        <v>339</v>
      </c>
      <c r="B22" s="110">
        <v>82429</v>
      </c>
      <c r="C22" s="110">
        <v>3953</v>
      </c>
      <c r="D22" s="110">
        <v>3878.3889560233902</v>
      </c>
      <c r="E22" s="110">
        <v>74.192689019600707</v>
      </c>
      <c r="F22" s="110"/>
      <c r="G22" s="284">
        <v>5.72561569500487</v>
      </c>
      <c r="H22" s="284">
        <v>1.7335750365194702</v>
      </c>
      <c r="I22" s="110">
        <v>275.91665408235099</v>
      </c>
      <c r="J22" s="133">
        <v>22.818425554113201</v>
      </c>
      <c r="K22" s="133">
        <v>16.0065932547224</v>
      </c>
      <c r="L22" s="133">
        <v>1.1775763447041798</v>
      </c>
      <c r="M22" s="194"/>
      <c r="N22" s="110"/>
    </row>
    <row r="23" spans="1:14" ht="13.2" x14ac:dyDescent="0.25">
      <c r="A23" s="110" t="s">
        <v>324</v>
      </c>
      <c r="B23" s="110">
        <v>974073</v>
      </c>
      <c r="C23" s="110">
        <v>6313</v>
      </c>
      <c r="D23" s="110">
        <v>6145.3549022483303</v>
      </c>
      <c r="E23" s="110">
        <v>167.637426365886</v>
      </c>
      <c r="F23" s="110"/>
      <c r="G23" s="284">
        <v>8.7034254807692299</v>
      </c>
      <c r="H23" s="284">
        <v>1.9252376389817498</v>
      </c>
      <c r="I23" s="110">
        <v>960.89333435090498</v>
      </c>
      <c r="J23" s="133">
        <v>11.8636898877189</v>
      </c>
      <c r="K23" s="133">
        <v>17.455964794623501</v>
      </c>
      <c r="L23" s="133">
        <v>1.58616589263517</v>
      </c>
      <c r="M23" s="194"/>
      <c r="N23" s="110"/>
    </row>
    <row r="24" spans="1:14" ht="13.2" x14ac:dyDescent="0.25">
      <c r="A24" s="110" t="s">
        <v>340</v>
      </c>
      <c r="B24" s="110">
        <v>52414</v>
      </c>
      <c r="C24" s="110">
        <v>4209</v>
      </c>
      <c r="D24" s="110">
        <v>4105.0098557403098</v>
      </c>
      <c r="E24" s="110">
        <v>103.672548685414</v>
      </c>
      <c r="F24" s="110"/>
      <c r="G24" s="284">
        <v>8.1660231660231695</v>
      </c>
      <c r="H24" s="284">
        <v>2.4361722861040698</v>
      </c>
      <c r="I24" s="110">
        <v>214.73006310249201</v>
      </c>
      <c r="J24" s="133">
        <v>17.743351013088098</v>
      </c>
      <c r="K24" s="133">
        <v>17.2998295910938</v>
      </c>
      <c r="L24" s="133">
        <v>1.2573528503885001</v>
      </c>
      <c r="M24" s="194"/>
      <c r="N24" s="110"/>
    </row>
    <row r="25" spans="1:14" ht="13.2" x14ac:dyDescent="0.25">
      <c r="A25" s="110" t="s">
        <v>341</v>
      </c>
      <c r="B25" s="110">
        <v>98979</v>
      </c>
      <c r="C25" s="110">
        <v>5980</v>
      </c>
      <c r="D25" s="110">
        <v>5885.3276764724897</v>
      </c>
      <c r="E25" s="110">
        <v>94.328708206936994</v>
      </c>
      <c r="F25" s="110"/>
      <c r="G25" s="284">
        <v>12.697711407616898</v>
      </c>
      <c r="H25" s="284">
        <v>4.0852332094345805</v>
      </c>
      <c r="I25" s="110">
        <v>293.13136986682298</v>
      </c>
      <c r="J25" s="133">
        <v>26.643025288192401</v>
      </c>
      <c r="K25" s="133">
        <v>21.554900591929599</v>
      </c>
      <c r="L25" s="133">
        <v>1.61438630001338</v>
      </c>
      <c r="M25" s="194"/>
      <c r="N25" s="110"/>
    </row>
    <row r="26" spans="1:14" ht="13.2" x14ac:dyDescent="0.25">
      <c r="A26" s="110" t="s">
        <v>342</v>
      </c>
      <c r="B26" s="110">
        <v>48333</v>
      </c>
      <c r="C26" s="110">
        <v>3735</v>
      </c>
      <c r="D26" s="110">
        <v>3663.3173382528998</v>
      </c>
      <c r="E26" s="110">
        <v>71.520840235390907</v>
      </c>
      <c r="F26" s="110"/>
      <c r="G26" s="284">
        <v>4.9948628783687701</v>
      </c>
      <c r="H26" s="284">
        <v>2.25051375870884</v>
      </c>
      <c r="I26" s="110">
        <v>214.78361203778999</v>
      </c>
      <c r="J26" s="133">
        <v>17.079428133987101</v>
      </c>
      <c r="K26" s="133">
        <v>20.9024940956633</v>
      </c>
      <c r="L26" s="133">
        <v>0.77327040876378106</v>
      </c>
      <c r="M26" s="194"/>
      <c r="N26" s="110"/>
    </row>
    <row r="27" spans="1:14" ht="13.2" x14ac:dyDescent="0.25">
      <c r="A27" s="110" t="s">
        <v>343</v>
      </c>
      <c r="B27" s="110">
        <v>71874</v>
      </c>
      <c r="C27" s="110">
        <v>2700</v>
      </c>
      <c r="D27" s="110">
        <v>2637.06095721563</v>
      </c>
      <c r="E27" s="110">
        <v>62.919184835024197</v>
      </c>
      <c r="F27" s="110"/>
      <c r="G27" s="284">
        <v>2.8665515007557802</v>
      </c>
      <c r="H27" s="284">
        <v>1.1286527773041901</v>
      </c>
      <c r="I27" s="110">
        <v>260.69714229350501</v>
      </c>
      <c r="J27" s="133">
        <v>5.6919052786821398</v>
      </c>
      <c r="K27" s="133">
        <v>14.2266733504913</v>
      </c>
      <c r="L27" s="133">
        <v>0.37197056211810997</v>
      </c>
      <c r="M27" s="194"/>
      <c r="N27" s="110"/>
    </row>
    <row r="28" spans="1:14" ht="13.2" x14ac:dyDescent="0.25">
      <c r="A28" s="110" t="s">
        <v>344</v>
      </c>
      <c r="B28" s="110">
        <v>46786</v>
      </c>
      <c r="C28" s="110">
        <v>4318</v>
      </c>
      <c r="D28" s="110">
        <v>4218.5522272743801</v>
      </c>
      <c r="E28" s="110">
        <v>99.048992398419699</v>
      </c>
      <c r="F28" s="110"/>
      <c r="G28" s="284">
        <v>6.9963369963370008</v>
      </c>
      <c r="H28" s="284">
        <v>2.8132593931086003</v>
      </c>
      <c r="I28" s="110">
        <v>204.21067552897401</v>
      </c>
      <c r="J28" s="133">
        <v>20.3543795152396</v>
      </c>
      <c r="K28" s="133">
        <v>21.976755963236499</v>
      </c>
      <c r="L28" s="133">
        <v>0.72376679883226303</v>
      </c>
      <c r="M28" s="194"/>
      <c r="N28" s="110"/>
    </row>
    <row r="29" spans="1:14" ht="13.2" x14ac:dyDescent="0.25">
      <c r="A29" s="110" t="s">
        <v>345</v>
      </c>
      <c r="B29" s="110">
        <v>29346</v>
      </c>
      <c r="C29" s="110">
        <v>4346</v>
      </c>
      <c r="D29" s="110">
        <v>4290.9564973768702</v>
      </c>
      <c r="E29" s="110">
        <v>55.472742490671997</v>
      </c>
      <c r="F29" s="110"/>
      <c r="G29" s="284">
        <v>8.0755323423061505</v>
      </c>
      <c r="H29" s="284">
        <v>2.8876033848066198</v>
      </c>
      <c r="I29" s="110">
        <v>152.75797851503501</v>
      </c>
      <c r="J29" s="133">
        <v>22.394874940366698</v>
      </c>
      <c r="K29" s="133">
        <v>21.725184744261799</v>
      </c>
      <c r="L29" s="133">
        <v>1.2635720185975898</v>
      </c>
      <c r="M29" s="194"/>
      <c r="N29" s="110"/>
    </row>
    <row r="30" spans="1:14" ht="13.2" x14ac:dyDescent="0.25">
      <c r="A30" s="110" t="s">
        <v>346</v>
      </c>
      <c r="B30" s="110">
        <v>34090</v>
      </c>
      <c r="C30" s="110">
        <v>2834</v>
      </c>
      <c r="D30" s="110">
        <v>2793.14804480869</v>
      </c>
      <c r="E30" s="110">
        <v>41.327275366873202</v>
      </c>
      <c r="F30" s="110"/>
      <c r="G30" s="284">
        <v>3.3455644290956204</v>
      </c>
      <c r="H30" s="284">
        <v>2.0113549816520098</v>
      </c>
      <c r="I30" s="110">
        <v>165.36626016210201</v>
      </c>
      <c r="J30" s="133">
        <v>6.0076268700498705</v>
      </c>
      <c r="K30" s="133">
        <v>18.7890468117326</v>
      </c>
      <c r="L30" s="133">
        <v>0.31037662577755798</v>
      </c>
      <c r="M30" s="194"/>
      <c r="N30" s="110"/>
    </row>
    <row r="31" spans="1:14" ht="13.2" x14ac:dyDescent="0.25">
      <c r="A31" s="110" t="s">
        <v>347</v>
      </c>
      <c r="B31" s="110">
        <v>12003</v>
      </c>
      <c r="C31" s="110">
        <v>2160</v>
      </c>
      <c r="D31" s="110">
        <v>2130.8647176627901</v>
      </c>
      <c r="E31" s="110">
        <v>29.602280149057499</v>
      </c>
      <c r="F31" s="110"/>
      <c r="G31" s="284">
        <v>3.1806615776081397</v>
      </c>
      <c r="H31" s="284">
        <v>1.3029621297337801</v>
      </c>
      <c r="I31" s="110">
        <v>103.788245962633</v>
      </c>
      <c r="J31" s="133">
        <v>2.8492876780804801</v>
      </c>
      <c r="K31" s="133">
        <v>13.3574296697109</v>
      </c>
      <c r="L31" s="133">
        <v>0.87239190509137399</v>
      </c>
      <c r="M31" s="194"/>
      <c r="N31" s="110"/>
    </row>
    <row r="32" spans="1:14" ht="13.2" x14ac:dyDescent="0.25">
      <c r="A32" s="110" t="s">
        <v>348</v>
      </c>
      <c r="B32" s="110">
        <v>45000</v>
      </c>
      <c r="C32" s="110">
        <v>2949</v>
      </c>
      <c r="D32" s="110">
        <v>2907.4806020412998</v>
      </c>
      <c r="E32" s="110">
        <v>41.436836728969602</v>
      </c>
      <c r="F32" s="110"/>
      <c r="G32" s="284">
        <v>3.9520652728199899</v>
      </c>
      <c r="H32" s="284">
        <v>2.11656600072273</v>
      </c>
      <c r="I32" s="110">
        <v>193.42440383777799</v>
      </c>
      <c r="J32" s="133">
        <v>5.2111111111111104</v>
      </c>
      <c r="K32" s="133">
        <v>15.766077300582999</v>
      </c>
      <c r="L32" s="133">
        <v>0.48899931198322599</v>
      </c>
      <c r="M32" s="194"/>
      <c r="N32" s="110"/>
    </row>
    <row r="33" spans="1:14" ht="13.2" x14ac:dyDescent="0.25">
      <c r="A33" s="110" t="s">
        <v>349</v>
      </c>
      <c r="B33" s="110">
        <v>45574</v>
      </c>
      <c r="C33" s="110">
        <v>2981</v>
      </c>
      <c r="D33" s="110">
        <v>2935.4143483816201</v>
      </c>
      <c r="E33" s="110">
        <v>45.292716605099301</v>
      </c>
      <c r="F33" s="110"/>
      <c r="G33" s="284">
        <v>3.65139510850844</v>
      </c>
      <c r="H33" s="284">
        <v>1.9192238743013801</v>
      </c>
      <c r="I33" s="110">
        <v>197.43100060527499</v>
      </c>
      <c r="J33" s="133">
        <v>7.04568394259885</v>
      </c>
      <c r="K33" s="133">
        <v>18.582692711214602</v>
      </c>
      <c r="L33" s="133">
        <v>0.48114474180433497</v>
      </c>
      <c r="M33" s="194"/>
      <c r="N33" s="110"/>
    </row>
    <row r="34" spans="1:14" ht="14.25" customHeight="1" x14ac:dyDescent="0.25">
      <c r="A34" s="18" t="s">
        <v>350</v>
      </c>
      <c r="B34" s="110"/>
      <c r="C34" s="110"/>
      <c r="D34" s="110"/>
      <c r="E34" s="110"/>
      <c r="F34" s="110"/>
      <c r="G34" s="284"/>
      <c r="H34" s="284"/>
      <c r="I34" s="110"/>
      <c r="J34" s="133"/>
      <c r="K34" s="133"/>
      <c r="L34" s="133"/>
      <c r="M34" s="194"/>
      <c r="N34" s="110"/>
    </row>
    <row r="35" spans="1:14" ht="13.2" x14ac:dyDescent="0.25">
      <c r="A35" s="110" t="s">
        <v>351</v>
      </c>
      <c r="B35" s="110">
        <v>45287</v>
      </c>
      <c r="C35" s="110">
        <v>3895</v>
      </c>
      <c r="D35" s="110">
        <v>3930.0793544688599</v>
      </c>
      <c r="E35" s="110">
        <v>-34.8562743881294</v>
      </c>
      <c r="F35" s="110"/>
      <c r="G35" s="284">
        <v>8.5576459237819602</v>
      </c>
      <c r="H35" s="284">
        <v>2.79309173568834</v>
      </c>
      <c r="I35" s="110">
        <v>169.62605931872599</v>
      </c>
      <c r="J35" s="133">
        <v>8.4063859385695707</v>
      </c>
      <c r="K35" s="133">
        <v>22.708051630720199</v>
      </c>
      <c r="L35" s="133">
        <v>1.4891827455881901</v>
      </c>
      <c r="M35" s="194"/>
      <c r="N35" s="110"/>
    </row>
    <row r="36" spans="1:14" ht="13.2" x14ac:dyDescent="0.25">
      <c r="A36" s="110" t="s">
        <v>352</v>
      </c>
      <c r="B36" s="110">
        <v>14047</v>
      </c>
      <c r="C36" s="110">
        <v>3767</v>
      </c>
      <c r="D36" s="110">
        <v>3811.7317776288201</v>
      </c>
      <c r="E36" s="110">
        <v>-44.321972695431</v>
      </c>
      <c r="F36" s="110"/>
      <c r="G36" s="284">
        <v>7.8689631881121196</v>
      </c>
      <c r="H36" s="284">
        <v>3.1519791496986498</v>
      </c>
      <c r="I36" s="110">
        <v>91.186621825792002</v>
      </c>
      <c r="J36" s="133">
        <v>4.7341069267459197</v>
      </c>
      <c r="K36" s="133">
        <v>33.880692960287</v>
      </c>
      <c r="L36" s="133">
        <v>1.7739234566909199</v>
      </c>
      <c r="M36" s="194"/>
      <c r="N36" s="110"/>
    </row>
    <row r="37" spans="1:14" ht="13.2" x14ac:dyDescent="0.25">
      <c r="A37" s="110" t="s">
        <v>353</v>
      </c>
      <c r="B37" s="110">
        <v>21934</v>
      </c>
      <c r="C37" s="110">
        <v>3073</v>
      </c>
      <c r="D37" s="110">
        <v>3082.48463749549</v>
      </c>
      <c r="E37" s="110">
        <v>-9.2069180370405892</v>
      </c>
      <c r="F37" s="110"/>
      <c r="G37" s="284">
        <v>4.08733624454148</v>
      </c>
      <c r="H37" s="284">
        <v>3.0624966122825099</v>
      </c>
      <c r="I37" s="110">
        <v>135.14066745432299</v>
      </c>
      <c r="J37" s="133">
        <v>5.3797756907084899</v>
      </c>
      <c r="K37" s="133">
        <v>17.231324053091701</v>
      </c>
      <c r="L37" s="133">
        <v>0.44524359962325499</v>
      </c>
      <c r="M37" s="194"/>
      <c r="N37" s="110"/>
    </row>
    <row r="38" spans="1:14" ht="13.2" x14ac:dyDescent="0.25">
      <c r="A38" s="110" t="s">
        <v>354</v>
      </c>
      <c r="B38" s="110">
        <v>18835</v>
      </c>
      <c r="C38" s="110">
        <v>2464</v>
      </c>
      <c r="D38" s="110">
        <v>2467.81101989941</v>
      </c>
      <c r="E38" s="110">
        <v>-4.1718127234926099</v>
      </c>
      <c r="F38" s="110"/>
      <c r="G38" s="284">
        <v>3.6855036855036905</v>
      </c>
      <c r="H38" s="284">
        <v>1.6777695534172201</v>
      </c>
      <c r="I38" s="110">
        <v>109.78615577567101</v>
      </c>
      <c r="J38" s="133">
        <v>4.6562251128218701</v>
      </c>
      <c r="K38" s="133">
        <v>16.609575074219599</v>
      </c>
      <c r="L38" s="133">
        <v>0.69282586514705402</v>
      </c>
      <c r="M38" s="194"/>
      <c r="N38" s="110"/>
    </row>
    <row r="39" spans="1:14" ht="13.2" x14ac:dyDescent="0.25">
      <c r="A39" s="110" t="s">
        <v>355</v>
      </c>
      <c r="B39" s="110">
        <v>21136</v>
      </c>
      <c r="C39" s="110">
        <v>4293</v>
      </c>
      <c r="D39" s="110">
        <v>4337.8139868389098</v>
      </c>
      <c r="E39" s="110">
        <v>-44.321972695431</v>
      </c>
      <c r="F39" s="110"/>
      <c r="G39" s="284">
        <v>10.8968804159445</v>
      </c>
      <c r="H39" s="284">
        <v>2.9900872108769803</v>
      </c>
      <c r="I39" s="110">
        <v>115.76268828944799</v>
      </c>
      <c r="J39" s="133">
        <v>7.5463663890991697</v>
      </c>
      <c r="K39" s="133">
        <v>33.528142735626901</v>
      </c>
      <c r="L39" s="133">
        <v>2.4420852545070999</v>
      </c>
      <c r="M39" s="194"/>
      <c r="N39" s="110"/>
    </row>
    <row r="40" spans="1:14" ht="13.2" x14ac:dyDescent="0.25">
      <c r="A40" s="110" t="s">
        <v>350</v>
      </c>
      <c r="B40" s="110">
        <v>230767</v>
      </c>
      <c r="C40" s="110">
        <v>4531</v>
      </c>
      <c r="D40" s="110">
        <v>4539.6556751997095</v>
      </c>
      <c r="E40" s="110">
        <v>-9.0984574563479796</v>
      </c>
      <c r="F40" s="110"/>
      <c r="G40" s="284">
        <v>8.7827965840107005</v>
      </c>
      <c r="H40" s="284">
        <v>1.6200751821337098</v>
      </c>
      <c r="I40" s="110">
        <v>430.24876525098801</v>
      </c>
      <c r="J40" s="133">
        <v>14.886010564768801</v>
      </c>
      <c r="K40" s="133">
        <v>19.230095174522599</v>
      </c>
      <c r="L40" s="133">
        <v>2.26825531286226</v>
      </c>
      <c r="M40" s="194"/>
      <c r="N40" s="110"/>
    </row>
    <row r="41" spans="1:14" ht="13.2" x14ac:dyDescent="0.25">
      <c r="A41" s="110" t="s">
        <v>356</v>
      </c>
      <c r="B41" s="110">
        <v>9457</v>
      </c>
      <c r="C41" s="110">
        <v>4187</v>
      </c>
      <c r="D41" s="110">
        <v>4230.9525512383598</v>
      </c>
      <c r="E41" s="110">
        <v>-44.321972695431</v>
      </c>
      <c r="F41" s="110"/>
      <c r="G41" s="284">
        <v>11.497064579256399</v>
      </c>
      <c r="H41" s="284">
        <v>2.8336037947821699</v>
      </c>
      <c r="I41" s="110">
        <v>91.564185138076795</v>
      </c>
      <c r="J41" s="133">
        <v>8.6602516654330088</v>
      </c>
      <c r="K41" s="133">
        <v>29.201464212549102</v>
      </c>
      <c r="L41" s="133">
        <v>4.4856494456882601</v>
      </c>
      <c r="M41" s="194"/>
      <c r="N41" s="110"/>
    </row>
    <row r="42" spans="1:14" ht="13.2" x14ac:dyDescent="0.25">
      <c r="A42" s="110" t="s">
        <v>357</v>
      </c>
      <c r="B42" s="110">
        <v>22250</v>
      </c>
      <c r="C42" s="110">
        <v>3088</v>
      </c>
      <c r="D42" s="110">
        <v>3132.7679539147498</v>
      </c>
      <c r="E42" s="110">
        <v>-44.321972695431</v>
      </c>
      <c r="F42" s="110"/>
      <c r="G42" s="284">
        <v>5.5702917771883298</v>
      </c>
      <c r="H42" s="284">
        <v>2.2424423229912502</v>
      </c>
      <c r="I42" s="110">
        <v>120.40348832156</v>
      </c>
      <c r="J42" s="133">
        <v>4.3056179775280903</v>
      </c>
      <c r="K42" s="133">
        <v>26.518586311776701</v>
      </c>
      <c r="L42" s="133">
        <v>1.0353038616834001</v>
      </c>
      <c r="M42" s="194"/>
      <c r="N42" s="110"/>
    </row>
    <row r="43" spans="1:14" ht="14.25" customHeight="1" x14ac:dyDescent="0.25">
      <c r="A43" s="18" t="s">
        <v>358</v>
      </c>
      <c r="B43" s="110"/>
      <c r="C43" s="110"/>
      <c r="D43" s="110"/>
      <c r="E43" s="110"/>
      <c r="F43" s="110"/>
      <c r="G43" s="284"/>
      <c r="H43" s="284"/>
      <c r="I43" s="110"/>
      <c r="J43" s="133"/>
      <c r="K43" s="133"/>
      <c r="L43" s="133"/>
      <c r="M43" s="194"/>
      <c r="N43" s="110"/>
    </row>
    <row r="44" spans="1:14" ht="13.2" x14ac:dyDescent="0.25">
      <c r="A44" s="110" t="s">
        <v>359</v>
      </c>
      <c r="B44" s="110">
        <v>106859</v>
      </c>
      <c r="C44" s="110">
        <v>5700</v>
      </c>
      <c r="D44" s="110">
        <v>5744.1883176861902</v>
      </c>
      <c r="E44" s="110">
        <v>-44.321972695431</v>
      </c>
      <c r="F44" s="110"/>
      <c r="G44" s="284">
        <v>16.887338460318698</v>
      </c>
      <c r="H44" s="284">
        <v>2.4308327946972899</v>
      </c>
      <c r="I44" s="110">
        <v>302.94553966018401</v>
      </c>
      <c r="J44" s="133">
        <v>17.5951487474148</v>
      </c>
      <c r="K44" s="133">
        <v>25.959402117644601</v>
      </c>
      <c r="L44" s="133">
        <v>3.4134472714110498</v>
      </c>
      <c r="M44" s="194"/>
      <c r="N44" s="110"/>
    </row>
    <row r="45" spans="1:14" ht="13.2" x14ac:dyDescent="0.25">
      <c r="A45" s="110" t="s">
        <v>360</v>
      </c>
      <c r="B45" s="110">
        <v>16585</v>
      </c>
      <c r="C45" s="110">
        <v>5908</v>
      </c>
      <c r="D45" s="110">
        <v>5951.9833658909001</v>
      </c>
      <c r="E45" s="110">
        <v>-44.321972695431</v>
      </c>
      <c r="F45" s="110"/>
      <c r="G45" s="284">
        <v>22.847861396859802</v>
      </c>
      <c r="H45" s="284">
        <v>2.77428481609557</v>
      </c>
      <c r="I45" s="110">
        <v>111.382224793725</v>
      </c>
      <c r="J45" s="133">
        <v>10.714501055170301</v>
      </c>
      <c r="K45" s="133">
        <v>30.947752405572398</v>
      </c>
      <c r="L45" s="133">
        <v>3.53074781201473</v>
      </c>
      <c r="M45" s="194"/>
      <c r="N45" s="110"/>
    </row>
    <row r="46" spans="1:14" ht="13.2" x14ac:dyDescent="0.25">
      <c r="A46" s="110" t="s">
        <v>361</v>
      </c>
      <c r="B46" s="110">
        <v>11365</v>
      </c>
      <c r="C46" s="110">
        <v>3617</v>
      </c>
      <c r="D46" s="110">
        <v>3661.5927196532698</v>
      </c>
      <c r="E46" s="110">
        <v>-44.321972695431</v>
      </c>
      <c r="F46" s="110"/>
      <c r="G46" s="284">
        <v>6.4625850340136095</v>
      </c>
      <c r="H46" s="284">
        <v>3.4241718164319703</v>
      </c>
      <c r="I46" s="110">
        <v>84.734880657259396</v>
      </c>
      <c r="J46" s="133">
        <v>7.2503299604047502</v>
      </c>
      <c r="K46" s="133">
        <v>28.477300351280299</v>
      </c>
      <c r="L46" s="133">
        <v>0.93365426023311904</v>
      </c>
      <c r="M46" s="194"/>
      <c r="N46" s="110"/>
    </row>
    <row r="47" spans="1:14" ht="13.2" x14ac:dyDescent="0.25">
      <c r="A47" s="110" t="s">
        <v>362</v>
      </c>
      <c r="B47" s="110">
        <v>34755</v>
      </c>
      <c r="C47" s="110">
        <v>5334</v>
      </c>
      <c r="D47" s="110">
        <v>5378.1392937673299</v>
      </c>
      <c r="E47" s="110">
        <v>-44.321972695431</v>
      </c>
      <c r="F47" s="110"/>
      <c r="G47" s="284">
        <v>17.74993798065</v>
      </c>
      <c r="H47" s="284">
        <v>2.6758000642192004</v>
      </c>
      <c r="I47" s="110">
        <v>166.12946758477301</v>
      </c>
      <c r="J47" s="133">
        <v>11.011365271183999</v>
      </c>
      <c r="K47" s="133">
        <v>30.091045895964701</v>
      </c>
      <c r="L47" s="133">
        <v>3.7363570876625998</v>
      </c>
      <c r="M47" s="194"/>
      <c r="N47" s="110"/>
    </row>
    <row r="48" spans="1:14" ht="13.2" x14ac:dyDescent="0.25">
      <c r="A48" s="110" t="s">
        <v>363</v>
      </c>
      <c r="B48" s="110">
        <v>56591</v>
      </c>
      <c r="C48" s="110">
        <v>4160</v>
      </c>
      <c r="D48" s="110">
        <v>4204.1043177455003</v>
      </c>
      <c r="E48" s="110">
        <v>-44.321972695431</v>
      </c>
      <c r="F48" s="110"/>
      <c r="G48" s="284">
        <v>9.5376860675750201</v>
      </c>
      <c r="H48" s="284">
        <v>2.2224085877222399</v>
      </c>
      <c r="I48" s="110">
        <v>212.88024802691299</v>
      </c>
      <c r="J48" s="133">
        <v>12.061988655439899</v>
      </c>
      <c r="K48" s="133">
        <v>26.031220318422299</v>
      </c>
      <c r="L48" s="133">
        <v>2.4136591405029399</v>
      </c>
      <c r="M48" s="194"/>
      <c r="N48" s="110"/>
    </row>
    <row r="49" spans="1:14" ht="13.2" x14ac:dyDescent="0.25">
      <c r="A49" s="110" t="s">
        <v>364</v>
      </c>
      <c r="B49" s="110">
        <v>11983</v>
      </c>
      <c r="C49" s="110">
        <v>4119</v>
      </c>
      <c r="D49" s="110">
        <v>4162.8880276760701</v>
      </c>
      <c r="E49" s="110">
        <v>-44.321972695431</v>
      </c>
      <c r="F49" s="110"/>
      <c r="G49" s="284">
        <v>10.634856449656301</v>
      </c>
      <c r="H49" s="284">
        <v>2.5862068965517198</v>
      </c>
      <c r="I49" s="110">
        <v>106.700515462672</v>
      </c>
      <c r="J49" s="133">
        <v>10.882082950847</v>
      </c>
      <c r="K49" s="133">
        <v>28.715005554674001</v>
      </c>
      <c r="L49" s="133">
        <v>1.3978183886511999</v>
      </c>
      <c r="M49" s="194"/>
      <c r="N49" s="110"/>
    </row>
    <row r="50" spans="1:14" ht="13.2" x14ac:dyDescent="0.25">
      <c r="A50" s="110" t="s">
        <v>365</v>
      </c>
      <c r="B50" s="110">
        <v>36544</v>
      </c>
      <c r="C50" s="110">
        <v>3591</v>
      </c>
      <c r="D50" s="110">
        <v>3635.0119695743701</v>
      </c>
      <c r="E50" s="110">
        <v>-43.777804133562</v>
      </c>
      <c r="F50" s="110"/>
      <c r="G50" s="284">
        <v>6.5140429549209307</v>
      </c>
      <c r="H50" s="284">
        <v>2.7816411682892901</v>
      </c>
      <c r="I50" s="110">
        <v>164.87874332369199</v>
      </c>
      <c r="J50" s="133">
        <v>7.1201838879159398</v>
      </c>
      <c r="K50" s="133">
        <v>25.068609937291399</v>
      </c>
      <c r="L50" s="133">
        <v>1.5245347913385099</v>
      </c>
      <c r="M50" s="194"/>
      <c r="N50" s="110"/>
    </row>
    <row r="51" spans="1:14" ht="13.2" x14ac:dyDescent="0.25">
      <c r="A51" s="110" t="s">
        <v>366</v>
      </c>
      <c r="B51" s="110">
        <v>13747</v>
      </c>
      <c r="C51" s="110">
        <v>2894</v>
      </c>
      <c r="D51" s="110">
        <v>2925.66817642348</v>
      </c>
      <c r="E51" s="110">
        <v>-31.282392511174901</v>
      </c>
      <c r="F51" s="110"/>
      <c r="G51" s="284">
        <v>4.2546281260149401</v>
      </c>
      <c r="H51" s="284">
        <v>2.5974025974026</v>
      </c>
      <c r="I51" s="110">
        <v>101.23240587875</v>
      </c>
      <c r="J51" s="133">
        <v>5.3175238233796502</v>
      </c>
      <c r="K51" s="133">
        <v>21.0026175960625</v>
      </c>
      <c r="L51" s="133">
        <v>0.78336075968054097</v>
      </c>
      <c r="M51" s="194"/>
      <c r="N51" s="110"/>
    </row>
    <row r="52" spans="1:14" ht="13.2" x14ac:dyDescent="0.25">
      <c r="A52" s="110" t="s">
        <v>367</v>
      </c>
      <c r="B52" s="110">
        <v>9111</v>
      </c>
      <c r="C52" s="110">
        <v>4985</v>
      </c>
      <c r="D52" s="110">
        <v>5029.1608995772704</v>
      </c>
      <c r="E52" s="110">
        <v>-44.321972695431</v>
      </c>
      <c r="F52" s="110"/>
      <c r="G52" s="284">
        <v>17.399710004833299</v>
      </c>
      <c r="H52" s="284">
        <v>3.0842689379274701</v>
      </c>
      <c r="I52" s="110">
        <v>79.466974272335307</v>
      </c>
      <c r="J52" s="133">
        <v>4.7963999560970301</v>
      </c>
      <c r="K52" s="133">
        <v>32.782800867183298</v>
      </c>
      <c r="L52" s="133">
        <v>5.1334548150905599</v>
      </c>
      <c r="M52" s="194"/>
      <c r="N52" s="110"/>
    </row>
    <row r="53" spans="1:14" ht="14.25" customHeight="1" x14ac:dyDescent="0.25">
      <c r="A53" s="18" t="s">
        <v>368</v>
      </c>
      <c r="B53" s="110"/>
      <c r="C53" s="110"/>
      <c r="D53" s="110"/>
      <c r="E53" s="110"/>
      <c r="F53" s="110"/>
      <c r="G53" s="284"/>
      <c r="H53" s="284"/>
      <c r="I53" s="110"/>
      <c r="J53" s="133"/>
      <c r="K53" s="133"/>
      <c r="L53" s="133"/>
      <c r="M53" s="194"/>
      <c r="N53" s="110"/>
    </row>
    <row r="54" spans="1:14" ht="13.2" x14ac:dyDescent="0.25">
      <c r="A54" s="110" t="s">
        <v>369</v>
      </c>
      <c r="B54" s="110">
        <v>5476</v>
      </c>
      <c r="C54" s="110">
        <v>3553</v>
      </c>
      <c r="D54" s="110">
        <v>3597.39082292184</v>
      </c>
      <c r="E54" s="110">
        <v>-44.321972695431</v>
      </c>
      <c r="F54" s="110"/>
      <c r="G54" s="284">
        <v>8.8752196836555406</v>
      </c>
      <c r="H54" s="284">
        <v>2.2782258064516099</v>
      </c>
      <c r="I54" s="110">
        <v>60.983604353957297</v>
      </c>
      <c r="J54" s="133">
        <v>8.6194302410518606</v>
      </c>
      <c r="K54" s="133">
        <v>28.613162775474699</v>
      </c>
      <c r="L54" s="133">
        <v>2.0528650000745299</v>
      </c>
      <c r="M54" s="194"/>
      <c r="N54" s="110"/>
    </row>
    <row r="55" spans="1:14" ht="13.2" x14ac:dyDescent="0.25">
      <c r="A55" s="110" t="s">
        <v>370</v>
      </c>
      <c r="B55" s="110">
        <v>21912</v>
      </c>
      <c r="C55" s="110">
        <v>4171</v>
      </c>
      <c r="D55" s="110">
        <v>4215.4210223017999</v>
      </c>
      <c r="E55" s="110">
        <v>-44.321972695431</v>
      </c>
      <c r="F55" s="110"/>
      <c r="G55" s="284">
        <v>10.330047149592799</v>
      </c>
      <c r="H55" s="284">
        <v>2.6841990871549699</v>
      </c>
      <c r="I55" s="110">
        <v>130.2804666863</v>
      </c>
      <c r="J55" s="133">
        <v>13.650054764512602</v>
      </c>
      <c r="K55" s="133">
        <v>23.950962148013399</v>
      </c>
      <c r="L55" s="133">
        <v>2.0993277936107</v>
      </c>
      <c r="M55" s="194"/>
      <c r="N55" s="110"/>
    </row>
    <row r="56" spans="1:14" ht="13.2" x14ac:dyDescent="0.25">
      <c r="A56" s="110" t="s">
        <v>371</v>
      </c>
      <c r="B56" s="110">
        <v>9940</v>
      </c>
      <c r="C56" s="110">
        <v>3412</v>
      </c>
      <c r="D56" s="110">
        <v>3456.05202087201</v>
      </c>
      <c r="E56" s="110">
        <v>-44.321972695431</v>
      </c>
      <c r="F56" s="110"/>
      <c r="G56" s="284">
        <v>8.1194587027531497</v>
      </c>
      <c r="H56" s="284">
        <v>2.0810272304626998</v>
      </c>
      <c r="I56" s="110">
        <v>81.1048703839665</v>
      </c>
      <c r="J56" s="133">
        <v>9.6579476861166995</v>
      </c>
      <c r="K56" s="133">
        <v>25.434903517852</v>
      </c>
      <c r="L56" s="133">
        <v>3.0192495176141603</v>
      </c>
      <c r="M56" s="194"/>
      <c r="N56" s="110"/>
    </row>
    <row r="57" spans="1:14" ht="13.2" x14ac:dyDescent="0.25">
      <c r="A57" s="110" t="s">
        <v>372</v>
      </c>
      <c r="B57" s="110">
        <v>163051</v>
      </c>
      <c r="C57" s="110">
        <v>4568</v>
      </c>
      <c r="D57" s="110">
        <v>4596.2121455705401</v>
      </c>
      <c r="E57" s="110">
        <v>-27.965221107230398</v>
      </c>
      <c r="F57" s="110"/>
      <c r="G57" s="284">
        <v>10.470465385375199</v>
      </c>
      <c r="H57" s="284">
        <v>1.54355016538037</v>
      </c>
      <c r="I57" s="110">
        <v>370.95417506748697</v>
      </c>
      <c r="J57" s="133">
        <v>16.467240311313599</v>
      </c>
      <c r="K57" s="133">
        <v>18.809448247008699</v>
      </c>
      <c r="L57" s="133">
        <v>4.2280963974068397</v>
      </c>
      <c r="M57" s="194"/>
      <c r="N57" s="110"/>
    </row>
    <row r="58" spans="1:14" ht="13.2" x14ac:dyDescent="0.25">
      <c r="A58" s="110" t="s">
        <v>373</v>
      </c>
      <c r="B58" s="110">
        <v>27758</v>
      </c>
      <c r="C58" s="110">
        <v>3975</v>
      </c>
      <c r="D58" s="110">
        <v>4019.5983764201801</v>
      </c>
      <c r="E58" s="110">
        <v>-44.321972695431</v>
      </c>
      <c r="F58" s="110"/>
      <c r="G58" s="284">
        <v>8.4934116526432799</v>
      </c>
      <c r="H58" s="284">
        <v>2.4408133327900199</v>
      </c>
      <c r="I58" s="110">
        <v>146.58785761447001</v>
      </c>
      <c r="J58" s="133">
        <v>14.114849773038399</v>
      </c>
      <c r="K58" s="133">
        <v>27.265610220055599</v>
      </c>
      <c r="L58" s="133">
        <v>2.0400863454732998</v>
      </c>
      <c r="M58" s="194"/>
      <c r="N58" s="110"/>
    </row>
    <row r="59" spans="1:14" ht="13.2" x14ac:dyDescent="0.25">
      <c r="A59" s="110" t="s">
        <v>374</v>
      </c>
      <c r="B59" s="110">
        <v>43673</v>
      </c>
      <c r="C59" s="110">
        <v>4572</v>
      </c>
      <c r="D59" s="110">
        <v>4616.3688698182395</v>
      </c>
      <c r="E59" s="110">
        <v>-44.321972695431</v>
      </c>
      <c r="F59" s="110"/>
      <c r="G59" s="284">
        <v>10.309911015649</v>
      </c>
      <c r="H59" s="284">
        <v>2.7345858978512001</v>
      </c>
      <c r="I59" s="110">
        <v>190.58331511441401</v>
      </c>
      <c r="J59" s="133">
        <v>13.314862729833099</v>
      </c>
      <c r="K59" s="133">
        <v>34.489965052421503</v>
      </c>
      <c r="L59" s="133">
        <v>3.33870175377234</v>
      </c>
      <c r="M59" s="194"/>
      <c r="N59" s="110"/>
    </row>
    <row r="60" spans="1:14" ht="13.2" x14ac:dyDescent="0.25">
      <c r="A60" s="110" t="s">
        <v>375</v>
      </c>
      <c r="B60" s="110">
        <v>143171</v>
      </c>
      <c r="C60" s="110">
        <v>5200</v>
      </c>
      <c r="D60" s="110">
        <v>5244.7260804119296</v>
      </c>
      <c r="E60" s="110">
        <v>-44.321972695431</v>
      </c>
      <c r="F60" s="110"/>
      <c r="G60" s="284">
        <v>12.768246940908801</v>
      </c>
      <c r="H60" s="284">
        <v>2.54042583043951</v>
      </c>
      <c r="I60" s="110">
        <v>353.06231744551798</v>
      </c>
      <c r="J60" s="133">
        <v>14.674061087790099</v>
      </c>
      <c r="K60" s="133">
        <v>24.7963882063403</v>
      </c>
      <c r="L60" s="133">
        <v>3.3670244522123798</v>
      </c>
      <c r="M60" s="194"/>
      <c r="N60" s="110"/>
    </row>
    <row r="61" spans="1:14" ht="13.2" x14ac:dyDescent="0.25">
      <c r="A61" s="110" t="s">
        <v>376</v>
      </c>
      <c r="B61" s="110">
        <v>14626</v>
      </c>
      <c r="C61" s="110">
        <v>2937</v>
      </c>
      <c r="D61" s="110">
        <v>2980.9274229521602</v>
      </c>
      <c r="E61" s="110">
        <v>-44.321972695431</v>
      </c>
      <c r="F61" s="110"/>
      <c r="G61" s="284">
        <v>3.8067349926793601</v>
      </c>
      <c r="H61" s="284">
        <v>2.4885541278983898</v>
      </c>
      <c r="I61" s="110">
        <v>96.524608261313304</v>
      </c>
      <c r="J61" s="133">
        <v>7.0559277998085603</v>
      </c>
      <c r="K61" s="133">
        <v>26.138478012417298</v>
      </c>
      <c r="L61" s="133">
        <v>0.47953057078325195</v>
      </c>
      <c r="M61" s="194"/>
      <c r="N61" s="110"/>
    </row>
    <row r="62" spans="1:14" ht="13.2" x14ac:dyDescent="0.25">
      <c r="A62" s="110" t="s">
        <v>377</v>
      </c>
      <c r="B62" s="110">
        <v>7428</v>
      </c>
      <c r="C62" s="110">
        <v>3506</v>
      </c>
      <c r="D62" s="110">
        <v>3550.1283341660601</v>
      </c>
      <c r="E62" s="110">
        <v>-44.321972695431</v>
      </c>
      <c r="F62" s="110"/>
      <c r="G62" s="284">
        <v>8.1387119603680098</v>
      </c>
      <c r="H62" s="284">
        <v>2.0384047267356</v>
      </c>
      <c r="I62" s="110">
        <v>75.325958341065899</v>
      </c>
      <c r="J62" s="133">
        <v>8.52180936995153</v>
      </c>
      <c r="K62" s="133">
        <v>33.094562398532702</v>
      </c>
      <c r="L62" s="133">
        <v>2.6164542989080197</v>
      </c>
      <c r="M62" s="194"/>
      <c r="N62" s="110"/>
    </row>
    <row r="63" spans="1:14" ht="13.2" x14ac:dyDescent="0.25">
      <c r="A63" s="110" t="s">
        <v>378</v>
      </c>
      <c r="B63" s="110">
        <v>7873</v>
      </c>
      <c r="C63" s="110">
        <v>4089</v>
      </c>
      <c r="D63" s="110">
        <v>4133.7999332709796</v>
      </c>
      <c r="E63" s="110">
        <v>-44.321972695431</v>
      </c>
      <c r="F63" s="110"/>
      <c r="G63" s="284">
        <v>12.0967741935484</v>
      </c>
      <c r="H63" s="284">
        <v>2.81731048504211</v>
      </c>
      <c r="I63" s="110">
        <v>69.079664156682199</v>
      </c>
      <c r="J63" s="133">
        <v>5.2457767051949693</v>
      </c>
      <c r="K63" s="133">
        <v>29.543080618340898</v>
      </c>
      <c r="L63" s="133">
        <v>4.03792532813456</v>
      </c>
      <c r="M63" s="194"/>
      <c r="N63" s="110"/>
    </row>
    <row r="64" spans="1:14" ht="13.2" x14ac:dyDescent="0.25">
      <c r="A64" s="110" t="s">
        <v>379</v>
      </c>
      <c r="B64" s="110">
        <v>3747</v>
      </c>
      <c r="C64" s="110">
        <v>3104</v>
      </c>
      <c r="D64" s="110">
        <v>3148.16009405252</v>
      </c>
      <c r="E64" s="110">
        <v>-44.321972695431</v>
      </c>
      <c r="F64" s="110"/>
      <c r="G64" s="284">
        <v>10.6631989596879</v>
      </c>
      <c r="H64" s="284">
        <v>0.97980997624703103</v>
      </c>
      <c r="I64" s="110">
        <v>40.459856648287797</v>
      </c>
      <c r="J64" s="133">
        <v>2.5086736055511101</v>
      </c>
      <c r="K64" s="133">
        <v>28.0832667143519</v>
      </c>
      <c r="L64" s="133">
        <v>2.4447532960690701</v>
      </c>
      <c r="M64" s="194"/>
      <c r="N64" s="110"/>
    </row>
    <row r="65" spans="1:14" ht="13.2" x14ac:dyDescent="0.25">
      <c r="A65" s="110" t="s">
        <v>380</v>
      </c>
      <c r="B65" s="110">
        <v>11503</v>
      </c>
      <c r="C65" s="110">
        <v>3179</v>
      </c>
      <c r="D65" s="110">
        <v>3222.89074473865</v>
      </c>
      <c r="E65" s="110">
        <v>-44.321972695431</v>
      </c>
      <c r="F65" s="110"/>
      <c r="G65" s="284">
        <v>6.1693548387096797</v>
      </c>
      <c r="H65" s="284">
        <v>2.36094059873454</v>
      </c>
      <c r="I65" s="110">
        <v>94.863059195874598</v>
      </c>
      <c r="J65" s="133">
        <v>6.1896896461792599</v>
      </c>
      <c r="K65" s="133">
        <v>26.123050851910801</v>
      </c>
      <c r="L65" s="133">
        <v>2.0076242092944603</v>
      </c>
      <c r="M65" s="194"/>
      <c r="N65" s="110"/>
    </row>
    <row r="66" spans="1:14" ht="13.2" x14ac:dyDescent="0.25">
      <c r="A66" s="110" t="s">
        <v>381</v>
      </c>
      <c r="B66" s="110">
        <v>5337</v>
      </c>
      <c r="C66" s="110">
        <v>4030</v>
      </c>
      <c r="D66" s="110">
        <v>4073.9891170784399</v>
      </c>
      <c r="E66" s="110">
        <v>-44.321972695431</v>
      </c>
      <c r="F66" s="110"/>
      <c r="G66" s="284">
        <v>12.173128944995499</v>
      </c>
      <c r="H66" s="284">
        <v>2.7972027972028002</v>
      </c>
      <c r="I66" s="110">
        <v>53.684262125878199</v>
      </c>
      <c r="J66" s="133">
        <v>6.595465617388049</v>
      </c>
      <c r="K66" s="133">
        <v>26.345596846194098</v>
      </c>
      <c r="L66" s="133">
        <v>3.1900233084369698</v>
      </c>
      <c r="M66" s="194"/>
      <c r="N66" s="110"/>
    </row>
    <row r="67" spans="1:14" ht="14.25" customHeight="1" x14ac:dyDescent="0.25">
      <c r="A67" s="18" t="s">
        <v>382</v>
      </c>
      <c r="B67" s="110"/>
      <c r="C67" s="110"/>
      <c r="D67" s="110"/>
      <c r="E67" s="110"/>
      <c r="F67" s="110"/>
      <c r="G67" s="284"/>
      <c r="H67" s="284"/>
      <c r="I67" s="110"/>
      <c r="J67" s="133"/>
      <c r="K67" s="133"/>
      <c r="L67" s="133"/>
      <c r="M67" s="194"/>
      <c r="N67" s="110"/>
    </row>
    <row r="68" spans="1:14" ht="13.2" x14ac:dyDescent="0.25">
      <c r="A68" s="110" t="s">
        <v>383</v>
      </c>
      <c r="B68" s="110">
        <v>6848</v>
      </c>
      <c r="C68" s="110">
        <v>3592</v>
      </c>
      <c r="D68" s="110">
        <v>3635.9301187954102</v>
      </c>
      <c r="E68" s="110">
        <v>-44.321972695431</v>
      </c>
      <c r="F68" s="110"/>
      <c r="G68" s="284">
        <v>11.082802547770699</v>
      </c>
      <c r="H68" s="284">
        <v>1.8817204301075301</v>
      </c>
      <c r="I68" s="110">
        <v>63.4271235355979</v>
      </c>
      <c r="J68" s="133">
        <v>3.0519859813084098</v>
      </c>
      <c r="K68" s="133">
        <v>30.382429930409401</v>
      </c>
      <c r="L68" s="133">
        <v>1.6360104984056298</v>
      </c>
      <c r="M68" s="194"/>
      <c r="N68" s="110"/>
    </row>
    <row r="69" spans="1:14" ht="13.2" x14ac:dyDescent="0.25">
      <c r="A69" s="110" t="s">
        <v>384</v>
      </c>
      <c r="B69" s="110">
        <v>17753</v>
      </c>
      <c r="C69" s="110">
        <v>3833</v>
      </c>
      <c r="D69" s="110">
        <v>3877.7453600557301</v>
      </c>
      <c r="E69" s="110">
        <v>-44.321972695431</v>
      </c>
      <c r="F69" s="110"/>
      <c r="G69" s="284">
        <v>10.7479079497908</v>
      </c>
      <c r="H69" s="284">
        <v>1.9641902725815099</v>
      </c>
      <c r="I69" s="110">
        <v>114.764977236089</v>
      </c>
      <c r="J69" s="133">
        <v>6.2749957753619103</v>
      </c>
      <c r="K69" s="133">
        <v>30.491747282127498</v>
      </c>
      <c r="L69" s="133">
        <v>3.06645019965501</v>
      </c>
      <c r="M69" s="194"/>
      <c r="N69" s="110"/>
    </row>
    <row r="70" spans="1:14" ht="13.2" x14ac:dyDescent="0.25">
      <c r="A70" s="110" t="s">
        <v>385</v>
      </c>
      <c r="B70" s="110">
        <v>29963</v>
      </c>
      <c r="C70" s="110">
        <v>4148</v>
      </c>
      <c r="D70" s="110">
        <v>4192.4396232745203</v>
      </c>
      <c r="E70" s="110">
        <v>-44.321972695431</v>
      </c>
      <c r="F70" s="110"/>
      <c r="G70" s="284">
        <v>9.6901966331871598</v>
      </c>
      <c r="H70" s="284">
        <v>2.74347212420607</v>
      </c>
      <c r="I70" s="110">
        <v>154.95805884174001</v>
      </c>
      <c r="J70" s="133">
        <v>10.8366985949338</v>
      </c>
      <c r="K70" s="133">
        <v>27.010113761889102</v>
      </c>
      <c r="L70" s="133">
        <v>2.0140096439027899</v>
      </c>
      <c r="M70" s="194"/>
      <c r="N70" s="110"/>
    </row>
    <row r="71" spans="1:14" ht="13.2" x14ac:dyDescent="0.25">
      <c r="A71" s="110" t="s">
        <v>386</v>
      </c>
      <c r="B71" s="110">
        <v>9712</v>
      </c>
      <c r="C71" s="110">
        <v>3559</v>
      </c>
      <c r="D71" s="110">
        <v>3603.3256170223499</v>
      </c>
      <c r="E71" s="110">
        <v>-44.321972695431</v>
      </c>
      <c r="F71" s="110"/>
      <c r="G71" s="284">
        <v>9.6525096525096501</v>
      </c>
      <c r="H71" s="284">
        <v>1.99888950583009</v>
      </c>
      <c r="I71" s="110">
        <v>84.504437753291995</v>
      </c>
      <c r="J71" s="133">
        <v>9.4522240527182895</v>
      </c>
      <c r="K71" s="133">
        <v>23.3462069586624</v>
      </c>
      <c r="L71" s="133">
        <v>2.7933756771841001</v>
      </c>
      <c r="M71" s="194"/>
      <c r="N71" s="110"/>
    </row>
    <row r="72" spans="1:14" ht="13.2" x14ac:dyDescent="0.25">
      <c r="A72" s="110" t="s">
        <v>387</v>
      </c>
      <c r="B72" s="110">
        <v>12433</v>
      </c>
      <c r="C72" s="110">
        <v>2263</v>
      </c>
      <c r="D72" s="110">
        <v>2307.45244808813</v>
      </c>
      <c r="E72" s="110">
        <v>-44.321972695431</v>
      </c>
      <c r="F72" s="110"/>
      <c r="G72" s="284">
        <v>2.8539761706844002</v>
      </c>
      <c r="H72" s="284">
        <v>1.518476257351</v>
      </c>
      <c r="I72" s="110">
        <v>93.397002093214994</v>
      </c>
      <c r="J72" s="133">
        <v>2.1957693235743601</v>
      </c>
      <c r="K72" s="133">
        <v>23.2811282398781</v>
      </c>
      <c r="L72" s="133">
        <v>0.59605297912740407</v>
      </c>
      <c r="M72" s="194"/>
      <c r="N72" s="110"/>
    </row>
    <row r="73" spans="1:14" ht="13.2" x14ac:dyDescent="0.25">
      <c r="A73" s="110" t="s">
        <v>382</v>
      </c>
      <c r="B73" s="110">
        <v>141081</v>
      </c>
      <c r="C73" s="110">
        <v>3931</v>
      </c>
      <c r="D73" s="110">
        <v>3975.6304837697298</v>
      </c>
      <c r="E73" s="110">
        <v>-44.321972695431</v>
      </c>
      <c r="F73" s="110"/>
      <c r="G73" s="284">
        <v>5.90749358913477</v>
      </c>
      <c r="H73" s="284">
        <v>1.72800250208507</v>
      </c>
      <c r="I73" s="110">
        <v>347.79304190854702</v>
      </c>
      <c r="J73" s="133">
        <v>12.5502370978374</v>
      </c>
      <c r="K73" s="133">
        <v>25.396680971101102</v>
      </c>
      <c r="L73" s="133">
        <v>1.2477590246533701</v>
      </c>
      <c r="M73" s="194"/>
      <c r="N73" s="110"/>
    </row>
    <row r="74" spans="1:14" ht="13.2" x14ac:dyDescent="0.25">
      <c r="A74" s="110" t="s">
        <v>388</v>
      </c>
      <c r="B74" s="110">
        <v>7290</v>
      </c>
      <c r="C74" s="110">
        <v>3018</v>
      </c>
      <c r="D74" s="110">
        <v>3062.2343302289701</v>
      </c>
      <c r="E74" s="110">
        <v>-44.321972695431</v>
      </c>
      <c r="F74" s="110"/>
      <c r="G74" s="284">
        <v>4.6498599439775896</v>
      </c>
      <c r="H74" s="284">
        <v>2.6356350184956803</v>
      </c>
      <c r="I74" s="110">
        <v>79.088557958784406</v>
      </c>
      <c r="J74" s="133">
        <v>3.7448559670781902</v>
      </c>
      <c r="K74" s="133">
        <v>30.203081900574599</v>
      </c>
      <c r="L74" s="133">
        <v>0.63622008615799697</v>
      </c>
      <c r="M74" s="194"/>
      <c r="N74" s="110"/>
    </row>
    <row r="75" spans="1:14" ht="13.2" x14ac:dyDescent="0.25">
      <c r="A75" s="110" t="s">
        <v>389</v>
      </c>
      <c r="B75" s="110">
        <v>31538</v>
      </c>
      <c r="C75" s="110">
        <v>4409</v>
      </c>
      <c r="D75" s="110">
        <v>4453.2224287245599</v>
      </c>
      <c r="E75" s="110">
        <v>-44.321972695431</v>
      </c>
      <c r="F75" s="110"/>
      <c r="G75" s="284">
        <v>13.8146523068741</v>
      </c>
      <c r="H75" s="284">
        <v>1.94453174104337</v>
      </c>
      <c r="I75" s="110">
        <v>159.47100049852301</v>
      </c>
      <c r="J75" s="133">
        <v>7.5464518992960903</v>
      </c>
      <c r="K75" s="133">
        <v>29.1379746835444</v>
      </c>
      <c r="L75" s="133">
        <v>2.32863924262521</v>
      </c>
      <c r="M75" s="194"/>
      <c r="N75" s="110"/>
    </row>
    <row r="76" spans="1:14" ht="13.2" x14ac:dyDescent="0.25">
      <c r="A76" s="110" t="s">
        <v>390</v>
      </c>
      <c r="B76" s="110">
        <v>11677</v>
      </c>
      <c r="C76" s="110">
        <v>3667</v>
      </c>
      <c r="D76" s="110">
        <v>3711.4447093910999</v>
      </c>
      <c r="E76" s="110">
        <v>-44.321972695431</v>
      </c>
      <c r="F76" s="110"/>
      <c r="G76" s="284">
        <v>11.0583941605839</v>
      </c>
      <c r="H76" s="284">
        <v>1.990208599404</v>
      </c>
      <c r="I76" s="110">
        <v>91.847700025640293</v>
      </c>
      <c r="J76" s="133">
        <v>3.2028774514001901</v>
      </c>
      <c r="K76" s="133">
        <v>27.9399944731753</v>
      </c>
      <c r="L76" s="133">
        <v>1.4193805879327399</v>
      </c>
      <c r="M76" s="194"/>
      <c r="N76" s="110"/>
    </row>
    <row r="77" spans="1:14" ht="13.2" x14ac:dyDescent="0.25">
      <c r="A77" s="110" t="s">
        <v>391</v>
      </c>
      <c r="B77" s="110">
        <v>19003</v>
      </c>
      <c r="C77" s="110">
        <v>4038</v>
      </c>
      <c r="D77" s="110">
        <v>4081.9158107066701</v>
      </c>
      <c r="E77" s="110">
        <v>-44.321972695431</v>
      </c>
      <c r="F77" s="110"/>
      <c r="G77" s="284">
        <v>10.795996186844601</v>
      </c>
      <c r="H77" s="284">
        <v>2.0409444863099702</v>
      </c>
      <c r="I77" s="110">
        <v>125.92855117089201</v>
      </c>
      <c r="J77" s="133">
        <v>11.6034310372047</v>
      </c>
      <c r="K77" s="133">
        <v>28.6195515482265</v>
      </c>
      <c r="L77" s="133">
        <v>3.3272197201154499</v>
      </c>
      <c r="M77" s="194"/>
      <c r="N77" s="110"/>
    </row>
    <row r="78" spans="1:14" ht="13.2" x14ac:dyDescent="0.25">
      <c r="A78" s="110" t="s">
        <v>392</v>
      </c>
      <c r="B78" s="110">
        <v>14275</v>
      </c>
      <c r="C78" s="110">
        <v>2847</v>
      </c>
      <c r="D78" s="110">
        <v>2891.7328452018501</v>
      </c>
      <c r="E78" s="110">
        <v>-44.321972695431</v>
      </c>
      <c r="F78" s="110"/>
      <c r="G78" s="284">
        <v>3.9862345856036701</v>
      </c>
      <c r="H78" s="284">
        <v>2.4095366925938499</v>
      </c>
      <c r="I78" s="110">
        <v>101.138518873869</v>
      </c>
      <c r="J78" s="133">
        <v>4.4763572679509602</v>
      </c>
      <c r="K78" s="133">
        <v>25.377971311475498</v>
      </c>
      <c r="L78" s="133">
        <v>0.63698219648508603</v>
      </c>
      <c r="M78" s="194"/>
      <c r="N78" s="110"/>
    </row>
    <row r="79" spans="1:14" ht="13.2" x14ac:dyDescent="0.25">
      <c r="A79" s="110" t="s">
        <v>393</v>
      </c>
      <c r="B79" s="110">
        <v>27466</v>
      </c>
      <c r="C79" s="110">
        <v>3628</v>
      </c>
      <c r="D79" s="110">
        <v>3672.68991652454</v>
      </c>
      <c r="E79" s="110">
        <v>-44.321972695431</v>
      </c>
      <c r="F79" s="110"/>
      <c r="G79" s="284">
        <v>8.6261980830670897</v>
      </c>
      <c r="H79" s="284">
        <v>1.9410340653640001</v>
      </c>
      <c r="I79" s="110">
        <v>143.57924641117199</v>
      </c>
      <c r="J79" s="133">
        <v>7.58028107478337</v>
      </c>
      <c r="K79" s="133">
        <v>28.1460413937079</v>
      </c>
      <c r="L79" s="133">
        <v>1.3156607994580098</v>
      </c>
      <c r="M79" s="194"/>
      <c r="N79" s="110"/>
    </row>
    <row r="80" spans="1:14" ht="13.2" x14ac:dyDescent="0.25">
      <c r="A80" s="110" t="s">
        <v>394</v>
      </c>
      <c r="B80" s="110">
        <v>34560</v>
      </c>
      <c r="C80" s="110">
        <v>3284</v>
      </c>
      <c r="D80" s="110">
        <v>3328.6750355333702</v>
      </c>
      <c r="E80" s="110">
        <v>-44.321972695431</v>
      </c>
      <c r="F80" s="110"/>
      <c r="G80" s="284">
        <v>5.3032225323521898</v>
      </c>
      <c r="H80" s="284">
        <v>2.03008881638572</v>
      </c>
      <c r="I80" s="110">
        <v>163.49311912126501</v>
      </c>
      <c r="J80" s="133">
        <v>10.593171296296299</v>
      </c>
      <c r="K80" s="133">
        <v>24.2452762437781</v>
      </c>
      <c r="L80" s="133">
        <v>0.59903362914073199</v>
      </c>
      <c r="M80" s="194"/>
      <c r="N80" s="110"/>
    </row>
    <row r="81" spans="1:14" ht="14.25" customHeight="1" x14ac:dyDescent="0.25">
      <c r="A81" s="18" t="s">
        <v>395</v>
      </c>
      <c r="B81" s="110"/>
      <c r="C81" s="110"/>
      <c r="D81" s="110"/>
      <c r="E81" s="110"/>
      <c r="F81" s="110"/>
      <c r="G81" s="284"/>
      <c r="H81" s="284"/>
      <c r="I81" s="110"/>
      <c r="J81" s="133"/>
      <c r="K81" s="133"/>
      <c r="L81" s="133"/>
      <c r="M81" s="194"/>
      <c r="N81" s="110"/>
    </row>
    <row r="82" spans="1:14" ht="13.2" x14ac:dyDescent="0.25">
      <c r="A82" s="110" t="s">
        <v>396</v>
      </c>
      <c r="B82" s="110">
        <v>20134</v>
      </c>
      <c r="C82" s="110">
        <v>4182</v>
      </c>
      <c r="D82" s="110">
        <v>4226.5515047442004</v>
      </c>
      <c r="E82" s="110">
        <v>-44.321972695431</v>
      </c>
      <c r="F82" s="110"/>
      <c r="G82" s="284">
        <v>14.5779025466212</v>
      </c>
      <c r="H82" s="284">
        <v>1.8292682926829298</v>
      </c>
      <c r="I82" s="110">
        <v>116.46887996370501</v>
      </c>
      <c r="J82" s="133">
        <v>5.4484950829442695</v>
      </c>
      <c r="K82" s="133">
        <v>25.0864891794172</v>
      </c>
      <c r="L82" s="133">
        <v>3.5176278446804599</v>
      </c>
      <c r="M82" s="194"/>
      <c r="N82" s="110"/>
    </row>
    <row r="83" spans="1:14" ht="13.2" x14ac:dyDescent="0.25">
      <c r="A83" s="110" t="s">
        <v>397</v>
      </c>
      <c r="B83" s="110">
        <v>8733</v>
      </c>
      <c r="C83" s="110">
        <v>5430</v>
      </c>
      <c r="D83" s="110">
        <v>5474.2784957989497</v>
      </c>
      <c r="E83" s="110">
        <v>-44.321972695431</v>
      </c>
      <c r="F83" s="110"/>
      <c r="G83" s="284">
        <v>21.090259159964301</v>
      </c>
      <c r="H83" s="284">
        <v>2.5097427903351499</v>
      </c>
      <c r="I83" s="110">
        <v>86.660256173173195</v>
      </c>
      <c r="J83" s="133">
        <v>8.3705484942173403</v>
      </c>
      <c r="K83" s="133">
        <v>31.2080119656889</v>
      </c>
      <c r="L83" s="133">
        <v>3.6020937933329202</v>
      </c>
      <c r="M83" s="194"/>
      <c r="N83" s="110"/>
    </row>
    <row r="84" spans="1:14" ht="13.2" x14ac:dyDescent="0.25">
      <c r="A84" s="110" t="s">
        <v>398</v>
      </c>
      <c r="B84" s="110">
        <v>28521</v>
      </c>
      <c r="C84" s="110">
        <v>3441</v>
      </c>
      <c r="D84" s="110">
        <v>3485.6612831013999</v>
      </c>
      <c r="E84" s="110">
        <v>-44.321972695431</v>
      </c>
      <c r="F84" s="110"/>
      <c r="G84" s="284">
        <v>7.0622854340362906</v>
      </c>
      <c r="H84" s="284">
        <v>1.7073594578156202</v>
      </c>
      <c r="I84" s="110">
        <v>139.87851872249701</v>
      </c>
      <c r="J84" s="133">
        <v>10.416885803443101</v>
      </c>
      <c r="K84" s="133">
        <v>29.347488195680899</v>
      </c>
      <c r="L84" s="133">
        <v>2.1560453004164599</v>
      </c>
      <c r="M84" s="194"/>
      <c r="N84" s="110"/>
    </row>
    <row r="85" spans="1:14" ht="13.2" x14ac:dyDescent="0.25">
      <c r="A85" s="110" t="s">
        <v>399</v>
      </c>
      <c r="B85" s="110">
        <v>10320</v>
      </c>
      <c r="C85" s="110">
        <v>4810</v>
      </c>
      <c r="D85" s="110">
        <v>4854.1580091736296</v>
      </c>
      <c r="E85" s="110">
        <v>-44.321972695431</v>
      </c>
      <c r="F85" s="110"/>
      <c r="G85" s="284">
        <v>16.471119133574</v>
      </c>
      <c r="H85" s="284">
        <v>2.47976358730567</v>
      </c>
      <c r="I85" s="110">
        <v>86.977008456258105</v>
      </c>
      <c r="J85" s="133">
        <v>10.3875968992248</v>
      </c>
      <c r="K85" s="133">
        <v>29.768158993923201</v>
      </c>
      <c r="L85" s="133">
        <v>5.5296415132418897</v>
      </c>
      <c r="M85" s="194"/>
      <c r="N85" s="110"/>
    </row>
    <row r="86" spans="1:14" ht="13.2" x14ac:dyDescent="0.25">
      <c r="A86" s="110" t="s">
        <v>400</v>
      </c>
      <c r="B86" s="110">
        <v>12393</v>
      </c>
      <c r="C86" s="110">
        <v>4334</v>
      </c>
      <c r="D86" s="110">
        <v>4378.7629094721096</v>
      </c>
      <c r="E86" s="110">
        <v>-44.321972695431</v>
      </c>
      <c r="F86" s="110"/>
      <c r="G86" s="284">
        <v>14.0385371608337</v>
      </c>
      <c r="H86" s="284">
        <v>2.1945088940448598</v>
      </c>
      <c r="I86" s="110">
        <v>87.914731416299006</v>
      </c>
      <c r="J86" s="133">
        <v>6.8102961349148696</v>
      </c>
      <c r="K86" s="133">
        <v>32.516470191141799</v>
      </c>
      <c r="L86" s="133">
        <v>3.5858332467008101</v>
      </c>
      <c r="M86" s="194"/>
      <c r="N86" s="110"/>
    </row>
    <row r="87" spans="1:14" ht="13.2" x14ac:dyDescent="0.25">
      <c r="A87" s="110" t="s">
        <v>401</v>
      </c>
      <c r="B87" s="110">
        <v>9588</v>
      </c>
      <c r="C87" s="110">
        <v>4003</v>
      </c>
      <c r="D87" s="110">
        <v>4047.8035595614501</v>
      </c>
      <c r="E87" s="110">
        <v>-44.321972695431</v>
      </c>
      <c r="F87" s="110"/>
      <c r="G87" s="284">
        <v>12.8971076339497</v>
      </c>
      <c r="H87" s="284">
        <v>2.3193096008629999</v>
      </c>
      <c r="I87" s="110">
        <v>82.680106434377507</v>
      </c>
      <c r="J87" s="133">
        <v>4.1823112223612799</v>
      </c>
      <c r="K87" s="133">
        <v>27.143456415233199</v>
      </c>
      <c r="L87" s="133">
        <v>3.1485157482941095</v>
      </c>
      <c r="M87" s="194"/>
      <c r="N87" s="110"/>
    </row>
    <row r="88" spans="1:14" ht="13.2" x14ac:dyDescent="0.25">
      <c r="A88" s="110" t="s">
        <v>402</v>
      </c>
      <c r="B88" s="110">
        <v>94129</v>
      </c>
      <c r="C88" s="110">
        <v>4177</v>
      </c>
      <c r="D88" s="110">
        <v>4221.2214743014201</v>
      </c>
      <c r="E88" s="110">
        <v>-44.321972695431</v>
      </c>
      <c r="F88" s="110"/>
      <c r="G88" s="284">
        <v>10.1988424197162</v>
      </c>
      <c r="H88" s="284">
        <v>1.63550787515448</v>
      </c>
      <c r="I88" s="110">
        <v>276.55560019641598</v>
      </c>
      <c r="J88" s="133">
        <v>11.8560698615729</v>
      </c>
      <c r="K88" s="133">
        <v>22.242387107251201</v>
      </c>
      <c r="L88" s="133">
        <v>2.41678730325029</v>
      </c>
      <c r="M88" s="194"/>
      <c r="N88" s="110"/>
    </row>
    <row r="89" spans="1:14" ht="13.2" x14ac:dyDescent="0.25">
      <c r="A89" s="110" t="s">
        <v>403</v>
      </c>
      <c r="B89" s="110">
        <v>17651</v>
      </c>
      <c r="C89" s="110">
        <v>3456</v>
      </c>
      <c r="D89" s="110">
        <v>3500.4024599975101</v>
      </c>
      <c r="E89" s="110">
        <v>-44.321972695431</v>
      </c>
      <c r="F89" s="110"/>
      <c r="G89" s="284">
        <v>10.3481163567</v>
      </c>
      <c r="H89" s="284">
        <v>1.7659200366944399</v>
      </c>
      <c r="I89" s="110">
        <v>106.15554625171499</v>
      </c>
      <c r="J89" s="133">
        <v>6.4755537929862301</v>
      </c>
      <c r="K89" s="133">
        <v>19.061769148521002</v>
      </c>
      <c r="L89" s="133">
        <v>3.3994522347323302</v>
      </c>
      <c r="M89" s="194"/>
      <c r="N89" s="110"/>
    </row>
    <row r="90" spans="1:14" ht="14.25" customHeight="1" x14ac:dyDescent="0.25">
      <c r="A90" s="18" t="s">
        <v>404</v>
      </c>
      <c r="B90" s="110"/>
      <c r="C90" s="110"/>
      <c r="D90" s="110"/>
      <c r="E90" s="110"/>
      <c r="F90" s="110"/>
      <c r="G90" s="284"/>
      <c r="H90" s="284"/>
      <c r="I90" s="110"/>
      <c r="J90" s="133"/>
      <c r="K90" s="133"/>
      <c r="L90" s="133"/>
      <c r="M90" s="194"/>
      <c r="N90" s="110"/>
    </row>
    <row r="91" spans="1:14" ht="13.2" x14ac:dyDescent="0.25">
      <c r="A91" s="110" t="s">
        <v>405</v>
      </c>
      <c r="B91" s="110">
        <v>10839</v>
      </c>
      <c r="C91" s="110">
        <v>3333</v>
      </c>
      <c r="D91" s="110">
        <v>3377.2337006299599</v>
      </c>
      <c r="E91" s="110">
        <v>-44.321972695431</v>
      </c>
      <c r="F91" s="110"/>
      <c r="G91" s="284">
        <v>9.5576187875477903</v>
      </c>
      <c r="H91" s="284">
        <v>1.7576509511993399</v>
      </c>
      <c r="I91" s="110">
        <v>74.236109811869895</v>
      </c>
      <c r="J91" s="133">
        <v>1.5407325399022</v>
      </c>
      <c r="K91" s="133">
        <v>31.453102608749401</v>
      </c>
      <c r="L91" s="133">
        <v>3.9458624848603998</v>
      </c>
      <c r="M91" s="194"/>
      <c r="N91" s="110"/>
    </row>
    <row r="92" spans="1:14" ht="13.2" x14ac:dyDescent="0.25">
      <c r="A92" s="110" t="s">
        <v>406</v>
      </c>
      <c r="B92" s="110">
        <v>9445</v>
      </c>
      <c r="C92" s="110">
        <v>4587</v>
      </c>
      <c r="D92" s="110">
        <v>4631.4258286887398</v>
      </c>
      <c r="E92" s="110">
        <v>-44.321972695431</v>
      </c>
      <c r="F92" s="110"/>
      <c r="G92" s="284">
        <v>15.7338965153115</v>
      </c>
      <c r="H92" s="284">
        <v>2.3546627644006901</v>
      </c>
      <c r="I92" s="110">
        <v>80.143621081156596</v>
      </c>
      <c r="J92" s="133">
        <v>9.0841715193223891</v>
      </c>
      <c r="K92" s="133">
        <v>28.516540317022798</v>
      </c>
      <c r="L92" s="133">
        <v>3.8652286848607997</v>
      </c>
      <c r="M92" s="194"/>
      <c r="N92" s="110"/>
    </row>
    <row r="93" spans="1:14" ht="13.2" x14ac:dyDescent="0.25">
      <c r="A93" s="110" t="s">
        <v>407</v>
      </c>
      <c r="B93" s="110">
        <v>14224</v>
      </c>
      <c r="C93" s="110">
        <v>5710</v>
      </c>
      <c r="D93" s="110">
        <v>5754.2647839658403</v>
      </c>
      <c r="E93" s="110">
        <v>-44.321972695431</v>
      </c>
      <c r="F93" s="110"/>
      <c r="G93" s="284">
        <v>21.188973762869502</v>
      </c>
      <c r="H93" s="284">
        <v>2.9126213592233001</v>
      </c>
      <c r="I93" s="110">
        <v>106.470653233649</v>
      </c>
      <c r="J93" s="133">
        <v>8.9848143982002195</v>
      </c>
      <c r="K93" s="133">
        <v>33.771488673139302</v>
      </c>
      <c r="L93" s="133">
        <v>3.1895093471454299</v>
      </c>
      <c r="M93" s="194"/>
      <c r="N93" s="110"/>
    </row>
    <row r="94" spans="1:14" ht="13.2" x14ac:dyDescent="0.25">
      <c r="A94" s="110" t="s">
        <v>408</v>
      </c>
      <c r="B94" s="110">
        <v>5921</v>
      </c>
      <c r="C94" s="110">
        <v>5489</v>
      </c>
      <c r="D94" s="110">
        <v>5532.8571335935603</v>
      </c>
      <c r="E94" s="110">
        <v>-44.321972695431</v>
      </c>
      <c r="F94" s="110"/>
      <c r="G94" s="284">
        <v>23.296703296703299</v>
      </c>
      <c r="H94" s="284">
        <v>2.4023349797934399</v>
      </c>
      <c r="I94" s="110">
        <v>62.817195098157597</v>
      </c>
      <c r="J94" s="133">
        <v>3.0400270224624202</v>
      </c>
      <c r="K94" s="133">
        <v>34.075198129141299</v>
      </c>
      <c r="L94" s="133">
        <v>6.6848503003452802</v>
      </c>
      <c r="M94" s="194"/>
      <c r="N94" s="110"/>
    </row>
    <row r="95" spans="1:14" ht="13.2" x14ac:dyDescent="0.25">
      <c r="A95" s="110" t="s">
        <v>404</v>
      </c>
      <c r="B95" s="110">
        <v>69467</v>
      </c>
      <c r="C95" s="110">
        <v>3761</v>
      </c>
      <c r="D95" s="110">
        <v>3804.8514615395402</v>
      </c>
      <c r="E95" s="110">
        <v>-44.321972695431</v>
      </c>
      <c r="F95" s="110"/>
      <c r="G95" s="284">
        <v>7.56629741524001</v>
      </c>
      <c r="H95" s="284">
        <v>1.6923775717914602</v>
      </c>
      <c r="I95" s="110">
        <v>241.42907861316101</v>
      </c>
      <c r="J95" s="133">
        <v>11.5033037269495</v>
      </c>
      <c r="K95" s="133">
        <v>25.191612481784901</v>
      </c>
      <c r="L95" s="133">
        <v>4.2356670717456399</v>
      </c>
      <c r="M95" s="194"/>
      <c r="N95" s="110"/>
    </row>
    <row r="96" spans="1:14" ht="13.2" x14ac:dyDescent="0.25">
      <c r="A96" s="110" t="s">
        <v>409</v>
      </c>
      <c r="B96" s="110">
        <v>13430</v>
      </c>
      <c r="C96" s="110">
        <v>4191</v>
      </c>
      <c r="D96" s="110">
        <v>4235.0840159297804</v>
      </c>
      <c r="E96" s="110">
        <v>-44.321972695431</v>
      </c>
      <c r="F96" s="110"/>
      <c r="G96" s="284">
        <v>13.0748112560055</v>
      </c>
      <c r="H96" s="284">
        <v>2.3615848858567299</v>
      </c>
      <c r="I96" s="110">
        <v>99.453506725504695</v>
      </c>
      <c r="J96" s="133">
        <v>3.4623976172747604</v>
      </c>
      <c r="K96" s="133">
        <v>33.4786748034428</v>
      </c>
      <c r="L96" s="133">
        <v>4.8553675751744496</v>
      </c>
      <c r="M96" s="194"/>
      <c r="N96" s="110"/>
    </row>
    <row r="97" spans="1:14" ht="13.2" x14ac:dyDescent="0.25">
      <c r="A97" s="110" t="s">
        <v>410</v>
      </c>
      <c r="B97" s="110">
        <v>15249</v>
      </c>
      <c r="C97" s="110">
        <v>2330</v>
      </c>
      <c r="D97" s="110">
        <v>2374.0717292624799</v>
      </c>
      <c r="E97" s="110">
        <v>-44.321972695431</v>
      </c>
      <c r="F97" s="110"/>
      <c r="G97" s="284">
        <v>3.7218695903058299</v>
      </c>
      <c r="H97" s="284">
        <v>1.2748889843861899</v>
      </c>
      <c r="I97" s="110">
        <v>106.00471687618401</v>
      </c>
      <c r="J97" s="133">
        <v>1.74437668043806</v>
      </c>
      <c r="K97" s="133">
        <v>23.566100524283499</v>
      </c>
      <c r="L97" s="133">
        <v>1.54092424786396</v>
      </c>
      <c r="M97" s="194"/>
      <c r="N97" s="110"/>
    </row>
    <row r="98" spans="1:14" ht="13.2" x14ac:dyDescent="0.25">
      <c r="A98" s="110" t="s">
        <v>411</v>
      </c>
      <c r="B98" s="110">
        <v>20318</v>
      </c>
      <c r="C98" s="110">
        <v>4593</v>
      </c>
      <c r="D98" s="110">
        <v>4637.5502097010203</v>
      </c>
      <c r="E98" s="110">
        <v>-44.321972695431</v>
      </c>
      <c r="F98" s="110"/>
      <c r="G98" s="284">
        <v>13.5350318471338</v>
      </c>
      <c r="H98" s="284">
        <v>2.37951807228916</v>
      </c>
      <c r="I98" s="110">
        <v>124.511043686896</v>
      </c>
      <c r="J98" s="133">
        <v>10.370115168815799</v>
      </c>
      <c r="K98" s="133">
        <v>34.423282188125498</v>
      </c>
      <c r="L98" s="133">
        <v>4.1818790904703702</v>
      </c>
      <c r="M98" s="194"/>
      <c r="N98" s="110"/>
    </row>
    <row r="99" spans="1:14" ht="13.2" x14ac:dyDescent="0.25">
      <c r="A99" s="110" t="s">
        <v>412</v>
      </c>
      <c r="B99" s="110">
        <v>27102</v>
      </c>
      <c r="C99" s="110">
        <v>3760</v>
      </c>
      <c r="D99" s="110">
        <v>3804.1744228744901</v>
      </c>
      <c r="E99" s="110">
        <v>-44.321972695431</v>
      </c>
      <c r="F99" s="110"/>
      <c r="G99" s="284">
        <v>7.5705437026841</v>
      </c>
      <c r="H99" s="284">
        <v>2.0789303428941102</v>
      </c>
      <c r="I99" s="110">
        <v>149.177746329672</v>
      </c>
      <c r="J99" s="133">
        <v>13.803409342483899</v>
      </c>
      <c r="K99" s="133">
        <v>28.4380735444777</v>
      </c>
      <c r="L99" s="133">
        <v>1.1143101701895299</v>
      </c>
      <c r="M99" s="194"/>
      <c r="N99" s="110"/>
    </row>
    <row r="100" spans="1:14" ht="13.2" x14ac:dyDescent="0.25">
      <c r="A100" s="110" t="s">
        <v>413</v>
      </c>
      <c r="B100" s="110">
        <v>7125</v>
      </c>
      <c r="C100" s="110">
        <v>3762</v>
      </c>
      <c r="D100" s="110">
        <v>3806.2893862697501</v>
      </c>
      <c r="E100" s="110">
        <v>-44.321972695431</v>
      </c>
      <c r="F100" s="110"/>
      <c r="G100" s="284">
        <v>11.0349554489376</v>
      </c>
      <c r="H100" s="284">
        <v>2.1520803443328602</v>
      </c>
      <c r="I100" s="110">
        <v>62.960304954788803</v>
      </c>
      <c r="J100" s="133">
        <v>2.65263157894737</v>
      </c>
      <c r="K100" s="133">
        <v>36.402678941512796</v>
      </c>
      <c r="L100" s="133">
        <v>4.8602406381707297</v>
      </c>
      <c r="M100" s="194"/>
      <c r="N100" s="110"/>
    </row>
    <row r="101" spans="1:14" ht="13.2" x14ac:dyDescent="0.25">
      <c r="A101" s="110" t="s">
        <v>414</v>
      </c>
      <c r="B101" s="110">
        <v>15647</v>
      </c>
      <c r="C101" s="110">
        <v>3465</v>
      </c>
      <c r="D101" s="110">
        <v>3508.8592796447101</v>
      </c>
      <c r="E101" s="110">
        <v>-44.321972695431</v>
      </c>
      <c r="F101" s="110"/>
      <c r="G101" s="284">
        <v>8.9618456078083408</v>
      </c>
      <c r="H101" s="284">
        <v>1.9314092678269799</v>
      </c>
      <c r="I101" s="110">
        <v>106.018866245589</v>
      </c>
      <c r="J101" s="133">
        <v>6.1864894228925698</v>
      </c>
      <c r="K101" s="133">
        <v>26.2830217129072</v>
      </c>
      <c r="L101" s="133">
        <v>2.11748442205577</v>
      </c>
      <c r="M101" s="194"/>
      <c r="N101" s="110"/>
    </row>
    <row r="102" spans="1:14" ht="13.2" x14ac:dyDescent="0.25">
      <c r="A102" s="110" t="s">
        <v>415</v>
      </c>
      <c r="B102" s="110">
        <v>36679</v>
      </c>
      <c r="C102" s="110">
        <v>4073</v>
      </c>
      <c r="D102" s="110">
        <v>4117.0367108115197</v>
      </c>
      <c r="E102" s="110">
        <v>-44.321972695431</v>
      </c>
      <c r="F102" s="110"/>
      <c r="G102" s="284">
        <v>8.7159106482115902</v>
      </c>
      <c r="H102" s="284">
        <v>2.3389830508474598</v>
      </c>
      <c r="I102" s="110">
        <v>171.05262348178101</v>
      </c>
      <c r="J102" s="133">
        <v>13.1792033588702</v>
      </c>
      <c r="K102" s="133">
        <v>30.4329545882876</v>
      </c>
      <c r="L102" s="133">
        <v>3.9438509720414503</v>
      </c>
      <c r="M102" s="194"/>
      <c r="N102" s="110"/>
    </row>
    <row r="103" spans="1:14" ht="14.25" customHeight="1" x14ac:dyDescent="0.25">
      <c r="A103" s="18" t="s">
        <v>416</v>
      </c>
      <c r="B103" s="110"/>
      <c r="C103" s="110"/>
      <c r="D103" s="110"/>
      <c r="E103" s="110"/>
      <c r="F103" s="110"/>
      <c r="G103" s="284"/>
      <c r="H103" s="284"/>
      <c r="I103" s="110"/>
      <c r="J103" s="133"/>
      <c r="K103" s="133"/>
      <c r="L103" s="133"/>
      <c r="M103" s="194"/>
      <c r="N103" s="110"/>
    </row>
    <row r="104" spans="1:14" ht="13.2" x14ac:dyDescent="0.25">
      <c r="A104" s="110" t="s">
        <v>416</v>
      </c>
      <c r="B104" s="110">
        <v>59686</v>
      </c>
      <c r="C104" s="110">
        <v>3689</v>
      </c>
      <c r="D104" s="110">
        <v>3733.6295377930401</v>
      </c>
      <c r="E104" s="110">
        <v>-44.321972695431</v>
      </c>
      <c r="F104" s="110"/>
      <c r="G104" s="284">
        <v>7.1722516166960597</v>
      </c>
      <c r="H104" s="284">
        <v>2.3480411771125103</v>
      </c>
      <c r="I104" s="110">
        <v>188.798834742167</v>
      </c>
      <c r="J104" s="133">
        <v>8.3537177897664403</v>
      </c>
      <c r="K104" s="133">
        <v>26.7611700508557</v>
      </c>
      <c r="L104" s="133">
        <v>2.35873509374143</v>
      </c>
      <c r="M104" s="194"/>
      <c r="N104" s="110"/>
    </row>
    <row r="105" spans="1:14" ht="14.25" customHeight="1" x14ac:dyDescent="0.25">
      <c r="A105" s="18" t="s">
        <v>417</v>
      </c>
      <c r="B105" s="110"/>
      <c r="C105" s="110"/>
      <c r="D105" s="110"/>
      <c r="E105" s="110"/>
      <c r="F105" s="110"/>
      <c r="G105" s="284"/>
      <c r="H105" s="284"/>
      <c r="I105" s="110"/>
      <c r="J105" s="133"/>
      <c r="K105" s="133"/>
      <c r="L105" s="133"/>
      <c r="M105" s="194"/>
      <c r="N105" s="110"/>
    </row>
    <row r="106" spans="1:14" ht="13.2" x14ac:dyDescent="0.25">
      <c r="A106" s="110" t="s">
        <v>418</v>
      </c>
      <c r="B106" s="110">
        <v>32473</v>
      </c>
      <c r="C106" s="110">
        <v>4023</v>
      </c>
      <c r="D106" s="110">
        <v>4067.68302002982</v>
      </c>
      <c r="E106" s="110">
        <v>-44.321972695431</v>
      </c>
      <c r="F106" s="110"/>
      <c r="G106" s="284">
        <v>10.827555686679501</v>
      </c>
      <c r="H106" s="284">
        <v>1.8793879387938799</v>
      </c>
      <c r="I106" s="110">
        <v>165.56569693025199</v>
      </c>
      <c r="J106" s="133">
        <v>9.8943737874541906</v>
      </c>
      <c r="K106" s="133">
        <v>27.270222040594</v>
      </c>
      <c r="L106" s="133">
        <v>4.22413736077882</v>
      </c>
      <c r="M106" s="194"/>
      <c r="N106" s="110"/>
    </row>
    <row r="107" spans="1:14" ht="13.2" x14ac:dyDescent="0.25">
      <c r="A107" s="110" t="s">
        <v>419</v>
      </c>
      <c r="B107" s="110">
        <v>66622</v>
      </c>
      <c r="C107" s="110">
        <v>3684</v>
      </c>
      <c r="D107" s="110">
        <v>3727.9744770706002</v>
      </c>
      <c r="E107" s="110">
        <v>-44.321972695431</v>
      </c>
      <c r="F107" s="110"/>
      <c r="G107" s="284">
        <v>8.1699785177228801</v>
      </c>
      <c r="H107" s="284">
        <v>1.6677078994863301</v>
      </c>
      <c r="I107" s="110">
        <v>233.47376726304799</v>
      </c>
      <c r="J107" s="133">
        <v>9.8210801236828704</v>
      </c>
      <c r="K107" s="133">
        <v>21.347997671635198</v>
      </c>
      <c r="L107" s="133">
        <v>2.81450438763195</v>
      </c>
      <c r="M107" s="194"/>
      <c r="N107" s="110"/>
    </row>
    <row r="108" spans="1:14" ht="13.2" x14ac:dyDescent="0.25">
      <c r="A108" s="110" t="s">
        <v>420</v>
      </c>
      <c r="B108" s="110">
        <v>13426</v>
      </c>
      <c r="C108" s="110">
        <v>4352</v>
      </c>
      <c r="D108" s="110">
        <v>4395.8425846557002</v>
      </c>
      <c r="E108" s="110">
        <v>-44.321972695431</v>
      </c>
      <c r="F108" s="110"/>
      <c r="G108" s="284">
        <v>13.852339181286499</v>
      </c>
      <c r="H108" s="284">
        <v>2.08789023662756</v>
      </c>
      <c r="I108" s="110">
        <v>103.169763012231</v>
      </c>
      <c r="J108" s="133">
        <v>8.4760911663935712</v>
      </c>
      <c r="K108" s="133">
        <v>31.426246975515699</v>
      </c>
      <c r="L108" s="133">
        <v>4.2572894897976905</v>
      </c>
      <c r="M108" s="194"/>
      <c r="N108" s="110"/>
    </row>
    <row r="109" spans="1:14" ht="13.2" x14ac:dyDescent="0.25">
      <c r="A109" s="110" t="s">
        <v>421</v>
      </c>
      <c r="B109" s="110">
        <v>29633</v>
      </c>
      <c r="C109" s="110">
        <v>4923</v>
      </c>
      <c r="D109" s="110">
        <v>4967.7783156581499</v>
      </c>
      <c r="E109" s="110">
        <v>-44.321972695431</v>
      </c>
      <c r="F109" s="110"/>
      <c r="G109" s="284">
        <v>17.468619246861898</v>
      </c>
      <c r="H109" s="284">
        <v>2.0766378244746599</v>
      </c>
      <c r="I109" s="110">
        <v>152.52212954191299</v>
      </c>
      <c r="J109" s="133">
        <v>9.8032598791887402</v>
      </c>
      <c r="K109" s="133">
        <v>25.699554769550701</v>
      </c>
      <c r="L109" s="133">
        <v>4.8411079221273194</v>
      </c>
      <c r="M109" s="194"/>
      <c r="N109" s="110"/>
    </row>
    <row r="110" spans="1:14" ht="13.2" x14ac:dyDescent="0.25">
      <c r="A110" s="110" t="s">
        <v>422</v>
      </c>
      <c r="B110" s="110">
        <v>17452</v>
      </c>
      <c r="C110" s="110">
        <v>3628</v>
      </c>
      <c r="D110" s="110">
        <v>3672.6938641900101</v>
      </c>
      <c r="E110" s="110">
        <v>-44.321972695431</v>
      </c>
      <c r="F110" s="110"/>
      <c r="G110" s="284">
        <v>8.5059375863021298</v>
      </c>
      <c r="H110" s="284">
        <v>2.3740818467995797</v>
      </c>
      <c r="I110" s="110">
        <v>120.04165943538101</v>
      </c>
      <c r="J110" s="133">
        <v>7.2942929177171694</v>
      </c>
      <c r="K110" s="133">
        <v>27.1196093763281</v>
      </c>
      <c r="L110" s="133">
        <v>4.2276720668494203</v>
      </c>
      <c r="M110" s="194"/>
      <c r="N110" s="110"/>
    </row>
    <row r="111" spans="1:14" ht="14.25" customHeight="1" x14ac:dyDescent="0.25">
      <c r="A111" s="18" t="s">
        <v>423</v>
      </c>
      <c r="B111" s="110"/>
      <c r="C111" s="110"/>
      <c r="D111" s="110"/>
      <c r="E111" s="110"/>
      <c r="F111" s="110"/>
      <c r="G111" s="284"/>
      <c r="H111" s="284"/>
      <c r="I111" s="110"/>
      <c r="J111" s="133"/>
      <c r="K111" s="133"/>
      <c r="L111" s="133"/>
      <c r="M111" s="194"/>
      <c r="N111" s="110"/>
    </row>
    <row r="112" spans="1:14" ht="13.2" x14ac:dyDescent="0.25">
      <c r="A112" s="110" t="s">
        <v>424</v>
      </c>
      <c r="B112" s="110">
        <v>15715</v>
      </c>
      <c r="C112" s="110">
        <v>4585</v>
      </c>
      <c r="D112" s="110">
        <v>4628.9019301862099</v>
      </c>
      <c r="E112" s="110">
        <v>-44.321972695431</v>
      </c>
      <c r="F112" s="110"/>
      <c r="G112" s="284">
        <v>13.926396611066998</v>
      </c>
      <c r="H112" s="284">
        <v>3.1884057971014497</v>
      </c>
      <c r="I112" s="110">
        <v>117.855844148689</v>
      </c>
      <c r="J112" s="133">
        <v>7.1333121221762594</v>
      </c>
      <c r="K112" s="133">
        <v>30.454896100864001</v>
      </c>
      <c r="L112" s="133">
        <v>22.568010065160902</v>
      </c>
      <c r="M112" s="194"/>
      <c r="N112" s="110"/>
    </row>
    <row r="113" spans="1:14" ht="13.2" x14ac:dyDescent="0.25">
      <c r="A113" s="110" t="s">
        <v>425</v>
      </c>
      <c r="B113" s="110">
        <v>12870</v>
      </c>
      <c r="C113" s="110">
        <v>3942</v>
      </c>
      <c r="D113" s="110">
        <v>3986.2918154802401</v>
      </c>
      <c r="E113" s="110">
        <v>-44.321972695431</v>
      </c>
      <c r="F113" s="110"/>
      <c r="G113" s="284">
        <v>11.646859083191901</v>
      </c>
      <c r="H113" s="284">
        <v>2.5088602872598402</v>
      </c>
      <c r="I113" s="110">
        <v>104.63746938836</v>
      </c>
      <c r="J113" s="133">
        <v>4.2812742812742801</v>
      </c>
      <c r="K113" s="133">
        <v>27.022853239426802</v>
      </c>
      <c r="L113" s="133">
        <v>6.2701798563617004</v>
      </c>
      <c r="M113" s="194"/>
      <c r="N113" s="110"/>
    </row>
    <row r="114" spans="1:14" ht="13.2" x14ac:dyDescent="0.25">
      <c r="A114" s="110" t="s">
        <v>426</v>
      </c>
      <c r="B114" s="110">
        <v>19112</v>
      </c>
      <c r="C114" s="110">
        <v>5223</v>
      </c>
      <c r="D114" s="110">
        <v>5258.1976359417704</v>
      </c>
      <c r="E114" s="110">
        <v>-35.255925044678897</v>
      </c>
      <c r="F114" s="110"/>
      <c r="G114" s="284">
        <v>14.101423487544501</v>
      </c>
      <c r="H114" s="284">
        <v>2.7669524551831599</v>
      </c>
      <c r="I114" s="110">
        <v>131.05342422081199</v>
      </c>
      <c r="J114" s="133">
        <v>29.013185433235698</v>
      </c>
      <c r="K114" s="133">
        <v>29.128580650680998</v>
      </c>
      <c r="L114" s="133">
        <v>23.836925824141002</v>
      </c>
      <c r="M114" s="194"/>
      <c r="N114" s="110"/>
    </row>
    <row r="115" spans="1:14" ht="13.2" x14ac:dyDescent="0.25">
      <c r="A115" s="110" t="s">
        <v>427</v>
      </c>
      <c r="B115" s="110">
        <v>15128</v>
      </c>
      <c r="C115" s="110">
        <v>2902</v>
      </c>
      <c r="D115" s="110">
        <v>2933.1707445491102</v>
      </c>
      <c r="E115" s="110">
        <v>-31.2489538801469</v>
      </c>
      <c r="F115" s="110"/>
      <c r="G115" s="284">
        <v>7.3524213503004603</v>
      </c>
      <c r="H115" s="284">
        <v>1.5304560759106201</v>
      </c>
      <c r="I115" s="110">
        <v>105.90561835899</v>
      </c>
      <c r="J115" s="133">
        <v>1.8310417768376501</v>
      </c>
      <c r="K115" s="133">
        <v>22.750358143214601</v>
      </c>
      <c r="L115" s="133">
        <v>3.1329318169012201</v>
      </c>
      <c r="M115" s="194"/>
      <c r="N115" s="110"/>
    </row>
    <row r="116" spans="1:14" ht="13.2" x14ac:dyDescent="0.25">
      <c r="A116" s="110" t="s">
        <v>428</v>
      </c>
      <c r="B116" s="110">
        <v>33793</v>
      </c>
      <c r="C116" s="110">
        <v>4159</v>
      </c>
      <c r="D116" s="110">
        <v>4203.7914087997196</v>
      </c>
      <c r="E116" s="110">
        <v>-44.321972695431</v>
      </c>
      <c r="F116" s="110"/>
      <c r="G116" s="284">
        <v>10.794547464079599</v>
      </c>
      <c r="H116" s="284">
        <v>2.4978970851771898</v>
      </c>
      <c r="I116" s="110">
        <v>163.54204352398199</v>
      </c>
      <c r="J116" s="133">
        <v>9.10247684431687</v>
      </c>
      <c r="K116" s="133">
        <v>27.565325209904302</v>
      </c>
      <c r="L116" s="133">
        <v>9.2483529743481103</v>
      </c>
      <c r="M116" s="194"/>
      <c r="N116" s="110"/>
    </row>
    <row r="117" spans="1:14" ht="13.2" x14ac:dyDescent="0.25">
      <c r="A117" s="110" t="s">
        <v>429</v>
      </c>
      <c r="B117" s="110">
        <v>147734</v>
      </c>
      <c r="C117" s="110">
        <v>5250</v>
      </c>
      <c r="D117" s="110">
        <v>5268.9344401015896</v>
      </c>
      <c r="E117" s="110">
        <v>-18.639742546339299</v>
      </c>
      <c r="F117" s="110"/>
      <c r="G117" s="284">
        <v>14.687018193031101</v>
      </c>
      <c r="H117" s="284">
        <v>2.14931190762923</v>
      </c>
      <c r="I117" s="110">
        <v>364.56000877770498</v>
      </c>
      <c r="J117" s="133">
        <v>14.018438544952399</v>
      </c>
      <c r="K117" s="133">
        <v>24.556753074928199</v>
      </c>
      <c r="L117" s="133">
        <v>24.403964329114199</v>
      </c>
      <c r="M117" s="194"/>
      <c r="N117" s="110"/>
    </row>
    <row r="118" spans="1:14" ht="13.2" x14ac:dyDescent="0.25">
      <c r="A118" s="110" t="s">
        <v>430</v>
      </c>
      <c r="B118" s="110">
        <v>52145</v>
      </c>
      <c r="C118" s="110">
        <v>4363</v>
      </c>
      <c r="D118" s="110">
        <v>4407.3319488290399</v>
      </c>
      <c r="E118" s="110">
        <v>-44.321972695431</v>
      </c>
      <c r="F118" s="110"/>
      <c r="G118" s="284">
        <v>11.492220650636501</v>
      </c>
      <c r="H118" s="284">
        <v>2.6302455202911199</v>
      </c>
      <c r="I118" s="110">
        <v>203.02709178826399</v>
      </c>
      <c r="J118" s="133">
        <v>5.9909866717806102</v>
      </c>
      <c r="K118" s="133">
        <v>28.7239898217688</v>
      </c>
      <c r="L118" s="133">
        <v>5.5006252772315101</v>
      </c>
      <c r="M118" s="194"/>
      <c r="N118" s="110"/>
    </row>
    <row r="119" spans="1:14" ht="13.2" x14ac:dyDescent="0.25">
      <c r="A119" s="110" t="s">
        <v>431</v>
      </c>
      <c r="B119" s="110">
        <v>26942</v>
      </c>
      <c r="C119" s="110">
        <v>2805</v>
      </c>
      <c r="D119" s="110">
        <v>2849.5734235935602</v>
      </c>
      <c r="E119" s="110">
        <v>-44.321972695431</v>
      </c>
      <c r="F119" s="110"/>
      <c r="G119" s="284">
        <v>5.8354114713216996</v>
      </c>
      <c r="H119" s="284">
        <v>1.3403439210446901</v>
      </c>
      <c r="I119" s="110">
        <v>153.19268912059701</v>
      </c>
      <c r="J119" s="133">
        <v>4.0754212753322001</v>
      </c>
      <c r="K119" s="133">
        <v>21.606055197759801</v>
      </c>
      <c r="L119" s="133">
        <v>5.2107703728734895</v>
      </c>
      <c r="M119" s="194"/>
      <c r="N119" s="110"/>
    </row>
    <row r="120" spans="1:14" ht="13.2" x14ac:dyDescent="0.25">
      <c r="A120" s="110" t="s">
        <v>432</v>
      </c>
      <c r="B120" s="110">
        <v>15631</v>
      </c>
      <c r="C120" s="110">
        <v>3569</v>
      </c>
      <c r="D120" s="110">
        <v>3613.5483952118202</v>
      </c>
      <c r="E120" s="110">
        <v>-44.321972695431</v>
      </c>
      <c r="F120" s="110"/>
      <c r="G120" s="284">
        <v>8.7921591236667602</v>
      </c>
      <c r="H120" s="284">
        <v>2.54305606449249</v>
      </c>
      <c r="I120" s="110">
        <v>95.561498523202303</v>
      </c>
      <c r="J120" s="133">
        <v>3.77455057258013</v>
      </c>
      <c r="K120" s="133">
        <v>29.660648950064498</v>
      </c>
      <c r="L120" s="133">
        <v>6.0713740380720704</v>
      </c>
      <c r="M120" s="194"/>
      <c r="N120" s="110"/>
    </row>
    <row r="121" spans="1:14" ht="13.2" x14ac:dyDescent="0.25">
      <c r="A121" s="110" t="s">
        <v>433</v>
      </c>
      <c r="B121" s="110">
        <v>16713</v>
      </c>
      <c r="C121" s="110">
        <v>3164</v>
      </c>
      <c r="D121" s="110">
        <v>3208.78422910475</v>
      </c>
      <c r="E121" s="110">
        <v>-44.321972695431</v>
      </c>
      <c r="F121" s="110"/>
      <c r="G121" s="284">
        <v>7.2051857392171499</v>
      </c>
      <c r="H121" s="284">
        <v>2.1383819122854799</v>
      </c>
      <c r="I121" s="110">
        <v>111.70049238924599</v>
      </c>
      <c r="J121" s="133">
        <v>2.36941303177167</v>
      </c>
      <c r="K121" s="133">
        <v>27.3620613484179</v>
      </c>
      <c r="L121" s="133">
        <v>8.1128058991889098</v>
      </c>
      <c r="M121" s="194"/>
      <c r="N121" s="110"/>
    </row>
    <row r="122" spans="1:14" ht="13.2" x14ac:dyDescent="0.25">
      <c r="A122" s="110" t="s">
        <v>434</v>
      </c>
      <c r="B122" s="110">
        <v>17756</v>
      </c>
      <c r="C122" s="110">
        <v>4156</v>
      </c>
      <c r="D122" s="110">
        <v>4199.9781969420301</v>
      </c>
      <c r="E122" s="110">
        <v>-44.321972695431</v>
      </c>
      <c r="F122" s="110"/>
      <c r="G122" s="284">
        <v>11.2503262855651</v>
      </c>
      <c r="H122" s="284">
        <v>2.7585250901025802</v>
      </c>
      <c r="I122" s="110">
        <v>113.10614483749301</v>
      </c>
      <c r="J122" s="133">
        <v>5.2996170308628097</v>
      </c>
      <c r="K122" s="133">
        <v>34.933108627227597</v>
      </c>
      <c r="L122" s="133">
        <v>12.263694746169699</v>
      </c>
      <c r="M122" s="194"/>
      <c r="N122" s="110"/>
    </row>
    <row r="123" spans="1:14" ht="13.2" x14ac:dyDescent="0.25">
      <c r="A123" s="110" t="s">
        <v>435</v>
      </c>
      <c r="B123" s="110">
        <v>85747</v>
      </c>
      <c r="C123" s="110">
        <v>4794</v>
      </c>
      <c r="D123" s="110">
        <v>4838.26844152182</v>
      </c>
      <c r="E123" s="110">
        <v>-44.321972695431</v>
      </c>
      <c r="F123" s="110"/>
      <c r="G123" s="284">
        <v>13.895251978342399</v>
      </c>
      <c r="H123" s="284">
        <v>1.9734569322892699</v>
      </c>
      <c r="I123" s="110">
        <v>264.84334992595097</v>
      </c>
      <c r="J123" s="133">
        <v>10.221931962634299</v>
      </c>
      <c r="K123" s="133">
        <v>27.454935730828101</v>
      </c>
      <c r="L123" s="133">
        <v>5.4329776692570801</v>
      </c>
      <c r="M123" s="194"/>
      <c r="N123" s="110"/>
    </row>
    <row r="124" spans="1:14" ht="13.2" x14ac:dyDescent="0.25">
      <c r="A124" s="110" t="s">
        <v>436</v>
      </c>
      <c r="B124" s="110">
        <v>31705</v>
      </c>
      <c r="C124" s="110">
        <v>2833</v>
      </c>
      <c r="D124" s="110">
        <v>2871.1462849847198</v>
      </c>
      <c r="E124" s="110">
        <v>-38.2929272613951</v>
      </c>
      <c r="F124" s="110"/>
      <c r="G124" s="284">
        <v>4.6064139941690998</v>
      </c>
      <c r="H124" s="284">
        <v>1.5159010600706699</v>
      </c>
      <c r="I124" s="110">
        <v>166.70632861412301</v>
      </c>
      <c r="J124" s="133">
        <v>6.970509383378019</v>
      </c>
      <c r="K124" s="133">
        <v>20.959512828302401</v>
      </c>
      <c r="L124" s="133">
        <v>3.6018494090003399</v>
      </c>
      <c r="M124" s="194"/>
      <c r="N124" s="110"/>
    </row>
    <row r="125" spans="1:14" ht="13.2" x14ac:dyDescent="0.25">
      <c r="A125" s="110" t="s">
        <v>437</v>
      </c>
      <c r="B125" s="110">
        <v>46090</v>
      </c>
      <c r="C125" s="110">
        <v>5104</v>
      </c>
      <c r="D125" s="110">
        <v>5148.5395305719203</v>
      </c>
      <c r="E125" s="110">
        <v>-44.321972695431</v>
      </c>
      <c r="F125" s="110"/>
      <c r="G125" s="284">
        <v>15.951793509204801</v>
      </c>
      <c r="H125" s="284">
        <v>2.4267358316191201</v>
      </c>
      <c r="I125" s="110">
        <v>203.65657367244501</v>
      </c>
      <c r="J125" s="133">
        <v>13.9249294857887</v>
      </c>
      <c r="K125" s="133">
        <v>29.539322033898401</v>
      </c>
      <c r="L125" s="133">
        <v>21.421297421621698</v>
      </c>
      <c r="M125" s="194"/>
      <c r="N125" s="110"/>
    </row>
    <row r="126" spans="1:14" ht="13.2" x14ac:dyDescent="0.25">
      <c r="A126" s="110" t="s">
        <v>438</v>
      </c>
      <c r="B126" s="110">
        <v>24834</v>
      </c>
      <c r="C126" s="110">
        <v>2059</v>
      </c>
      <c r="D126" s="110">
        <v>2079.0058378610402</v>
      </c>
      <c r="E126" s="110">
        <v>-19.870485659506599</v>
      </c>
      <c r="F126" s="110"/>
      <c r="G126" s="284">
        <v>3.7015945330296098</v>
      </c>
      <c r="H126" s="284">
        <v>0.636771300448431</v>
      </c>
      <c r="I126" s="110">
        <v>149.809879514003</v>
      </c>
      <c r="J126" s="133">
        <v>2.3475879842151897</v>
      </c>
      <c r="K126" s="133">
        <v>12.768951252236199</v>
      </c>
      <c r="L126" s="133">
        <v>5.2064495012610799</v>
      </c>
      <c r="M126" s="194"/>
      <c r="N126" s="110"/>
    </row>
    <row r="127" spans="1:14" ht="13.2" x14ac:dyDescent="0.25">
      <c r="A127" s="110" t="s">
        <v>439</v>
      </c>
      <c r="B127" s="110">
        <v>124935</v>
      </c>
      <c r="C127" s="110">
        <v>4056</v>
      </c>
      <c r="D127" s="110">
        <v>4099.1841225350399</v>
      </c>
      <c r="E127" s="110">
        <v>-43.400303938952099</v>
      </c>
      <c r="F127" s="110"/>
      <c r="G127" s="284">
        <v>9.4602415216636402</v>
      </c>
      <c r="H127" s="284">
        <v>1.14316316336934</v>
      </c>
      <c r="I127" s="110">
        <v>333.50262367783603</v>
      </c>
      <c r="J127" s="133">
        <v>15.3471805338776</v>
      </c>
      <c r="K127" s="133">
        <v>17.627729591664899</v>
      </c>
      <c r="L127" s="133">
        <v>12.836861610891001</v>
      </c>
      <c r="M127" s="194"/>
      <c r="N127" s="110"/>
    </row>
    <row r="128" spans="1:14" ht="13.2" x14ac:dyDescent="0.25">
      <c r="A128" s="110" t="s">
        <v>440</v>
      </c>
      <c r="B128" s="110">
        <v>344166</v>
      </c>
      <c r="C128" s="110">
        <v>7134</v>
      </c>
      <c r="D128" s="110">
        <v>7149.80256719726</v>
      </c>
      <c r="E128" s="110">
        <v>-16.1046762805714</v>
      </c>
      <c r="F128" s="110"/>
      <c r="G128" s="284">
        <v>26.004429408008299</v>
      </c>
      <c r="H128" s="284">
        <v>2.2396089318685997</v>
      </c>
      <c r="I128" s="110">
        <v>566.72303641196697</v>
      </c>
      <c r="J128" s="133">
        <v>19.8346146917476</v>
      </c>
      <c r="K128" s="133">
        <v>21.295596564984798</v>
      </c>
      <c r="L128" s="133">
        <v>103.22878075131501</v>
      </c>
      <c r="M128" s="194"/>
      <c r="N128" s="110"/>
    </row>
    <row r="129" spans="1:14" ht="13.2" x14ac:dyDescent="0.25">
      <c r="A129" s="110" t="s">
        <v>441</v>
      </c>
      <c r="B129" s="110">
        <v>13208</v>
      </c>
      <c r="C129" s="110">
        <v>4077</v>
      </c>
      <c r="D129" s="110">
        <v>4121.2372774507303</v>
      </c>
      <c r="E129" s="110">
        <v>-44.321972695431</v>
      </c>
      <c r="F129" s="110"/>
      <c r="G129" s="284">
        <v>12.2759553601623</v>
      </c>
      <c r="H129" s="284">
        <v>2.4149286498353502</v>
      </c>
      <c r="I129" s="110">
        <v>100.677703589226</v>
      </c>
      <c r="J129" s="133">
        <v>5.9585099939430597</v>
      </c>
      <c r="K129" s="133">
        <v>28.185775506462701</v>
      </c>
      <c r="L129" s="133">
        <v>4.5785704502579998</v>
      </c>
      <c r="M129" s="194"/>
      <c r="N129" s="110"/>
    </row>
    <row r="130" spans="1:14" ht="13.2" x14ac:dyDescent="0.25">
      <c r="A130" s="110" t="s">
        <v>442</v>
      </c>
      <c r="B130" s="110">
        <v>7492</v>
      </c>
      <c r="C130" s="110">
        <v>5703</v>
      </c>
      <c r="D130" s="110">
        <v>5747.7987805375196</v>
      </c>
      <c r="E130" s="110">
        <v>-44.321972695431</v>
      </c>
      <c r="F130" s="110"/>
      <c r="G130" s="284">
        <v>20.3409758965314</v>
      </c>
      <c r="H130" s="284">
        <v>3.5046728971962602</v>
      </c>
      <c r="I130" s="110">
        <v>76.465678575423595</v>
      </c>
      <c r="J130" s="133">
        <v>8.7426588360918291</v>
      </c>
      <c r="K130" s="133">
        <v>39.667489253303799</v>
      </c>
      <c r="L130" s="133">
        <v>19.8139254787955</v>
      </c>
      <c r="M130" s="194"/>
      <c r="N130" s="110"/>
    </row>
    <row r="131" spans="1:14" ht="13.2" x14ac:dyDescent="0.25">
      <c r="A131" s="110" t="s">
        <v>443</v>
      </c>
      <c r="B131" s="110">
        <v>19174</v>
      </c>
      <c r="C131" s="110">
        <v>3842</v>
      </c>
      <c r="D131" s="110">
        <v>3885.95181571496</v>
      </c>
      <c r="E131" s="110">
        <v>-44.321972695431</v>
      </c>
      <c r="F131" s="110"/>
      <c r="G131" s="284">
        <v>10.808383233532901</v>
      </c>
      <c r="H131" s="284">
        <v>2.06006006006006</v>
      </c>
      <c r="I131" s="110">
        <v>118.924345699272</v>
      </c>
      <c r="J131" s="133">
        <v>4.82424115990404</v>
      </c>
      <c r="K131" s="133">
        <v>31.2521890225206</v>
      </c>
      <c r="L131" s="133">
        <v>4.8856792102583997</v>
      </c>
      <c r="M131" s="194"/>
      <c r="N131" s="110"/>
    </row>
    <row r="132" spans="1:14" ht="13.2" x14ac:dyDescent="0.25">
      <c r="A132" s="110" t="s">
        <v>444</v>
      </c>
      <c r="B132" s="110">
        <v>19226</v>
      </c>
      <c r="C132" s="110">
        <v>3394</v>
      </c>
      <c r="D132" s="110">
        <v>3438.1655408196002</v>
      </c>
      <c r="E132" s="110">
        <v>-44.321972695431</v>
      </c>
      <c r="F132" s="110"/>
      <c r="G132" s="284">
        <v>7.6102762966553605</v>
      </c>
      <c r="H132" s="284">
        <v>2.5641025641025599</v>
      </c>
      <c r="I132" s="110">
        <v>110.236110236165</v>
      </c>
      <c r="J132" s="133">
        <v>2.7826901071465699</v>
      </c>
      <c r="K132" s="133">
        <v>28.491498640086402</v>
      </c>
      <c r="L132" s="133">
        <v>7.2725805042487695</v>
      </c>
      <c r="M132" s="194"/>
      <c r="N132" s="110"/>
    </row>
    <row r="133" spans="1:14" ht="13.2" x14ac:dyDescent="0.25">
      <c r="A133" s="110" t="s">
        <v>445</v>
      </c>
      <c r="B133" s="110">
        <v>15889</v>
      </c>
      <c r="C133" s="110">
        <v>3472</v>
      </c>
      <c r="D133" s="110">
        <v>3516.3982901825998</v>
      </c>
      <c r="E133" s="110">
        <v>-44.321972695431</v>
      </c>
      <c r="F133" s="110"/>
      <c r="G133" s="284">
        <v>9.4142818935544295</v>
      </c>
      <c r="H133" s="284">
        <v>2.4434586575521799</v>
      </c>
      <c r="I133" s="110">
        <v>107.15876072445</v>
      </c>
      <c r="J133" s="133">
        <v>2.6873937944489898</v>
      </c>
      <c r="K133" s="133">
        <v>25.6878858479363</v>
      </c>
      <c r="L133" s="133">
        <v>17.636795835505701</v>
      </c>
      <c r="M133" s="194"/>
      <c r="N133" s="110"/>
    </row>
    <row r="134" spans="1:14" ht="13.2" x14ac:dyDescent="0.25">
      <c r="A134" s="110" t="s">
        <v>446</v>
      </c>
      <c r="B134" s="110">
        <v>25396</v>
      </c>
      <c r="C134" s="110">
        <v>2648</v>
      </c>
      <c r="D134" s="110">
        <v>2681.5272542924299</v>
      </c>
      <c r="E134" s="110">
        <v>-33.872393494832998</v>
      </c>
      <c r="F134" s="110"/>
      <c r="G134" s="284">
        <v>5.0559349121022796</v>
      </c>
      <c r="H134" s="284">
        <v>1.2697103043637701</v>
      </c>
      <c r="I134" s="110">
        <v>144.13188405068499</v>
      </c>
      <c r="J134" s="133">
        <v>6.1072609859820401</v>
      </c>
      <c r="K134" s="133">
        <v>18.297246952961402</v>
      </c>
      <c r="L134" s="133">
        <v>6.7597780281762399</v>
      </c>
      <c r="M134" s="194"/>
      <c r="N134" s="110"/>
    </row>
    <row r="135" spans="1:14" ht="13.2" x14ac:dyDescent="0.25">
      <c r="A135" s="110" t="s">
        <v>447</v>
      </c>
      <c r="B135" s="110">
        <v>14268</v>
      </c>
      <c r="C135" s="110">
        <v>3473</v>
      </c>
      <c r="D135" s="110">
        <v>3517.3612154054499</v>
      </c>
      <c r="E135" s="110">
        <v>-44.321972695431</v>
      </c>
      <c r="F135" s="110"/>
      <c r="G135" s="284">
        <v>8.3597578552897094</v>
      </c>
      <c r="H135" s="284">
        <v>2.4467448028060601</v>
      </c>
      <c r="I135" s="110">
        <v>97.036075765665601</v>
      </c>
      <c r="J135" s="133">
        <v>5.6069526212503504</v>
      </c>
      <c r="K135" s="133">
        <v>26.9955549326233</v>
      </c>
      <c r="L135" s="133">
        <v>8.8598269331512292</v>
      </c>
      <c r="M135" s="194"/>
      <c r="N135" s="110"/>
    </row>
    <row r="136" spans="1:14" ht="13.2" x14ac:dyDescent="0.25">
      <c r="A136" s="110" t="s">
        <v>448</v>
      </c>
      <c r="B136" s="110">
        <v>22229</v>
      </c>
      <c r="C136" s="110">
        <v>2849</v>
      </c>
      <c r="D136" s="110">
        <v>2893.7941237282098</v>
      </c>
      <c r="E136" s="110">
        <v>-44.321972695431</v>
      </c>
      <c r="F136" s="110"/>
      <c r="G136" s="284">
        <v>6.3882881384129107</v>
      </c>
      <c r="H136" s="284">
        <v>1.64309695798148</v>
      </c>
      <c r="I136" s="110">
        <v>133.06013678033</v>
      </c>
      <c r="J136" s="133">
        <v>5.4253452696927402</v>
      </c>
      <c r="K136" s="133">
        <v>18.043531948124802</v>
      </c>
      <c r="L136" s="133">
        <v>11.505607956094501</v>
      </c>
      <c r="M136" s="194"/>
      <c r="N136" s="110"/>
    </row>
    <row r="137" spans="1:14" ht="13.2" x14ac:dyDescent="0.25">
      <c r="A137" s="110" t="s">
        <v>449</v>
      </c>
      <c r="B137" s="110">
        <v>13617</v>
      </c>
      <c r="C137" s="110">
        <v>3930</v>
      </c>
      <c r="D137" s="110">
        <v>3974.6883333447599</v>
      </c>
      <c r="E137" s="110">
        <v>-44.321972695431</v>
      </c>
      <c r="F137" s="110"/>
      <c r="G137" s="284">
        <v>10.783316378433399</v>
      </c>
      <c r="H137" s="284">
        <v>2.5198714696431601</v>
      </c>
      <c r="I137" s="110">
        <v>95.906204178874702</v>
      </c>
      <c r="J137" s="133">
        <v>4.7734449585077501</v>
      </c>
      <c r="K137" s="133">
        <v>31.631646295724401</v>
      </c>
      <c r="L137" s="133">
        <v>3.0117759785075497</v>
      </c>
      <c r="M137" s="194"/>
      <c r="N137" s="110"/>
    </row>
    <row r="138" spans="1:14" ht="13.2" x14ac:dyDescent="0.25">
      <c r="A138" s="110" t="s">
        <v>450</v>
      </c>
      <c r="B138" s="110">
        <v>45440</v>
      </c>
      <c r="C138" s="110">
        <v>4227</v>
      </c>
      <c r="D138" s="110">
        <v>4271.7673919694598</v>
      </c>
      <c r="E138" s="110">
        <v>-44.321972695431</v>
      </c>
      <c r="F138" s="110"/>
      <c r="G138" s="284">
        <v>10.2439508131694</v>
      </c>
      <c r="H138" s="284">
        <v>2.6659557451346303</v>
      </c>
      <c r="I138" s="110">
        <v>191.723759612626</v>
      </c>
      <c r="J138" s="133">
        <v>10.222271126760599</v>
      </c>
      <c r="K138" s="133">
        <v>27.4516490374615</v>
      </c>
      <c r="L138" s="133">
        <v>14.733095281488801</v>
      </c>
      <c r="M138" s="194"/>
      <c r="N138" s="110"/>
    </row>
    <row r="139" spans="1:14" ht="13.2" x14ac:dyDescent="0.25">
      <c r="A139" s="110" t="s">
        <v>451</v>
      </c>
      <c r="B139" s="110">
        <v>36628</v>
      </c>
      <c r="C139" s="110">
        <v>2507</v>
      </c>
      <c r="D139" s="110">
        <v>2511.55642258642</v>
      </c>
      <c r="E139" s="110">
        <v>-4.5575647565434698</v>
      </c>
      <c r="F139" s="110"/>
      <c r="G139" s="284">
        <v>5.8475760507363201</v>
      </c>
      <c r="H139" s="284">
        <v>0.94759641417483909</v>
      </c>
      <c r="I139" s="110">
        <v>178.770802985275</v>
      </c>
      <c r="J139" s="133">
        <v>2.4871682865567299</v>
      </c>
      <c r="K139" s="133">
        <v>13.4168285794618</v>
      </c>
      <c r="L139" s="133">
        <v>17.205860600563099</v>
      </c>
      <c r="M139" s="194"/>
      <c r="N139" s="110"/>
    </row>
    <row r="140" spans="1:14" ht="13.2" x14ac:dyDescent="0.25">
      <c r="A140" s="110" t="s">
        <v>452</v>
      </c>
      <c r="B140" s="110">
        <v>30541</v>
      </c>
      <c r="C140" s="110">
        <v>2907</v>
      </c>
      <c r="D140" s="110">
        <v>2951.62775147097</v>
      </c>
      <c r="E140" s="110">
        <v>-44.321972695431</v>
      </c>
      <c r="F140" s="110"/>
      <c r="G140" s="284">
        <v>5.4162487462387201</v>
      </c>
      <c r="H140" s="284">
        <v>1.41578638497653</v>
      </c>
      <c r="I140" s="110">
        <v>155.65667348366401</v>
      </c>
      <c r="J140" s="133">
        <v>5.0947906093448205</v>
      </c>
      <c r="K140" s="133">
        <v>25.7439546505558</v>
      </c>
      <c r="L140" s="133">
        <v>3.8135289093643601</v>
      </c>
      <c r="M140" s="194"/>
      <c r="N140" s="110"/>
    </row>
    <row r="141" spans="1:14" ht="13.2" x14ac:dyDescent="0.25">
      <c r="A141" s="110" t="s">
        <v>453</v>
      </c>
      <c r="B141" s="110">
        <v>15940</v>
      </c>
      <c r="C141" s="110">
        <v>4398</v>
      </c>
      <c r="D141" s="110">
        <v>4442.0851872885196</v>
      </c>
      <c r="E141" s="110">
        <v>-44.321972695431</v>
      </c>
      <c r="F141" s="110"/>
      <c r="G141" s="284">
        <v>12.655800575263701</v>
      </c>
      <c r="H141" s="284">
        <v>3.1712473572938702</v>
      </c>
      <c r="I141" s="110">
        <v>118.848643240047</v>
      </c>
      <c r="J141" s="133">
        <v>5.0188205771643704</v>
      </c>
      <c r="K141" s="133">
        <v>30.8520336605892</v>
      </c>
      <c r="L141" s="133">
        <v>13.529378552489</v>
      </c>
      <c r="M141" s="194"/>
      <c r="N141" s="110"/>
    </row>
    <row r="142" spans="1:14" ht="13.2" x14ac:dyDescent="0.25">
      <c r="A142" s="110" t="s">
        <v>454</v>
      </c>
      <c r="B142" s="110">
        <v>42476</v>
      </c>
      <c r="C142" s="110">
        <v>3156</v>
      </c>
      <c r="D142" s="110">
        <v>3200.6362174361898</v>
      </c>
      <c r="E142" s="110">
        <v>-44.321972695431</v>
      </c>
      <c r="F142" s="110"/>
      <c r="G142" s="284">
        <v>5.7635949202214301</v>
      </c>
      <c r="H142" s="284">
        <v>1.8031858979542299</v>
      </c>
      <c r="I142" s="110">
        <v>186.24177834202499</v>
      </c>
      <c r="J142" s="133">
        <v>5.4006968641114996</v>
      </c>
      <c r="K142" s="133">
        <v>24.3619870139376</v>
      </c>
      <c r="L142" s="133">
        <v>3.7146036535633504</v>
      </c>
      <c r="M142" s="194"/>
      <c r="N142" s="110"/>
    </row>
    <row r="143" spans="1:14" ht="13.2" x14ac:dyDescent="0.25">
      <c r="A143" s="110" t="s">
        <v>455</v>
      </c>
      <c r="B143" s="110">
        <v>10280</v>
      </c>
      <c r="C143" s="110">
        <v>4241</v>
      </c>
      <c r="D143" s="110">
        <v>4285.4156847268896</v>
      </c>
      <c r="E143" s="110">
        <v>-44.321972695431</v>
      </c>
      <c r="F143" s="110"/>
      <c r="G143" s="284">
        <v>12.2345337026777</v>
      </c>
      <c r="H143" s="284">
        <v>2.80071813285458</v>
      </c>
      <c r="I143" s="110">
        <v>85.052924699859702</v>
      </c>
      <c r="J143" s="133">
        <v>6.8968871595330699</v>
      </c>
      <c r="K143" s="133">
        <v>34.188312258517897</v>
      </c>
      <c r="L143" s="133">
        <v>14.7278765716982</v>
      </c>
      <c r="M143" s="194"/>
      <c r="N143" s="110"/>
    </row>
    <row r="144" spans="1:14" ht="13.2" x14ac:dyDescent="0.25">
      <c r="A144" s="110" t="s">
        <v>456</v>
      </c>
      <c r="B144" s="110">
        <v>15007</v>
      </c>
      <c r="C144" s="110">
        <v>5232</v>
      </c>
      <c r="D144" s="110">
        <v>5276.4458085294</v>
      </c>
      <c r="E144" s="110">
        <v>-44.321972695431</v>
      </c>
      <c r="F144" s="110"/>
      <c r="G144" s="284">
        <v>18.109339407744901</v>
      </c>
      <c r="H144" s="284">
        <v>3.1020680453635801</v>
      </c>
      <c r="I144" s="110">
        <v>105.090437243357</v>
      </c>
      <c r="J144" s="133">
        <v>8.90917571799827</v>
      </c>
      <c r="K144" s="133">
        <v>29.395333380471001</v>
      </c>
      <c r="L144" s="133">
        <v>5.7897778104489603</v>
      </c>
      <c r="M144" s="194"/>
      <c r="N144" s="110"/>
    </row>
    <row r="145" spans="1:14" ht="14.25" customHeight="1" x14ac:dyDescent="0.25">
      <c r="A145" s="18" t="s">
        <v>457</v>
      </c>
      <c r="B145" s="110"/>
      <c r="C145" s="110"/>
      <c r="D145" s="110"/>
      <c r="E145" s="110"/>
      <c r="F145" s="110"/>
      <c r="G145" s="284"/>
      <c r="H145" s="284"/>
      <c r="I145" s="110"/>
      <c r="J145" s="133"/>
      <c r="K145" s="133"/>
      <c r="L145" s="133"/>
      <c r="M145" s="194"/>
      <c r="N145" s="110"/>
    </row>
    <row r="146" spans="1:14" ht="13.2" x14ac:dyDescent="0.25">
      <c r="A146" s="110" t="s">
        <v>458</v>
      </c>
      <c r="B146" s="110">
        <v>45367</v>
      </c>
      <c r="C146" s="110">
        <v>3350</v>
      </c>
      <c r="D146" s="110">
        <v>3384.2512640474401</v>
      </c>
      <c r="E146" s="110">
        <v>-33.8725012894621</v>
      </c>
      <c r="F146" s="110"/>
      <c r="G146" s="284">
        <v>6.8027898514100906</v>
      </c>
      <c r="H146" s="284">
        <v>1.8793197173254599</v>
      </c>
      <c r="I146" s="110">
        <v>184.317660575432</v>
      </c>
      <c r="J146" s="133">
        <v>6.2093592258690196</v>
      </c>
      <c r="K146" s="133">
        <v>23.747039070131599</v>
      </c>
      <c r="L146" s="133">
        <v>2.4584627230931999</v>
      </c>
      <c r="M146" s="194"/>
      <c r="N146" s="110"/>
    </row>
    <row r="147" spans="1:14" ht="13.2" x14ac:dyDescent="0.25">
      <c r="A147" s="110" t="s">
        <v>459</v>
      </c>
      <c r="B147" s="110">
        <v>102767</v>
      </c>
      <c r="C147" s="110">
        <v>3965</v>
      </c>
      <c r="D147" s="110">
        <v>4009.40405295243</v>
      </c>
      <c r="E147" s="110">
        <v>-44.321972695431</v>
      </c>
      <c r="F147" s="110"/>
      <c r="G147" s="284">
        <v>7.9038263131924804</v>
      </c>
      <c r="H147" s="284">
        <v>1.76610002285824</v>
      </c>
      <c r="I147" s="110">
        <v>298.85615268888102</v>
      </c>
      <c r="J147" s="133">
        <v>10.8867632605798</v>
      </c>
      <c r="K147" s="133">
        <v>24.049884605355999</v>
      </c>
      <c r="L147" s="133">
        <v>4.2650003865649007</v>
      </c>
      <c r="M147" s="194"/>
      <c r="N147" s="110"/>
    </row>
    <row r="148" spans="1:14" ht="13.2" x14ac:dyDescent="0.25">
      <c r="A148" s="110" t="s">
        <v>460</v>
      </c>
      <c r="B148" s="110">
        <v>10815</v>
      </c>
      <c r="C148" s="110">
        <v>4151</v>
      </c>
      <c r="D148" s="110">
        <v>4195.1419845435503</v>
      </c>
      <c r="E148" s="110">
        <v>-44.321972695431</v>
      </c>
      <c r="F148" s="110"/>
      <c r="G148" s="284">
        <v>13.955223880597</v>
      </c>
      <c r="H148" s="284">
        <v>2.5679381700324098</v>
      </c>
      <c r="I148" s="110">
        <v>84.498520697110393</v>
      </c>
      <c r="J148" s="133">
        <v>5.3351826167360104</v>
      </c>
      <c r="K148" s="133">
        <v>21.047623008776</v>
      </c>
      <c r="L148" s="133">
        <v>2.48722114680232</v>
      </c>
      <c r="M148" s="194"/>
      <c r="N148" s="110"/>
    </row>
    <row r="149" spans="1:14" ht="13.2" x14ac:dyDescent="0.25">
      <c r="A149" s="110" t="s">
        <v>461</v>
      </c>
      <c r="B149" s="110">
        <v>84395</v>
      </c>
      <c r="C149" s="110">
        <v>2702</v>
      </c>
      <c r="D149" s="110">
        <v>2718.6320458741502</v>
      </c>
      <c r="E149" s="110">
        <v>-16.698871374935202</v>
      </c>
      <c r="F149" s="110"/>
      <c r="G149" s="284">
        <v>3.0729071258472298</v>
      </c>
      <c r="H149" s="284">
        <v>1.38383956842969</v>
      </c>
      <c r="I149" s="110">
        <v>261.346513273087</v>
      </c>
      <c r="J149" s="133">
        <v>3.49072812370401</v>
      </c>
      <c r="K149" s="133">
        <v>16.585492789578201</v>
      </c>
      <c r="L149" s="133">
        <v>1.2840300109820699</v>
      </c>
      <c r="M149" s="194"/>
      <c r="N149" s="110"/>
    </row>
    <row r="150" spans="1:14" ht="13.2" x14ac:dyDescent="0.25">
      <c r="A150" s="110" t="s">
        <v>462</v>
      </c>
      <c r="B150" s="110">
        <v>25903</v>
      </c>
      <c r="C150" s="110">
        <v>3571</v>
      </c>
      <c r="D150" s="110">
        <v>3615.1883374491099</v>
      </c>
      <c r="E150" s="110">
        <v>-44.321972695431</v>
      </c>
      <c r="F150" s="110"/>
      <c r="G150" s="284">
        <v>10.313430222377901</v>
      </c>
      <c r="H150" s="284">
        <v>2.01605546433133</v>
      </c>
      <c r="I150" s="110">
        <v>132.35935932150801</v>
      </c>
      <c r="J150" s="133">
        <v>2.0885611705207903</v>
      </c>
      <c r="K150" s="133">
        <v>24.623626551474601</v>
      </c>
      <c r="L150" s="133">
        <v>5.0872885846223204</v>
      </c>
      <c r="M150" s="194"/>
      <c r="N150" s="110"/>
    </row>
    <row r="151" spans="1:14" ht="13.2" x14ac:dyDescent="0.25">
      <c r="A151" s="110" t="s">
        <v>463</v>
      </c>
      <c r="B151" s="110">
        <v>64601</v>
      </c>
      <c r="C151" s="110">
        <v>3004</v>
      </c>
      <c r="D151" s="110">
        <v>3041.01499887505</v>
      </c>
      <c r="E151" s="110">
        <v>-36.5458783902275</v>
      </c>
      <c r="F151" s="110"/>
      <c r="G151" s="284">
        <v>3.9281942977824702</v>
      </c>
      <c r="H151" s="284">
        <v>1.5130386278064401</v>
      </c>
      <c r="I151" s="110">
        <v>221.21482771279099</v>
      </c>
      <c r="J151" s="133">
        <v>9.0401077382703097</v>
      </c>
      <c r="K151" s="133">
        <v>21.688030633219501</v>
      </c>
      <c r="L151" s="133">
        <v>1.8949321262819401</v>
      </c>
      <c r="M151" s="194"/>
      <c r="N151" s="110"/>
    </row>
    <row r="152" spans="1:14" ht="14.25" customHeight="1" x14ac:dyDescent="0.25">
      <c r="A152" s="18" t="s">
        <v>464</v>
      </c>
      <c r="B152" s="110"/>
      <c r="C152" s="110"/>
      <c r="D152" s="110"/>
      <c r="E152" s="110"/>
      <c r="F152" s="110"/>
      <c r="G152" s="284"/>
      <c r="H152" s="284"/>
      <c r="I152" s="110"/>
      <c r="J152" s="133"/>
      <c r="K152" s="133"/>
      <c r="L152" s="133"/>
      <c r="M152" s="194"/>
      <c r="N152" s="110"/>
    </row>
    <row r="153" spans="1:14" ht="13.2" x14ac:dyDescent="0.25">
      <c r="A153" s="110" t="s">
        <v>465</v>
      </c>
      <c r="B153" s="110">
        <v>31402</v>
      </c>
      <c r="C153" s="110">
        <v>3295</v>
      </c>
      <c r="D153" s="110">
        <v>3332.94675158071</v>
      </c>
      <c r="E153" s="110">
        <v>-38.2151476803799</v>
      </c>
      <c r="F153" s="110"/>
      <c r="G153" s="284">
        <v>4.21946274708566</v>
      </c>
      <c r="H153" s="284">
        <v>2.6549012085171699</v>
      </c>
      <c r="I153" s="110">
        <v>154.97741770980701</v>
      </c>
      <c r="J153" s="133">
        <v>9.2382650786574096</v>
      </c>
      <c r="K153" s="133">
        <v>25.857466670857701</v>
      </c>
      <c r="L153" s="133">
        <v>1.73884579415437</v>
      </c>
      <c r="M153" s="194"/>
      <c r="N153" s="110"/>
    </row>
    <row r="154" spans="1:14" ht="13.2" x14ac:dyDescent="0.25">
      <c r="A154" s="110" t="s">
        <v>466</v>
      </c>
      <c r="B154" s="110">
        <v>41420</v>
      </c>
      <c r="C154" s="110">
        <v>3387</v>
      </c>
      <c r="D154" s="110">
        <v>3431.1882580131801</v>
      </c>
      <c r="E154" s="110">
        <v>-44.321972695431</v>
      </c>
      <c r="F154" s="110"/>
      <c r="G154" s="284">
        <v>6.2053986968662693</v>
      </c>
      <c r="H154" s="284">
        <v>2.0795610425240101</v>
      </c>
      <c r="I154" s="110">
        <v>181.12150617748301</v>
      </c>
      <c r="J154" s="133">
        <v>6.1226460647030398</v>
      </c>
      <c r="K154" s="133">
        <v>27.448538057259501</v>
      </c>
      <c r="L154" s="133">
        <v>2.1639293751303903</v>
      </c>
      <c r="M154" s="194"/>
      <c r="N154" s="110"/>
    </row>
    <row r="155" spans="1:14" ht="13.2" x14ac:dyDescent="0.25">
      <c r="A155" s="110" t="s">
        <v>467</v>
      </c>
      <c r="B155" s="110">
        <v>9750</v>
      </c>
      <c r="C155" s="110">
        <v>4688</v>
      </c>
      <c r="D155" s="110">
        <v>4732.4034825955796</v>
      </c>
      <c r="E155" s="110">
        <v>-44.321972695431</v>
      </c>
      <c r="F155" s="110"/>
      <c r="G155" s="284">
        <v>19.351408825092999</v>
      </c>
      <c r="H155" s="284">
        <v>2.62008733624454</v>
      </c>
      <c r="I155" s="110">
        <v>81.682311426648596</v>
      </c>
      <c r="J155" s="133">
        <v>6.9435897435897402</v>
      </c>
      <c r="K155" s="133">
        <v>25.677328888017399</v>
      </c>
      <c r="L155" s="133">
        <v>64.057135312898296</v>
      </c>
      <c r="M155" s="194"/>
      <c r="N155" s="110"/>
    </row>
    <row r="156" spans="1:14" ht="13.2" x14ac:dyDescent="0.25">
      <c r="A156" s="110" t="s">
        <v>468</v>
      </c>
      <c r="B156" s="110">
        <v>9495</v>
      </c>
      <c r="C156" s="110">
        <v>2506</v>
      </c>
      <c r="D156" s="110">
        <v>2550.09698929156</v>
      </c>
      <c r="E156" s="110">
        <v>-44.321972695431</v>
      </c>
      <c r="F156" s="110"/>
      <c r="G156" s="284">
        <v>3.7240795598815102</v>
      </c>
      <c r="H156" s="284">
        <v>2.1361973327038801</v>
      </c>
      <c r="I156" s="110">
        <v>73.341666193235596</v>
      </c>
      <c r="J156" s="133">
        <v>2.9067930489731402</v>
      </c>
      <c r="K156" s="133">
        <v>21.810450946430901</v>
      </c>
      <c r="L156" s="133">
        <v>1.5006768052391599</v>
      </c>
      <c r="M156" s="194"/>
      <c r="N156" s="110"/>
    </row>
    <row r="157" spans="1:14" ht="13.2" x14ac:dyDescent="0.25">
      <c r="A157" s="110" t="s">
        <v>469</v>
      </c>
      <c r="B157" s="110">
        <v>113179</v>
      </c>
      <c r="C157" s="110">
        <v>4501</v>
      </c>
      <c r="D157" s="110">
        <v>4545.7178412179801</v>
      </c>
      <c r="E157" s="110">
        <v>-44.321972695431</v>
      </c>
      <c r="F157" s="110"/>
      <c r="G157" s="284">
        <v>8.9196028810589798</v>
      </c>
      <c r="H157" s="284">
        <v>2.3155397936624902</v>
      </c>
      <c r="I157" s="110">
        <v>313.97133627132303</v>
      </c>
      <c r="J157" s="133">
        <v>13.659777873987199</v>
      </c>
      <c r="K157" s="133">
        <v>27.6963677575677</v>
      </c>
      <c r="L157" s="133">
        <v>3.3848525797398903</v>
      </c>
      <c r="M157" s="194"/>
      <c r="N157" s="110"/>
    </row>
    <row r="158" spans="1:14" ht="13.2" x14ac:dyDescent="0.25">
      <c r="A158" s="110" t="s">
        <v>470</v>
      </c>
      <c r="B158" s="110">
        <v>4813</v>
      </c>
      <c r="C158" s="110">
        <v>3933</v>
      </c>
      <c r="D158" s="110">
        <v>3977.6879590078001</v>
      </c>
      <c r="E158" s="110">
        <v>-44.321972695431</v>
      </c>
      <c r="F158" s="110"/>
      <c r="G158" s="284">
        <v>14.314720812182699</v>
      </c>
      <c r="H158" s="284">
        <v>3.12884947031288</v>
      </c>
      <c r="I158" s="110">
        <v>54.717456081217797</v>
      </c>
      <c r="J158" s="133">
        <v>6.2331186370247194</v>
      </c>
      <c r="K158" s="133">
        <v>26.094901414060999</v>
      </c>
      <c r="L158" s="133">
        <v>84.641412359315311</v>
      </c>
      <c r="M158" s="194"/>
      <c r="N158" s="110"/>
    </row>
    <row r="159" spans="1:14" ht="13.2" x14ac:dyDescent="0.25">
      <c r="A159" s="110" t="s">
        <v>471</v>
      </c>
      <c r="B159" s="110">
        <v>5654</v>
      </c>
      <c r="C159" s="110">
        <v>3729</v>
      </c>
      <c r="D159" s="110">
        <v>3773.3693410308802</v>
      </c>
      <c r="E159" s="110">
        <v>-44.321972695431</v>
      </c>
      <c r="F159" s="110"/>
      <c r="G159" s="284">
        <v>9.4220110847189211</v>
      </c>
      <c r="H159" s="284">
        <v>3.09500489715965</v>
      </c>
      <c r="I159" s="110">
        <v>50.783855702378503</v>
      </c>
      <c r="J159" s="133">
        <v>2.0339582596391899</v>
      </c>
      <c r="K159" s="133">
        <v>33.913352158128397</v>
      </c>
      <c r="L159" s="133">
        <v>4.9639295729828694</v>
      </c>
      <c r="M159" s="194"/>
      <c r="N159" s="110"/>
    </row>
    <row r="160" spans="1:14" ht="13.2" x14ac:dyDescent="0.25">
      <c r="A160" s="110" t="s">
        <v>472</v>
      </c>
      <c r="B160" s="110">
        <v>33246</v>
      </c>
      <c r="C160" s="110">
        <v>4160</v>
      </c>
      <c r="D160" s="110">
        <v>4203.8776153640001</v>
      </c>
      <c r="E160" s="110">
        <v>-44.321972695431</v>
      </c>
      <c r="F160" s="110"/>
      <c r="G160" s="284">
        <v>12.2250639386189</v>
      </c>
      <c r="H160" s="284">
        <v>2.0835547996173096</v>
      </c>
      <c r="I160" s="110">
        <v>155.148316136528</v>
      </c>
      <c r="J160" s="133">
        <v>6.8880466823076496</v>
      </c>
      <c r="K160" s="133">
        <v>28.304747239209899</v>
      </c>
      <c r="L160" s="133">
        <v>5.9258671539597305</v>
      </c>
      <c r="M160" s="194"/>
      <c r="N160" s="110"/>
    </row>
    <row r="161" spans="1:14" ht="13.2" x14ac:dyDescent="0.25">
      <c r="A161" s="110" t="s">
        <v>473</v>
      </c>
      <c r="B161" s="110">
        <v>6637</v>
      </c>
      <c r="C161" s="110">
        <v>4196</v>
      </c>
      <c r="D161" s="110">
        <v>4240.1276525120902</v>
      </c>
      <c r="E161" s="110">
        <v>-44.321972695431</v>
      </c>
      <c r="F161" s="110"/>
      <c r="G161" s="284">
        <v>13.418986438258401</v>
      </c>
      <c r="H161" s="284">
        <v>3.03706245710364</v>
      </c>
      <c r="I161" s="110">
        <v>61.261733569986397</v>
      </c>
      <c r="J161" s="133">
        <v>2.1093867711315402</v>
      </c>
      <c r="K161" s="133">
        <v>32.748682177588002</v>
      </c>
      <c r="L161" s="133">
        <v>18.060161196545099</v>
      </c>
      <c r="M161" s="194"/>
      <c r="N161" s="110"/>
    </row>
    <row r="162" spans="1:14" ht="13.2" x14ac:dyDescent="0.25">
      <c r="A162" s="110" t="s">
        <v>474</v>
      </c>
      <c r="B162" s="110">
        <v>5693</v>
      </c>
      <c r="C162" s="110">
        <v>2751</v>
      </c>
      <c r="D162" s="110">
        <v>2795.1496881195599</v>
      </c>
      <c r="E162" s="110">
        <v>-44.321972695431</v>
      </c>
      <c r="F162" s="110"/>
      <c r="G162" s="284">
        <v>4.7815333882934903</v>
      </c>
      <c r="H162" s="284">
        <v>2.3224823910146597</v>
      </c>
      <c r="I162" s="110">
        <v>54.2770669804476</v>
      </c>
      <c r="J162" s="133">
        <v>1.3876690672756</v>
      </c>
      <c r="K162" s="133">
        <v>29.758949325894999</v>
      </c>
      <c r="L162" s="133">
        <v>3.9846111569112401</v>
      </c>
      <c r="M162" s="194"/>
      <c r="N162" s="110"/>
    </row>
    <row r="163" spans="1:14" ht="13.2" x14ac:dyDescent="0.25">
      <c r="A163" s="110" t="s">
        <v>475</v>
      </c>
      <c r="B163" s="110">
        <v>5280</v>
      </c>
      <c r="C163" s="110">
        <v>4770</v>
      </c>
      <c r="D163" s="110">
        <v>4814.60705413908</v>
      </c>
      <c r="E163" s="110">
        <v>-44.321972695431</v>
      </c>
      <c r="F163" s="110"/>
      <c r="G163" s="284">
        <v>16.735537190082599</v>
      </c>
      <c r="H163" s="284">
        <v>2.54820936639118</v>
      </c>
      <c r="I163" s="110">
        <v>59.236812878479498</v>
      </c>
      <c r="J163" s="133">
        <v>7.9545454545454506</v>
      </c>
      <c r="K163" s="133">
        <v>37.187174939121697</v>
      </c>
      <c r="L163" s="133">
        <v>19.611957644628099</v>
      </c>
      <c r="M163" s="194"/>
      <c r="N163" s="110"/>
    </row>
    <row r="164" spans="1:14" ht="13.2" x14ac:dyDescent="0.25">
      <c r="A164" s="110" t="s">
        <v>476</v>
      </c>
      <c r="B164" s="110">
        <v>579281</v>
      </c>
      <c r="C164" s="110">
        <v>6450</v>
      </c>
      <c r="D164" s="110">
        <v>6421.4546942915404</v>
      </c>
      <c r="E164" s="110">
        <v>28.1767259907678</v>
      </c>
      <c r="F164" s="110"/>
      <c r="G164" s="284">
        <v>12.3028497935423</v>
      </c>
      <c r="H164" s="284">
        <v>2.1164978723100298</v>
      </c>
      <c r="I164" s="110">
        <v>737.54593077312802</v>
      </c>
      <c r="J164" s="133">
        <v>21.421900597464798</v>
      </c>
      <c r="K164" s="133">
        <v>23.3762717046407</v>
      </c>
      <c r="L164" s="133">
        <v>6.4893507165317805</v>
      </c>
      <c r="M164" s="194"/>
      <c r="N164" s="110"/>
    </row>
    <row r="165" spans="1:14" ht="13.2" x14ac:dyDescent="0.25">
      <c r="A165" s="110" t="s">
        <v>477</v>
      </c>
      <c r="B165" s="110">
        <v>13207</v>
      </c>
      <c r="C165" s="110">
        <v>3138</v>
      </c>
      <c r="D165" s="110">
        <v>3182.2528134397999</v>
      </c>
      <c r="E165" s="110">
        <v>-44.321972695431</v>
      </c>
      <c r="F165" s="110"/>
      <c r="G165" s="284">
        <v>6.0971408887357903</v>
      </c>
      <c r="H165" s="284">
        <v>2.20644830240315</v>
      </c>
      <c r="I165" s="110">
        <v>91.411159056211503</v>
      </c>
      <c r="J165" s="133">
        <v>5.5273718482622902</v>
      </c>
      <c r="K165" s="133">
        <v>28.813669759813202</v>
      </c>
      <c r="L165" s="133">
        <v>2.71357335304549</v>
      </c>
      <c r="M165" s="194"/>
      <c r="N165" s="110"/>
    </row>
    <row r="166" spans="1:14" ht="13.2" x14ac:dyDescent="0.25">
      <c r="A166" s="110" t="s">
        <v>478</v>
      </c>
      <c r="B166" s="110">
        <v>9464</v>
      </c>
      <c r="C166" s="110">
        <v>3444</v>
      </c>
      <c r="D166" s="110">
        <v>3488.6855594440899</v>
      </c>
      <c r="E166" s="110">
        <v>-44.321972695431</v>
      </c>
      <c r="F166" s="110"/>
      <c r="G166" s="284">
        <v>7.67745050700145</v>
      </c>
      <c r="H166" s="284">
        <v>2.6356962330003597</v>
      </c>
      <c r="I166" s="110">
        <v>72.166474210674906</v>
      </c>
      <c r="J166" s="133">
        <v>3.0008453085376199</v>
      </c>
      <c r="K166" s="133">
        <v>33.284840831036099</v>
      </c>
      <c r="L166" s="133">
        <v>2.15340359659031</v>
      </c>
      <c r="M166" s="194"/>
      <c r="N166" s="110"/>
    </row>
    <row r="167" spans="1:14" ht="13.2" x14ac:dyDescent="0.25">
      <c r="A167" s="110" t="s">
        <v>479</v>
      </c>
      <c r="B167" s="110">
        <v>9210</v>
      </c>
      <c r="C167" s="110">
        <v>3087</v>
      </c>
      <c r="D167" s="110">
        <v>3131.20545971806</v>
      </c>
      <c r="E167" s="110">
        <v>-44.321972695431</v>
      </c>
      <c r="F167" s="110"/>
      <c r="G167" s="284">
        <v>6.2213156552779205</v>
      </c>
      <c r="H167" s="284">
        <v>2.0947393477743397</v>
      </c>
      <c r="I167" s="110">
        <v>80.156097709407007</v>
      </c>
      <c r="J167" s="133">
        <v>6.4603691639522305</v>
      </c>
      <c r="K167" s="133">
        <v>27.3988939048159</v>
      </c>
      <c r="L167" s="133">
        <v>2.6233878290255199</v>
      </c>
      <c r="M167" s="194"/>
      <c r="N167" s="110"/>
    </row>
    <row r="168" spans="1:14" ht="13.2" x14ac:dyDescent="0.25">
      <c r="A168" s="110" t="s">
        <v>480</v>
      </c>
      <c r="B168" s="110">
        <v>37977</v>
      </c>
      <c r="C168" s="110">
        <v>2792</v>
      </c>
      <c r="D168" s="110">
        <v>2810.84232726762</v>
      </c>
      <c r="E168" s="110">
        <v>-18.999914935036699</v>
      </c>
      <c r="F168" s="110"/>
      <c r="G168" s="284">
        <v>3.1950989632422195</v>
      </c>
      <c r="H168" s="284">
        <v>1.8285577698766</v>
      </c>
      <c r="I168" s="110">
        <v>182.77581896957801</v>
      </c>
      <c r="J168" s="133">
        <v>6.0562972325354796</v>
      </c>
      <c r="K168" s="133">
        <v>21.029492685545598</v>
      </c>
      <c r="L168" s="133">
        <v>1.2419600194785001</v>
      </c>
      <c r="M168" s="194"/>
      <c r="N168" s="110"/>
    </row>
    <row r="169" spans="1:14" ht="13.2" x14ac:dyDescent="0.25">
      <c r="A169" s="110" t="s">
        <v>481</v>
      </c>
      <c r="B169" s="110">
        <v>6940</v>
      </c>
      <c r="C169" s="110">
        <v>2907</v>
      </c>
      <c r="D169" s="110">
        <v>2950.9972393090402</v>
      </c>
      <c r="E169" s="110">
        <v>-44.321972695431</v>
      </c>
      <c r="F169" s="110"/>
      <c r="G169" s="284">
        <v>7.0411985018726604</v>
      </c>
      <c r="H169" s="284">
        <v>1.8092366291064901</v>
      </c>
      <c r="I169" s="110">
        <v>72.332565280100496</v>
      </c>
      <c r="J169" s="133">
        <v>2.78097982708934</v>
      </c>
      <c r="K169" s="133">
        <v>25.1401462514524</v>
      </c>
      <c r="L169" s="133">
        <v>3.9493901853452398</v>
      </c>
      <c r="M169" s="194"/>
      <c r="N169" s="110"/>
    </row>
    <row r="170" spans="1:14" ht="13.2" x14ac:dyDescent="0.25">
      <c r="A170" s="110" t="s">
        <v>482</v>
      </c>
      <c r="B170" s="110">
        <v>46336</v>
      </c>
      <c r="C170" s="110">
        <v>3201</v>
      </c>
      <c r="D170" s="110">
        <v>3225.82157794663</v>
      </c>
      <c r="E170" s="110">
        <v>-24.530041178586899</v>
      </c>
      <c r="F170" s="110"/>
      <c r="G170" s="284">
        <v>4.1120104195739104</v>
      </c>
      <c r="H170" s="284">
        <v>2.1701346980157399</v>
      </c>
      <c r="I170" s="110">
        <v>182.082398929715</v>
      </c>
      <c r="J170" s="133">
        <v>8.9261049723756898</v>
      </c>
      <c r="K170" s="133">
        <v>25.208358001692499</v>
      </c>
      <c r="L170" s="133">
        <v>1.4421900687384901</v>
      </c>
      <c r="M170" s="194"/>
      <c r="N170" s="110"/>
    </row>
    <row r="171" spans="1:14" ht="13.2" x14ac:dyDescent="0.25">
      <c r="A171" s="110" t="s">
        <v>483</v>
      </c>
      <c r="B171" s="110">
        <v>42568</v>
      </c>
      <c r="C171" s="110">
        <v>2694</v>
      </c>
      <c r="D171" s="110">
        <v>2724.0188303538098</v>
      </c>
      <c r="E171" s="110">
        <v>-29.687154289166902</v>
      </c>
      <c r="F171" s="110"/>
      <c r="G171" s="284">
        <v>3.09689462073647</v>
      </c>
      <c r="H171" s="284">
        <v>1.64379947229551</v>
      </c>
      <c r="I171" s="110">
        <v>191.73158320944401</v>
      </c>
      <c r="J171" s="133">
        <v>3.9442773914677702</v>
      </c>
      <c r="K171" s="133">
        <v>22.396154748586302</v>
      </c>
      <c r="L171" s="133">
        <v>1.2031967013437599</v>
      </c>
      <c r="M171" s="194"/>
      <c r="N171" s="110"/>
    </row>
    <row r="172" spans="1:14" ht="13.2" x14ac:dyDescent="0.25">
      <c r="A172" s="110" t="s">
        <v>484</v>
      </c>
      <c r="B172" s="110">
        <v>40089</v>
      </c>
      <c r="C172" s="110">
        <v>3534</v>
      </c>
      <c r="D172" s="110">
        <v>3578.7583306636102</v>
      </c>
      <c r="E172" s="110">
        <v>-44.321972695431</v>
      </c>
      <c r="F172" s="110"/>
      <c r="G172" s="284">
        <v>6.1007957559681696</v>
      </c>
      <c r="H172" s="284">
        <v>2.04702859696157</v>
      </c>
      <c r="I172" s="110">
        <v>172.77731332556399</v>
      </c>
      <c r="J172" s="133">
        <v>10.888273591259399</v>
      </c>
      <c r="K172" s="133">
        <v>29.6419602935852</v>
      </c>
      <c r="L172" s="133">
        <v>3.3097714724598597</v>
      </c>
      <c r="M172" s="194"/>
      <c r="N172" s="110"/>
    </row>
    <row r="173" spans="1:14" ht="13.2" x14ac:dyDescent="0.25">
      <c r="A173" s="110" t="s">
        <v>485</v>
      </c>
      <c r="B173" s="110">
        <v>14109</v>
      </c>
      <c r="C173" s="110">
        <v>4023</v>
      </c>
      <c r="D173" s="110">
        <v>4067.2377099360801</v>
      </c>
      <c r="E173" s="110">
        <v>-44.321972695431</v>
      </c>
      <c r="F173" s="110"/>
      <c r="G173" s="284">
        <v>9.1671845866998094</v>
      </c>
      <c r="H173" s="284">
        <v>3.5388419885733802</v>
      </c>
      <c r="I173" s="110">
        <v>93.016127633867896</v>
      </c>
      <c r="J173" s="133">
        <v>5.2023531079452807</v>
      </c>
      <c r="K173" s="133">
        <v>31.719714231699299</v>
      </c>
      <c r="L173" s="133">
        <v>5.7750517379808795</v>
      </c>
      <c r="M173" s="194"/>
      <c r="N173" s="110"/>
    </row>
    <row r="174" spans="1:14" ht="13.2" x14ac:dyDescent="0.25">
      <c r="A174" s="110" t="s">
        <v>486</v>
      </c>
      <c r="B174" s="110">
        <v>14555</v>
      </c>
      <c r="C174" s="110">
        <v>4191</v>
      </c>
      <c r="D174" s="110">
        <v>4235.2143226022599</v>
      </c>
      <c r="E174" s="110">
        <v>-44.321972695431</v>
      </c>
      <c r="F174" s="110"/>
      <c r="G174" s="284">
        <v>12.156862745098</v>
      </c>
      <c r="H174" s="284">
        <v>1.9486768243785102</v>
      </c>
      <c r="I174" s="110">
        <v>104.55620498086201</v>
      </c>
      <c r="J174" s="133">
        <v>14.1394709721745</v>
      </c>
      <c r="K174" s="133">
        <v>30.7020598648215</v>
      </c>
      <c r="L174" s="133">
        <v>14.5717832807362</v>
      </c>
      <c r="M174" s="194"/>
      <c r="N174" s="110"/>
    </row>
    <row r="175" spans="1:14" ht="13.2" x14ac:dyDescent="0.25">
      <c r="A175" s="110" t="s">
        <v>487</v>
      </c>
      <c r="B175" s="110">
        <v>24537</v>
      </c>
      <c r="C175" s="110">
        <v>3394</v>
      </c>
      <c r="D175" s="110">
        <v>3438.0278128695099</v>
      </c>
      <c r="E175" s="110">
        <v>-44.321972695431</v>
      </c>
      <c r="F175" s="110"/>
      <c r="G175" s="284">
        <v>6.9877615475720498</v>
      </c>
      <c r="H175" s="284">
        <v>1.7522770354616499</v>
      </c>
      <c r="I175" s="110">
        <v>136.231420751602</v>
      </c>
      <c r="J175" s="133">
        <v>8.5340506174348914</v>
      </c>
      <c r="K175" s="133">
        <v>31.082591261146501</v>
      </c>
      <c r="L175" s="133">
        <v>4.3688679352656097</v>
      </c>
      <c r="M175" s="194"/>
      <c r="N175" s="110"/>
    </row>
    <row r="176" spans="1:14" ht="13.2" x14ac:dyDescent="0.25">
      <c r="A176" s="110" t="s">
        <v>488</v>
      </c>
      <c r="B176" s="110">
        <v>34754</v>
      </c>
      <c r="C176" s="110">
        <v>3544</v>
      </c>
      <c r="D176" s="110">
        <v>3588.7668982958598</v>
      </c>
      <c r="E176" s="110">
        <v>-44.321972695431</v>
      </c>
      <c r="F176" s="110"/>
      <c r="G176" s="284">
        <v>6.6791510611735303</v>
      </c>
      <c r="H176" s="284">
        <v>2.5299247322523999</v>
      </c>
      <c r="I176" s="110">
        <v>150.48255712872501</v>
      </c>
      <c r="J176" s="133">
        <v>5.5734591701674603</v>
      </c>
      <c r="K176" s="133">
        <v>30.789020929037001</v>
      </c>
      <c r="L176" s="133">
        <v>3.3095141107474801</v>
      </c>
      <c r="M176" s="194"/>
      <c r="N176" s="110"/>
    </row>
    <row r="177" spans="1:14" ht="13.2" x14ac:dyDescent="0.25">
      <c r="A177" s="110" t="s">
        <v>489</v>
      </c>
      <c r="B177" s="110">
        <v>9310</v>
      </c>
      <c r="C177" s="110">
        <v>4763</v>
      </c>
      <c r="D177" s="110">
        <v>4807.6708833904504</v>
      </c>
      <c r="E177" s="110">
        <v>-44.321972695431</v>
      </c>
      <c r="F177" s="110"/>
      <c r="G177" s="284">
        <v>18.730489073881401</v>
      </c>
      <c r="H177" s="284">
        <v>2.66244892579412</v>
      </c>
      <c r="I177" s="110">
        <v>73.654599313281196</v>
      </c>
      <c r="J177" s="133">
        <v>4.5112781954887202</v>
      </c>
      <c r="K177" s="133">
        <v>29.616770570440199</v>
      </c>
      <c r="L177" s="133">
        <v>35.021169972978598</v>
      </c>
      <c r="M177" s="194"/>
      <c r="N177" s="110"/>
    </row>
    <row r="178" spans="1:14" ht="13.2" x14ac:dyDescent="0.25">
      <c r="A178" s="110" t="s">
        <v>490</v>
      </c>
      <c r="B178" s="110">
        <v>10513</v>
      </c>
      <c r="C178" s="110">
        <v>3960</v>
      </c>
      <c r="D178" s="110">
        <v>4004.07047058745</v>
      </c>
      <c r="E178" s="110">
        <v>-44.321972695431</v>
      </c>
      <c r="F178" s="110"/>
      <c r="G178" s="284">
        <v>12.5266297400937</v>
      </c>
      <c r="H178" s="284">
        <v>2.6670985854659301</v>
      </c>
      <c r="I178" s="110">
        <v>79.0253124005214</v>
      </c>
      <c r="J178" s="133">
        <v>3.9950537429848798</v>
      </c>
      <c r="K178" s="133">
        <v>31.093071010668901</v>
      </c>
      <c r="L178" s="133">
        <v>31.380529233182404</v>
      </c>
      <c r="M178" s="194"/>
      <c r="N178" s="110"/>
    </row>
    <row r="179" spans="1:14" ht="13.2" x14ac:dyDescent="0.25">
      <c r="A179" s="110" t="s">
        <v>491</v>
      </c>
      <c r="B179" s="110">
        <v>69364</v>
      </c>
      <c r="C179" s="110">
        <v>3383</v>
      </c>
      <c r="D179" s="110">
        <v>3391.6661692664902</v>
      </c>
      <c r="E179" s="110">
        <v>-8.8998114402198603</v>
      </c>
      <c r="F179" s="110"/>
      <c r="G179" s="284">
        <v>4.3934466466220803</v>
      </c>
      <c r="H179" s="284">
        <v>1.66748837864488</v>
      </c>
      <c r="I179" s="110">
        <v>248.026208292592</v>
      </c>
      <c r="J179" s="133">
        <v>13.587740038060101</v>
      </c>
      <c r="K179" s="133">
        <v>21.645095005983599</v>
      </c>
      <c r="L179" s="133">
        <v>1.5474650276483299</v>
      </c>
      <c r="M179" s="194"/>
      <c r="N179" s="110"/>
    </row>
    <row r="180" spans="1:14" ht="13.2" x14ac:dyDescent="0.25">
      <c r="A180" s="110" t="s">
        <v>492</v>
      </c>
      <c r="B180" s="110">
        <v>15218</v>
      </c>
      <c r="C180" s="110">
        <v>2754</v>
      </c>
      <c r="D180" s="110">
        <v>2798.4972581740099</v>
      </c>
      <c r="E180" s="110">
        <v>-44.321972695431</v>
      </c>
      <c r="F180" s="110"/>
      <c r="G180" s="284">
        <v>4.9807085233251502</v>
      </c>
      <c r="H180" s="284">
        <v>2.07209151737535</v>
      </c>
      <c r="I180" s="110">
        <v>82.619610262939403</v>
      </c>
      <c r="J180" s="133">
        <v>1.6296490997503001</v>
      </c>
      <c r="K180" s="133">
        <v>28.0307227501455</v>
      </c>
      <c r="L180" s="133">
        <v>4.81336535400823</v>
      </c>
      <c r="M180" s="194"/>
      <c r="N180" s="110"/>
    </row>
    <row r="181" spans="1:14" ht="13.2" x14ac:dyDescent="0.25">
      <c r="A181" s="110" t="s">
        <v>493</v>
      </c>
      <c r="B181" s="110">
        <v>39289</v>
      </c>
      <c r="C181" s="110">
        <v>3455</v>
      </c>
      <c r="D181" s="110">
        <v>3460.7124770710898</v>
      </c>
      <c r="E181" s="110">
        <v>-5.4342995832557701</v>
      </c>
      <c r="F181" s="110"/>
      <c r="G181" s="284">
        <v>4.6799027552674195</v>
      </c>
      <c r="H181" s="284">
        <v>1.9331112089017399</v>
      </c>
      <c r="I181" s="110">
        <v>191.68202836990201</v>
      </c>
      <c r="J181" s="133">
        <v>16.1775560589478</v>
      </c>
      <c r="K181" s="133">
        <v>23.3222199056767</v>
      </c>
      <c r="L181" s="133">
        <v>1.7533141526435401</v>
      </c>
      <c r="M181" s="194"/>
      <c r="N181" s="110"/>
    </row>
    <row r="182" spans="1:14" ht="13.2" x14ac:dyDescent="0.25">
      <c r="A182" s="110" t="s">
        <v>494</v>
      </c>
      <c r="B182" s="110">
        <v>18837</v>
      </c>
      <c r="C182" s="110">
        <v>4111</v>
      </c>
      <c r="D182" s="110">
        <v>4155.4780836801901</v>
      </c>
      <c r="E182" s="110">
        <v>-44.321972695431</v>
      </c>
      <c r="F182" s="110"/>
      <c r="G182" s="284">
        <v>9.9450155390867803</v>
      </c>
      <c r="H182" s="284">
        <v>2.48364352410595</v>
      </c>
      <c r="I182" s="110">
        <v>119.352419330318</v>
      </c>
      <c r="J182" s="133">
        <v>11.705685618729101</v>
      </c>
      <c r="K182" s="133">
        <v>32.3133531836923</v>
      </c>
      <c r="L182" s="133">
        <v>4.9383748843135802</v>
      </c>
      <c r="M182" s="194"/>
      <c r="N182" s="110"/>
    </row>
    <row r="183" spans="1:14" ht="13.2" x14ac:dyDescent="0.25">
      <c r="A183" s="110" t="s">
        <v>495</v>
      </c>
      <c r="B183" s="110">
        <v>56366</v>
      </c>
      <c r="C183" s="110">
        <v>3477</v>
      </c>
      <c r="D183" s="110">
        <v>3521.1725780073202</v>
      </c>
      <c r="E183" s="110">
        <v>-44.321972695431</v>
      </c>
      <c r="F183" s="110"/>
      <c r="G183" s="284">
        <v>5.4168394856905904</v>
      </c>
      <c r="H183" s="284">
        <v>1.80092991942101</v>
      </c>
      <c r="I183" s="110">
        <v>215.550458129877</v>
      </c>
      <c r="J183" s="133">
        <v>12.773657878863101</v>
      </c>
      <c r="K183" s="133">
        <v>25.326181675764399</v>
      </c>
      <c r="L183" s="133">
        <v>1.9126675011710399</v>
      </c>
      <c r="M183" s="194"/>
      <c r="N183" s="110"/>
    </row>
    <row r="184" spans="1:14" ht="13.2" x14ac:dyDescent="0.25">
      <c r="A184" s="110" t="s">
        <v>496</v>
      </c>
      <c r="B184" s="110">
        <v>9061</v>
      </c>
      <c r="C184" s="110">
        <v>2734</v>
      </c>
      <c r="D184" s="110">
        <v>2766.69601507381</v>
      </c>
      <c r="E184" s="110">
        <v>-33.052760554496899</v>
      </c>
      <c r="F184" s="110"/>
      <c r="G184" s="284">
        <v>5.9316120027913497</v>
      </c>
      <c r="H184" s="284">
        <v>1.8130241736556503</v>
      </c>
      <c r="I184" s="110">
        <v>87.800911157003398</v>
      </c>
      <c r="J184" s="133">
        <v>2.4831696280763702</v>
      </c>
      <c r="K184" s="133">
        <v>23.963644027609501</v>
      </c>
      <c r="L184" s="133">
        <v>11.7154293582935</v>
      </c>
      <c r="M184" s="194"/>
      <c r="N184" s="110"/>
    </row>
    <row r="185" spans="1:14" ht="13.2" x14ac:dyDescent="0.25">
      <c r="A185" s="110" t="s">
        <v>497</v>
      </c>
      <c r="B185" s="110">
        <v>26777</v>
      </c>
      <c r="C185" s="110">
        <v>2930</v>
      </c>
      <c r="D185" s="110">
        <v>2961.4339293681301</v>
      </c>
      <c r="E185" s="110">
        <v>-31.3181208569363</v>
      </c>
      <c r="F185" s="110"/>
      <c r="G185" s="284">
        <v>4.3504715546090704</v>
      </c>
      <c r="H185" s="284">
        <v>1.9688857034445</v>
      </c>
      <c r="I185" s="110">
        <v>145.16197849299201</v>
      </c>
      <c r="J185" s="133">
        <v>7.4392202263136298</v>
      </c>
      <c r="K185" s="133">
        <v>22.296105170005699</v>
      </c>
      <c r="L185" s="133">
        <v>2.7765371484546502</v>
      </c>
      <c r="M185" s="194"/>
      <c r="N185" s="110"/>
    </row>
    <row r="186" spans="1:14" ht="13.2" x14ac:dyDescent="0.25">
      <c r="A186" s="110" t="s">
        <v>498</v>
      </c>
      <c r="B186" s="110">
        <v>13218</v>
      </c>
      <c r="C186" s="110">
        <v>3562</v>
      </c>
      <c r="D186" s="110">
        <v>3584.0850065817899</v>
      </c>
      <c r="E186" s="110">
        <v>-21.683515505218001</v>
      </c>
      <c r="F186" s="110"/>
      <c r="G186" s="284">
        <v>16.631504922644201</v>
      </c>
      <c r="H186" s="284">
        <v>2.8078202995008303</v>
      </c>
      <c r="I186" s="110">
        <v>91.961948652689998</v>
      </c>
      <c r="J186" s="133">
        <v>4.9099712513239506</v>
      </c>
      <c r="K186" s="133">
        <v>25.2089931715822</v>
      </c>
      <c r="L186" s="133">
        <v>196.54270602713899</v>
      </c>
      <c r="M186" s="194"/>
      <c r="N186" s="110"/>
    </row>
    <row r="187" spans="1:14" ht="13.2" x14ac:dyDescent="0.25">
      <c r="A187" s="110" t="s">
        <v>499</v>
      </c>
      <c r="B187" s="110">
        <v>10780</v>
      </c>
      <c r="C187" s="110">
        <v>4037</v>
      </c>
      <c r="D187" s="110">
        <v>4081.14741368159</v>
      </c>
      <c r="E187" s="110">
        <v>-44.321972695431</v>
      </c>
      <c r="F187" s="110"/>
      <c r="G187" s="284">
        <v>10.702054794520501</v>
      </c>
      <c r="H187" s="284">
        <v>3.0283080974325203</v>
      </c>
      <c r="I187" s="110">
        <v>80.218451742725605</v>
      </c>
      <c r="J187" s="133">
        <v>3.5064935064935097</v>
      </c>
      <c r="K187" s="133">
        <v>33.845990330110197</v>
      </c>
      <c r="L187" s="133">
        <v>2.8413792100147504</v>
      </c>
      <c r="M187" s="194"/>
      <c r="N187" s="110"/>
    </row>
    <row r="188" spans="1:14" ht="13.2" x14ac:dyDescent="0.25">
      <c r="A188" s="110" t="s">
        <v>500</v>
      </c>
      <c r="B188" s="110">
        <v>12841</v>
      </c>
      <c r="C188" s="110">
        <v>3354</v>
      </c>
      <c r="D188" s="110">
        <v>3398.7294705259601</v>
      </c>
      <c r="E188" s="110">
        <v>-44.321972695431</v>
      </c>
      <c r="F188" s="110"/>
      <c r="G188" s="284">
        <v>10.1494885916601</v>
      </c>
      <c r="H188" s="284">
        <v>2.2565108811987198</v>
      </c>
      <c r="I188" s="110">
        <v>74.094534211370799</v>
      </c>
      <c r="J188" s="133">
        <v>3.56670041274044</v>
      </c>
      <c r="K188" s="133">
        <v>26.606678989827401</v>
      </c>
      <c r="L188" s="133">
        <v>35.330853203369799</v>
      </c>
      <c r="M188" s="194"/>
      <c r="N188" s="110"/>
    </row>
    <row r="189" spans="1:14" ht="13.2" x14ac:dyDescent="0.25">
      <c r="A189" s="110" t="s">
        <v>501</v>
      </c>
      <c r="B189" s="110">
        <v>11240</v>
      </c>
      <c r="C189" s="110">
        <v>3800</v>
      </c>
      <c r="D189" s="110">
        <v>3843.87930516085</v>
      </c>
      <c r="E189" s="110">
        <v>-44.321972695431</v>
      </c>
      <c r="F189" s="110"/>
      <c r="G189" s="284">
        <v>9.8151950718685796</v>
      </c>
      <c r="H189" s="284">
        <v>2.0134228187919501</v>
      </c>
      <c r="I189" s="110">
        <v>95.289033996572797</v>
      </c>
      <c r="J189" s="133">
        <v>10.827402135231299</v>
      </c>
      <c r="K189" s="133">
        <v>30.0153658342402</v>
      </c>
      <c r="L189" s="133">
        <v>3.5392847651296901</v>
      </c>
      <c r="M189" s="194"/>
      <c r="N189" s="110"/>
    </row>
    <row r="190" spans="1:14" ht="13.2" x14ac:dyDescent="0.25">
      <c r="A190" s="110" t="s">
        <v>502</v>
      </c>
      <c r="B190" s="110">
        <v>12846</v>
      </c>
      <c r="C190" s="110">
        <v>3537</v>
      </c>
      <c r="D190" s="110">
        <v>3581.4289814621302</v>
      </c>
      <c r="E190" s="110">
        <v>-44.321972695431</v>
      </c>
      <c r="F190" s="110"/>
      <c r="G190" s="284">
        <v>7.1837026447462495</v>
      </c>
      <c r="H190" s="284">
        <v>2.45959241040056</v>
      </c>
      <c r="I190" s="110">
        <v>95.220796047922207</v>
      </c>
      <c r="J190" s="133">
        <v>7.3952981472831993</v>
      </c>
      <c r="K190" s="133">
        <v>33.111331291659297</v>
      </c>
      <c r="L190" s="133">
        <v>1.8931466286802499</v>
      </c>
      <c r="M190" s="194"/>
      <c r="N190" s="110"/>
    </row>
    <row r="191" spans="1:14" ht="13.2" x14ac:dyDescent="0.25">
      <c r="A191" s="110" t="s">
        <v>503</v>
      </c>
      <c r="B191" s="110">
        <v>16016</v>
      </c>
      <c r="C191" s="110">
        <v>2456</v>
      </c>
      <c r="D191" s="110">
        <v>2495.7211871161098</v>
      </c>
      <c r="E191" s="110">
        <v>-39.355352764125797</v>
      </c>
      <c r="F191" s="110"/>
      <c r="G191" s="284">
        <v>4.0601503759398501</v>
      </c>
      <c r="H191" s="284">
        <v>1.78987793169661</v>
      </c>
      <c r="I191" s="110">
        <v>106.174384858119</v>
      </c>
      <c r="J191" s="133">
        <v>0.34965034965035002</v>
      </c>
      <c r="K191" s="133">
        <v>22.0160184390461</v>
      </c>
      <c r="L191" s="133">
        <v>3.3849752125719998</v>
      </c>
      <c r="M191" s="194"/>
      <c r="N191" s="110"/>
    </row>
    <row r="192" spans="1:14" ht="13.2" x14ac:dyDescent="0.25">
      <c r="A192" s="110" t="s">
        <v>504</v>
      </c>
      <c r="B192" s="110">
        <v>11936</v>
      </c>
      <c r="C192" s="110">
        <v>3546</v>
      </c>
      <c r="D192" s="110">
        <v>3590.2695841797899</v>
      </c>
      <c r="E192" s="110">
        <v>-44.321972695431</v>
      </c>
      <c r="F192" s="110"/>
      <c r="G192" s="284">
        <v>8.9205397301349301</v>
      </c>
      <c r="H192" s="284">
        <v>2.6201753501965097</v>
      </c>
      <c r="I192" s="110">
        <v>90.779953734290899</v>
      </c>
      <c r="J192" s="133">
        <v>2.9239276139410202</v>
      </c>
      <c r="K192" s="133">
        <v>28.081505638676699</v>
      </c>
      <c r="L192" s="133">
        <v>4.2980196242519506</v>
      </c>
      <c r="M192" s="194"/>
      <c r="N192" s="110"/>
    </row>
    <row r="193" spans="1:14" ht="13.2" x14ac:dyDescent="0.25">
      <c r="A193" s="110" t="s">
        <v>505</v>
      </c>
      <c r="B193" s="110">
        <v>59058</v>
      </c>
      <c r="C193" s="110">
        <v>5011</v>
      </c>
      <c r="D193" s="110">
        <v>5055.0061058464498</v>
      </c>
      <c r="E193" s="110">
        <v>-44.321972695431</v>
      </c>
      <c r="F193" s="110"/>
      <c r="G193" s="284">
        <v>15.206803808969999</v>
      </c>
      <c r="H193" s="284">
        <v>1.9781837070383501</v>
      </c>
      <c r="I193" s="110">
        <v>228.64164100180901</v>
      </c>
      <c r="J193" s="133">
        <v>16.842764739747402</v>
      </c>
      <c r="K193" s="133">
        <v>26.1356040386658</v>
      </c>
      <c r="L193" s="133">
        <v>13.463533694774901</v>
      </c>
      <c r="M193" s="194"/>
      <c r="N193" s="110"/>
    </row>
    <row r="194" spans="1:14" ht="13.2" x14ac:dyDescent="0.25">
      <c r="A194" s="110" t="s">
        <v>506</v>
      </c>
      <c r="B194" s="110">
        <v>9293</v>
      </c>
      <c r="C194" s="110">
        <v>4202</v>
      </c>
      <c r="D194" s="110">
        <v>4246.7900096348103</v>
      </c>
      <c r="E194" s="110">
        <v>-44.321972695431</v>
      </c>
      <c r="F194" s="110"/>
      <c r="G194" s="284">
        <v>12.758264462809901</v>
      </c>
      <c r="H194" s="284">
        <v>2.2850650170433</v>
      </c>
      <c r="I194" s="110">
        <v>75.133215025047306</v>
      </c>
      <c r="J194" s="133">
        <v>6.1659313461745402</v>
      </c>
      <c r="K194" s="133">
        <v>36.537280385078297</v>
      </c>
      <c r="L194" s="133">
        <v>4.58586711258706</v>
      </c>
      <c r="M194" s="194"/>
      <c r="N194" s="110"/>
    </row>
    <row r="195" spans="1:14" ht="13.2" x14ac:dyDescent="0.25">
      <c r="A195" s="110" t="s">
        <v>507</v>
      </c>
      <c r="B195" s="110">
        <v>56703</v>
      </c>
      <c r="C195" s="110">
        <v>4184</v>
      </c>
      <c r="D195" s="110">
        <v>4228.33566484736</v>
      </c>
      <c r="E195" s="110">
        <v>-44.321972695431</v>
      </c>
      <c r="F195" s="110"/>
      <c r="G195" s="284">
        <v>10.931174089068801</v>
      </c>
      <c r="H195" s="284">
        <v>2.06444472821692</v>
      </c>
      <c r="I195" s="110">
        <v>209.09567188251401</v>
      </c>
      <c r="J195" s="133">
        <v>9.8037140892016303</v>
      </c>
      <c r="K195" s="133">
        <v>28.166589869918202</v>
      </c>
      <c r="L195" s="133">
        <v>14.9734311740891</v>
      </c>
      <c r="M195" s="194"/>
      <c r="N195" s="110"/>
    </row>
    <row r="196" spans="1:14" ht="13.2" x14ac:dyDescent="0.25">
      <c r="A196" s="110" t="s">
        <v>508</v>
      </c>
      <c r="B196" s="110">
        <v>24668</v>
      </c>
      <c r="C196" s="110">
        <v>3221</v>
      </c>
      <c r="D196" s="110">
        <v>3265.4347151741799</v>
      </c>
      <c r="E196" s="110">
        <v>-44.321972695431</v>
      </c>
      <c r="F196" s="110"/>
      <c r="G196" s="284">
        <v>6.7155963302752291</v>
      </c>
      <c r="H196" s="284">
        <v>2.1235702231389499</v>
      </c>
      <c r="I196" s="110">
        <v>126.783279654693</v>
      </c>
      <c r="J196" s="133">
        <v>3.4822442030160503</v>
      </c>
      <c r="K196" s="133">
        <v>27.7386567422745</v>
      </c>
      <c r="L196" s="133">
        <v>1.9016328926553498</v>
      </c>
      <c r="M196" s="194"/>
      <c r="N196" s="110"/>
    </row>
    <row r="197" spans="1:14" ht="13.2" x14ac:dyDescent="0.25">
      <c r="A197" s="110" t="s">
        <v>509</v>
      </c>
      <c r="B197" s="110">
        <v>16024</v>
      </c>
      <c r="C197" s="110">
        <v>3649</v>
      </c>
      <c r="D197" s="110">
        <v>3693.0468604820699</v>
      </c>
      <c r="E197" s="110">
        <v>-44.321972695431</v>
      </c>
      <c r="F197" s="110"/>
      <c r="G197" s="284">
        <v>7.6587070471753105</v>
      </c>
      <c r="H197" s="284">
        <v>2.9079952350921499</v>
      </c>
      <c r="I197" s="110">
        <v>94.408686041063007</v>
      </c>
      <c r="J197" s="133">
        <v>2.5773839241138301</v>
      </c>
      <c r="K197" s="133">
        <v>36.487469993453203</v>
      </c>
      <c r="L197" s="133">
        <v>2.3805927766530699</v>
      </c>
      <c r="M197" s="194"/>
      <c r="N197" s="110"/>
    </row>
    <row r="198" spans="1:14" ht="13.2" x14ac:dyDescent="0.25">
      <c r="A198" s="110" t="s">
        <v>510</v>
      </c>
      <c r="B198" s="110">
        <v>11810</v>
      </c>
      <c r="C198" s="110">
        <v>3279</v>
      </c>
      <c r="D198" s="110">
        <v>3323.5710372549302</v>
      </c>
      <c r="E198" s="110">
        <v>-44.321972695431</v>
      </c>
      <c r="F198" s="110"/>
      <c r="G198" s="284">
        <v>6.7634560906515597</v>
      </c>
      <c r="H198" s="284">
        <v>2.7434575347796497</v>
      </c>
      <c r="I198" s="110">
        <v>77.420927403383601</v>
      </c>
      <c r="J198" s="133">
        <v>3.4377646062658798</v>
      </c>
      <c r="K198" s="133">
        <v>28.3350476143607</v>
      </c>
      <c r="L198" s="133">
        <v>2.4428973300398003</v>
      </c>
      <c r="M198" s="194"/>
      <c r="N198" s="110"/>
    </row>
    <row r="199" spans="1:14" ht="13.2" x14ac:dyDescent="0.25">
      <c r="A199" s="110" t="s">
        <v>511</v>
      </c>
      <c r="B199" s="110">
        <v>39591</v>
      </c>
      <c r="C199" s="110">
        <v>4362</v>
      </c>
      <c r="D199" s="110">
        <v>4406.0399294827002</v>
      </c>
      <c r="E199" s="110">
        <v>-44.321972695431</v>
      </c>
      <c r="F199" s="110"/>
      <c r="G199" s="284">
        <v>12.7771679473106</v>
      </c>
      <c r="H199" s="284">
        <v>2.1013189448441199</v>
      </c>
      <c r="I199" s="110">
        <v>176.39727889057701</v>
      </c>
      <c r="J199" s="133">
        <v>8.3251243969589108</v>
      </c>
      <c r="K199" s="133">
        <v>29.9743244243727</v>
      </c>
      <c r="L199" s="133">
        <v>10.7617077650049</v>
      </c>
      <c r="M199" s="194"/>
      <c r="N199" s="110"/>
    </row>
    <row r="200" spans="1:14" ht="13.2" x14ac:dyDescent="0.25">
      <c r="A200" s="110" t="s">
        <v>512</v>
      </c>
      <c r="B200" s="110">
        <v>12610</v>
      </c>
      <c r="C200" s="110">
        <v>4802</v>
      </c>
      <c r="D200" s="110">
        <v>4846.3180433015796</v>
      </c>
      <c r="E200" s="110">
        <v>-44.321972695431</v>
      </c>
      <c r="F200" s="110"/>
      <c r="G200" s="284">
        <v>19.5068890500363</v>
      </c>
      <c r="H200" s="284">
        <v>1.9265617548879399</v>
      </c>
      <c r="I200" s="110">
        <v>100.209779961838</v>
      </c>
      <c r="J200" s="133">
        <v>8.7866772402854902</v>
      </c>
      <c r="K200" s="133">
        <v>28.6434547746235</v>
      </c>
      <c r="L200" s="133">
        <v>41.721218901101395</v>
      </c>
      <c r="M200" s="194"/>
      <c r="N200" s="110"/>
    </row>
    <row r="201" spans="1:14" ht="13.2" x14ac:dyDescent="0.25">
      <c r="A201" s="110" t="s">
        <v>513</v>
      </c>
      <c r="B201" s="110">
        <v>12916</v>
      </c>
      <c r="C201" s="110">
        <v>2414</v>
      </c>
      <c r="D201" s="110">
        <v>2432.5592302969399</v>
      </c>
      <c r="E201" s="110">
        <v>-18.544016038894402</v>
      </c>
      <c r="F201" s="110"/>
      <c r="G201" s="284">
        <v>3.4424569692878797</v>
      </c>
      <c r="H201" s="284">
        <v>1.6580569905015798</v>
      </c>
      <c r="I201" s="110">
        <v>111.233987611701</v>
      </c>
      <c r="J201" s="133">
        <v>0.495509445648808</v>
      </c>
      <c r="K201" s="133">
        <v>23.843820874797601</v>
      </c>
      <c r="L201" s="133">
        <v>2.43363797674168</v>
      </c>
      <c r="M201" s="194"/>
      <c r="N201" s="110"/>
    </row>
    <row r="202" spans="1:14" ht="14.25" customHeight="1" x14ac:dyDescent="0.25">
      <c r="A202" s="18" t="s">
        <v>514</v>
      </c>
      <c r="B202" s="110"/>
      <c r="C202" s="110"/>
      <c r="D202" s="110"/>
      <c r="E202" s="110"/>
      <c r="F202" s="110"/>
      <c r="G202" s="284"/>
      <c r="H202" s="284"/>
      <c r="I202" s="110"/>
      <c r="J202" s="133"/>
      <c r="K202" s="133"/>
      <c r="L202" s="133"/>
      <c r="M202" s="194"/>
      <c r="N202" s="110"/>
    </row>
    <row r="203" spans="1:14" ht="13.2" x14ac:dyDescent="0.25">
      <c r="A203" s="110" t="s">
        <v>515</v>
      </c>
      <c r="B203" s="110">
        <v>26045</v>
      </c>
      <c r="C203" s="110">
        <v>3791</v>
      </c>
      <c r="D203" s="110">
        <v>3834.9035905147998</v>
      </c>
      <c r="E203" s="110">
        <v>-44.321972695431</v>
      </c>
      <c r="F203" s="110"/>
      <c r="G203" s="284">
        <v>9.9371998522349507</v>
      </c>
      <c r="H203" s="284">
        <v>2.1437965804471699</v>
      </c>
      <c r="I203" s="110">
        <v>130.11533345459301</v>
      </c>
      <c r="J203" s="133">
        <v>8.0092148205029794</v>
      </c>
      <c r="K203" s="133">
        <v>34.621798120335498</v>
      </c>
      <c r="L203" s="133">
        <v>33.3269521003687</v>
      </c>
      <c r="M203" s="194"/>
      <c r="N203" s="110"/>
    </row>
    <row r="204" spans="1:14" ht="13.2" x14ac:dyDescent="0.25">
      <c r="A204" s="110" t="s">
        <v>516</v>
      </c>
      <c r="B204" s="110">
        <v>8564</v>
      </c>
      <c r="C204" s="110">
        <v>3853</v>
      </c>
      <c r="D204" s="110">
        <v>3897.7432182265402</v>
      </c>
      <c r="E204" s="110">
        <v>-44.321972695431</v>
      </c>
      <c r="F204" s="110"/>
      <c r="G204" s="284">
        <v>19.5348837209302</v>
      </c>
      <c r="H204" s="284">
        <v>2.8288083238497799</v>
      </c>
      <c r="I204" s="110">
        <v>67.705243519242998</v>
      </c>
      <c r="J204" s="133">
        <v>4.0401681457262999</v>
      </c>
      <c r="K204" s="133">
        <v>37.932131515761903</v>
      </c>
      <c r="L204" s="133">
        <v>239.12457631300299</v>
      </c>
      <c r="M204" s="194"/>
      <c r="N204" s="110"/>
    </row>
    <row r="205" spans="1:14" ht="13.2" x14ac:dyDescent="0.25">
      <c r="A205" s="110" t="s">
        <v>517</v>
      </c>
      <c r="B205" s="110">
        <v>10644</v>
      </c>
      <c r="C205" s="110">
        <v>5702</v>
      </c>
      <c r="D205" s="110">
        <v>5746.4798055847696</v>
      </c>
      <c r="E205" s="110">
        <v>-44.321972695431</v>
      </c>
      <c r="F205" s="110"/>
      <c r="G205" s="284">
        <v>22.365495775900403</v>
      </c>
      <c r="H205" s="284">
        <v>2.9462738301559801</v>
      </c>
      <c r="I205" s="110">
        <v>90.022219479415199</v>
      </c>
      <c r="J205" s="133">
        <v>7.8072153325817411</v>
      </c>
      <c r="K205" s="133">
        <v>34.567100385258499</v>
      </c>
      <c r="L205" s="133">
        <v>21.1660843305051</v>
      </c>
      <c r="M205" s="194"/>
      <c r="N205" s="110"/>
    </row>
    <row r="206" spans="1:14" ht="13.2" x14ac:dyDescent="0.25">
      <c r="A206" s="110" t="s">
        <v>518</v>
      </c>
      <c r="B206" s="110">
        <v>11499</v>
      </c>
      <c r="C206" s="110">
        <v>3373</v>
      </c>
      <c r="D206" s="110">
        <v>3417.1804181716702</v>
      </c>
      <c r="E206" s="110">
        <v>-44.321972695431</v>
      </c>
      <c r="F206" s="110"/>
      <c r="G206" s="284">
        <v>7.9783393501805104</v>
      </c>
      <c r="H206" s="284">
        <v>2.3031345565749199</v>
      </c>
      <c r="I206" s="110">
        <v>96.457244414300007</v>
      </c>
      <c r="J206" s="133">
        <v>4.4873467258022401</v>
      </c>
      <c r="K206" s="133">
        <v>31.109701842023199</v>
      </c>
      <c r="L206" s="133">
        <v>16.879695580056602</v>
      </c>
      <c r="M206" s="194"/>
      <c r="N206" s="110"/>
    </row>
    <row r="207" spans="1:14" ht="13.2" x14ac:dyDescent="0.25">
      <c r="A207" s="110" t="s">
        <v>519</v>
      </c>
      <c r="B207" s="110">
        <v>9047</v>
      </c>
      <c r="C207" s="110">
        <v>4508</v>
      </c>
      <c r="D207" s="110">
        <v>4552.8139786991896</v>
      </c>
      <c r="E207" s="110">
        <v>-44.321972695431</v>
      </c>
      <c r="F207" s="110"/>
      <c r="G207" s="284">
        <v>14.006514657980501</v>
      </c>
      <c r="H207" s="284">
        <v>3.0715445124235199</v>
      </c>
      <c r="I207" s="110">
        <v>80.411441971898498</v>
      </c>
      <c r="J207" s="133">
        <v>7.1957554990604606</v>
      </c>
      <c r="K207" s="133">
        <v>34.340257915600503</v>
      </c>
      <c r="L207" s="133">
        <v>25.2312328837371</v>
      </c>
      <c r="M207" s="194"/>
      <c r="N207" s="110"/>
    </row>
    <row r="208" spans="1:14" ht="13.2" x14ac:dyDescent="0.25">
      <c r="A208" s="110" t="s">
        <v>520</v>
      </c>
      <c r="B208" s="110">
        <v>11606</v>
      </c>
      <c r="C208" s="110">
        <v>3949</v>
      </c>
      <c r="D208" s="110">
        <v>3993.67048259393</v>
      </c>
      <c r="E208" s="110">
        <v>-44.321972695431</v>
      </c>
      <c r="F208" s="110"/>
      <c r="G208" s="284">
        <v>11.4878542510121</v>
      </c>
      <c r="H208" s="284">
        <v>2.21461646869338</v>
      </c>
      <c r="I208" s="110">
        <v>87.761039191659506</v>
      </c>
      <c r="J208" s="133">
        <v>5.4196105462691699</v>
      </c>
      <c r="K208" s="133">
        <v>37.314134679869198</v>
      </c>
      <c r="L208" s="133">
        <v>19.0078250275279</v>
      </c>
      <c r="M208" s="194"/>
      <c r="N208" s="110"/>
    </row>
    <row r="209" spans="1:14" ht="13.2" x14ac:dyDescent="0.25">
      <c r="A209" s="110" t="s">
        <v>521</v>
      </c>
      <c r="B209" s="110">
        <v>16568</v>
      </c>
      <c r="C209" s="110">
        <v>2181</v>
      </c>
      <c r="D209" s="110">
        <v>2225.33610710832</v>
      </c>
      <c r="E209" s="110">
        <v>-44.321972695431</v>
      </c>
      <c r="F209" s="110"/>
      <c r="G209" s="284">
        <v>2.9241071428571401</v>
      </c>
      <c r="H209" s="284">
        <v>1.0887280787535001</v>
      </c>
      <c r="I209" s="110">
        <v>119.774788666063</v>
      </c>
      <c r="J209" s="133">
        <v>4.2431192660550501</v>
      </c>
      <c r="K209" s="133">
        <v>19.335239665904201</v>
      </c>
      <c r="L209" s="133">
        <v>4.60639548045169</v>
      </c>
      <c r="M209" s="194"/>
      <c r="N209" s="110"/>
    </row>
    <row r="210" spans="1:14" ht="13.2" x14ac:dyDescent="0.25">
      <c r="A210" s="110" t="s">
        <v>522</v>
      </c>
      <c r="B210" s="110">
        <v>93898</v>
      </c>
      <c r="C210" s="110">
        <v>4039</v>
      </c>
      <c r="D210" s="110">
        <v>4083.5095862929402</v>
      </c>
      <c r="E210" s="110">
        <v>-44.321972695431</v>
      </c>
      <c r="F210" s="110"/>
      <c r="G210" s="284">
        <v>8.9657718474764003</v>
      </c>
      <c r="H210" s="284">
        <v>1.7509223498636501</v>
      </c>
      <c r="I210" s="110">
        <v>283.87849513480199</v>
      </c>
      <c r="J210" s="133">
        <v>13.890604698715601</v>
      </c>
      <c r="K210" s="133">
        <v>21.394913329978198</v>
      </c>
      <c r="L210" s="133">
        <v>15.499829084493699</v>
      </c>
      <c r="M210" s="194"/>
      <c r="N210" s="110"/>
    </row>
    <row r="211" spans="1:14" ht="13.2" x14ac:dyDescent="0.25">
      <c r="A211" s="110" t="s">
        <v>523</v>
      </c>
      <c r="B211" s="110">
        <v>12087</v>
      </c>
      <c r="C211" s="110">
        <v>3377</v>
      </c>
      <c r="D211" s="110">
        <v>3420.8225346756799</v>
      </c>
      <c r="E211" s="110">
        <v>-44.321972695431</v>
      </c>
      <c r="F211" s="110"/>
      <c r="G211" s="284">
        <v>8.4385142445005403</v>
      </c>
      <c r="H211" s="284">
        <v>2.2749752720079099</v>
      </c>
      <c r="I211" s="110">
        <v>94.355709949106995</v>
      </c>
      <c r="J211" s="133">
        <v>6.6352279308347804</v>
      </c>
      <c r="K211" s="133">
        <v>26.193206597003702</v>
      </c>
      <c r="L211" s="133">
        <v>19.322572542010398</v>
      </c>
      <c r="M211" s="194"/>
      <c r="N211" s="110"/>
    </row>
    <row r="212" spans="1:14" ht="13.2" x14ac:dyDescent="0.25">
      <c r="A212" s="110" t="s">
        <v>524</v>
      </c>
      <c r="B212" s="110">
        <v>24255</v>
      </c>
      <c r="C212" s="110">
        <v>4361</v>
      </c>
      <c r="D212" s="110">
        <v>4405.12895192623</v>
      </c>
      <c r="E212" s="110">
        <v>-44.321972695431</v>
      </c>
      <c r="F212" s="110"/>
      <c r="G212" s="284">
        <v>12.5</v>
      </c>
      <c r="H212" s="284">
        <v>2.5018007202881201</v>
      </c>
      <c r="I212" s="110">
        <v>142.506140218588</v>
      </c>
      <c r="J212" s="133">
        <v>8.018965161822301</v>
      </c>
      <c r="K212" s="133">
        <v>32.855245389126402</v>
      </c>
      <c r="L212" s="133">
        <v>16.517325469290501</v>
      </c>
      <c r="M212" s="194"/>
      <c r="N212" s="110"/>
    </row>
    <row r="213" spans="1:14" ht="13.2" x14ac:dyDescent="0.25">
      <c r="A213" s="110" t="s">
        <v>525</v>
      </c>
      <c r="B213" s="110">
        <v>3740</v>
      </c>
      <c r="C213" s="110">
        <v>4436</v>
      </c>
      <c r="D213" s="110">
        <v>4480.7160642771296</v>
      </c>
      <c r="E213" s="110">
        <v>-44.321972695431</v>
      </c>
      <c r="F213" s="110"/>
      <c r="G213" s="284">
        <v>17.6388888888889</v>
      </c>
      <c r="H213" s="284">
        <v>2.7917189460476801</v>
      </c>
      <c r="I213" s="110">
        <v>53.150729063673197</v>
      </c>
      <c r="J213" s="133">
        <v>2.2994652406417098</v>
      </c>
      <c r="K213" s="133">
        <v>31.563373253493101</v>
      </c>
      <c r="L213" s="133">
        <v>55.185399768250299</v>
      </c>
      <c r="M213" s="194"/>
      <c r="N213" s="110"/>
    </row>
    <row r="214" spans="1:14" ht="13.2" x14ac:dyDescent="0.25">
      <c r="A214" s="110" t="s">
        <v>526</v>
      </c>
      <c r="B214" s="110">
        <v>4014</v>
      </c>
      <c r="C214" s="110">
        <v>4558</v>
      </c>
      <c r="D214" s="110">
        <v>4601.94116295208</v>
      </c>
      <c r="E214" s="110">
        <v>-44.321972695431</v>
      </c>
      <c r="F214" s="110"/>
      <c r="G214" s="284">
        <v>16.873449131513599</v>
      </c>
      <c r="H214" s="284">
        <v>3.0195381882770898</v>
      </c>
      <c r="I214" s="110">
        <v>49.547956567349999</v>
      </c>
      <c r="J214" s="133">
        <v>1.7189835575485799</v>
      </c>
      <c r="K214" s="133">
        <v>30.086241597994999</v>
      </c>
      <c r="L214" s="133">
        <v>18.884044452648599</v>
      </c>
      <c r="M214" s="194"/>
      <c r="N214" s="110"/>
    </row>
    <row r="215" spans="1:14" ht="13.2" x14ac:dyDescent="0.25">
      <c r="A215" s="110" t="s">
        <v>527</v>
      </c>
      <c r="B215" s="110">
        <v>13306</v>
      </c>
      <c r="C215" s="110">
        <v>3272</v>
      </c>
      <c r="D215" s="110">
        <v>3316.5553387945201</v>
      </c>
      <c r="E215" s="110">
        <v>-44.321972695431</v>
      </c>
      <c r="F215" s="110"/>
      <c r="G215" s="284">
        <v>9.4083057699375203</v>
      </c>
      <c r="H215" s="284">
        <v>2.1864790148278499</v>
      </c>
      <c r="I215" s="110">
        <v>80.280757345705197</v>
      </c>
      <c r="J215" s="133">
        <v>3.4420562152412395</v>
      </c>
      <c r="K215" s="133">
        <v>26.825792661204201</v>
      </c>
      <c r="L215" s="133">
        <v>31.478696603605798</v>
      </c>
      <c r="M215" s="194"/>
      <c r="N215" s="110"/>
    </row>
    <row r="216" spans="1:14" ht="13.2" x14ac:dyDescent="0.25">
      <c r="A216" s="110" t="s">
        <v>528</v>
      </c>
      <c r="B216" s="110">
        <v>15455</v>
      </c>
      <c r="C216" s="110">
        <v>4900</v>
      </c>
      <c r="D216" s="110">
        <v>4944.2017239890201</v>
      </c>
      <c r="E216" s="110">
        <v>-44.321972695431</v>
      </c>
      <c r="F216" s="110"/>
      <c r="G216" s="284">
        <v>20.633934120571801</v>
      </c>
      <c r="H216" s="284">
        <v>1.9725362263864701</v>
      </c>
      <c r="I216" s="110">
        <v>99.538937105034407</v>
      </c>
      <c r="J216" s="133">
        <v>7.3115496603041104</v>
      </c>
      <c r="K216" s="133">
        <v>31.215127857882699</v>
      </c>
      <c r="L216" s="133">
        <v>54.210354198133501</v>
      </c>
      <c r="M216" s="194"/>
      <c r="N216" s="110"/>
    </row>
    <row r="217" spans="1:14" ht="13.2" x14ac:dyDescent="0.25">
      <c r="A217" s="110" t="s">
        <v>529</v>
      </c>
      <c r="B217" s="110">
        <v>11616</v>
      </c>
      <c r="C217" s="110">
        <v>3507</v>
      </c>
      <c r="D217" s="110">
        <v>3551.6584041491301</v>
      </c>
      <c r="E217" s="110">
        <v>-44.321972695431</v>
      </c>
      <c r="F217" s="110"/>
      <c r="G217" s="284">
        <v>12.7529411764706</v>
      </c>
      <c r="H217" s="284">
        <v>2.06492603990867</v>
      </c>
      <c r="I217" s="110">
        <v>74.108029254595607</v>
      </c>
      <c r="J217" s="133">
        <v>5.8798209366391196</v>
      </c>
      <c r="K217" s="133">
        <v>26.304166444385299</v>
      </c>
      <c r="L217" s="133">
        <v>71.841373538860296</v>
      </c>
      <c r="M217" s="194"/>
      <c r="N217" s="110"/>
    </row>
    <row r="218" spans="1:14" ht="13.2" x14ac:dyDescent="0.25">
      <c r="A218" s="110" t="s">
        <v>530</v>
      </c>
      <c r="B218" s="110">
        <v>10070</v>
      </c>
      <c r="C218" s="110">
        <v>3482</v>
      </c>
      <c r="D218" s="110">
        <v>3526.72077037592</v>
      </c>
      <c r="E218" s="110">
        <v>-44.321972695431</v>
      </c>
      <c r="F218" s="110"/>
      <c r="G218" s="284">
        <v>21.506442021803799</v>
      </c>
      <c r="H218" s="284">
        <v>2.44652235173562</v>
      </c>
      <c r="I218" s="110">
        <v>67.253252709441497</v>
      </c>
      <c r="J218" s="133">
        <v>6.6633565044687204</v>
      </c>
      <c r="K218" s="133">
        <v>25.0054931739237</v>
      </c>
      <c r="L218" s="133">
        <v>296.39028521119002</v>
      </c>
      <c r="M218" s="194"/>
      <c r="N218" s="110"/>
    </row>
    <row r="219" spans="1:14" ht="14.25" customHeight="1" x14ac:dyDescent="0.25">
      <c r="A219" s="18" t="s">
        <v>531</v>
      </c>
      <c r="B219" s="110"/>
      <c r="C219" s="110"/>
      <c r="D219" s="110"/>
      <c r="E219" s="110"/>
      <c r="F219" s="110"/>
      <c r="G219" s="284"/>
      <c r="H219" s="284"/>
      <c r="I219" s="110"/>
      <c r="J219" s="133"/>
      <c r="K219" s="133"/>
      <c r="L219" s="133"/>
      <c r="M219" s="194"/>
      <c r="N219" s="110"/>
    </row>
    <row r="220" spans="1:14" ht="13.2" x14ac:dyDescent="0.25">
      <c r="A220" s="110" t="s">
        <v>532</v>
      </c>
      <c r="B220" s="110">
        <v>11377</v>
      </c>
      <c r="C220" s="110">
        <v>3112</v>
      </c>
      <c r="D220" s="110">
        <v>3155.85411486249</v>
      </c>
      <c r="E220" s="110">
        <v>-44.321972695431</v>
      </c>
      <c r="F220" s="110"/>
      <c r="G220" s="284">
        <v>6.12244897959184</v>
      </c>
      <c r="H220" s="284">
        <v>2.42821352861823</v>
      </c>
      <c r="I220" s="110">
        <v>82.819079927272796</v>
      </c>
      <c r="J220" s="133">
        <v>4.7903665289619406</v>
      </c>
      <c r="K220" s="133">
        <v>26.333613627733001</v>
      </c>
      <c r="L220" s="133">
        <v>2.3348003243615101</v>
      </c>
      <c r="M220" s="194"/>
      <c r="N220" s="110"/>
    </row>
    <row r="221" spans="1:14" ht="13.2" x14ac:dyDescent="0.25">
      <c r="A221" s="110" t="s">
        <v>533</v>
      </c>
      <c r="B221" s="110">
        <v>9666</v>
      </c>
      <c r="C221" s="110">
        <v>4474</v>
      </c>
      <c r="D221" s="110">
        <v>4518.7737278357899</v>
      </c>
      <c r="E221" s="110">
        <v>-44.321972695431</v>
      </c>
      <c r="F221" s="110"/>
      <c r="G221" s="284">
        <v>14.688970203868301</v>
      </c>
      <c r="H221" s="284">
        <v>2.7113630761646501</v>
      </c>
      <c r="I221" s="110">
        <v>87.4414089547967</v>
      </c>
      <c r="J221" s="133">
        <v>2.8553693358162597</v>
      </c>
      <c r="K221" s="133">
        <v>34.877852201947</v>
      </c>
      <c r="L221" s="133">
        <v>8.5558712652166395</v>
      </c>
      <c r="M221" s="194"/>
      <c r="N221" s="110"/>
    </row>
    <row r="222" spans="1:14" ht="13.2" x14ac:dyDescent="0.25">
      <c r="A222" s="110" t="s">
        <v>534</v>
      </c>
      <c r="B222" s="110">
        <v>15932</v>
      </c>
      <c r="C222" s="110">
        <v>4076</v>
      </c>
      <c r="D222" s="110">
        <v>4120.7227021770505</v>
      </c>
      <c r="E222" s="110">
        <v>-44.321972695431</v>
      </c>
      <c r="F222" s="110"/>
      <c r="G222" s="284">
        <v>10.716238381629301</v>
      </c>
      <c r="H222" s="284">
        <v>2.7742370848016802</v>
      </c>
      <c r="I222" s="110">
        <v>110.58933040759401</v>
      </c>
      <c r="J222" s="133">
        <v>7.8395681646999797</v>
      </c>
      <c r="K222" s="133">
        <v>27.811633299766399</v>
      </c>
      <c r="L222" s="133">
        <v>2.2024259027564499</v>
      </c>
      <c r="M222" s="194"/>
      <c r="N222" s="110"/>
    </row>
    <row r="223" spans="1:14" ht="13.2" x14ac:dyDescent="0.25">
      <c r="A223" s="110" t="s">
        <v>535</v>
      </c>
      <c r="B223" s="110">
        <v>7013</v>
      </c>
      <c r="C223" s="110">
        <v>5852</v>
      </c>
      <c r="D223" s="110">
        <v>5896.7259662373699</v>
      </c>
      <c r="E223" s="110">
        <v>-44.321972695431</v>
      </c>
      <c r="F223" s="110"/>
      <c r="G223" s="284">
        <v>26.099925428784498</v>
      </c>
      <c r="H223" s="284">
        <v>2.2822713164141</v>
      </c>
      <c r="I223" s="110">
        <v>72.856022400347896</v>
      </c>
      <c r="J223" s="133">
        <v>6.9727648652502499</v>
      </c>
      <c r="K223" s="133">
        <v>29.0560988861723</v>
      </c>
      <c r="L223" s="133">
        <v>14.105243926684999</v>
      </c>
      <c r="M223" s="194"/>
      <c r="N223" s="110"/>
    </row>
    <row r="224" spans="1:14" ht="13.2" x14ac:dyDescent="0.25">
      <c r="A224" s="110" t="s">
        <v>536</v>
      </c>
      <c r="B224" s="110">
        <v>30381</v>
      </c>
      <c r="C224" s="110">
        <v>4664</v>
      </c>
      <c r="D224" s="110">
        <v>4707.8549829087797</v>
      </c>
      <c r="E224" s="110">
        <v>-44.321972695431</v>
      </c>
      <c r="F224" s="110"/>
      <c r="G224" s="284">
        <v>14.777640518838799</v>
      </c>
      <c r="H224" s="284">
        <v>2.4782951854775099</v>
      </c>
      <c r="I224" s="110">
        <v>166.76630355080701</v>
      </c>
      <c r="J224" s="133">
        <v>6.3954445212468309</v>
      </c>
      <c r="K224" s="133">
        <v>29.270728276473498</v>
      </c>
      <c r="L224" s="133">
        <v>8.3005163135282309</v>
      </c>
      <c r="M224" s="194"/>
      <c r="N224" s="110"/>
    </row>
    <row r="225" spans="1:14" ht="13.2" x14ac:dyDescent="0.25">
      <c r="A225" s="110" t="s">
        <v>537</v>
      </c>
      <c r="B225" s="110">
        <v>21738</v>
      </c>
      <c r="C225" s="110">
        <v>3517</v>
      </c>
      <c r="D225" s="110">
        <v>3561.5784616496198</v>
      </c>
      <c r="E225" s="110">
        <v>-44.321972695431</v>
      </c>
      <c r="F225" s="110"/>
      <c r="G225" s="284">
        <v>7.0751276440554305</v>
      </c>
      <c r="H225" s="284">
        <v>2.4887714663143998</v>
      </c>
      <c r="I225" s="110">
        <v>136.01102896456601</v>
      </c>
      <c r="J225" s="133">
        <v>7.1441714969178394</v>
      </c>
      <c r="K225" s="133">
        <v>26.752941410155501</v>
      </c>
      <c r="L225" s="133">
        <v>2.0770324015108002</v>
      </c>
      <c r="M225" s="194"/>
      <c r="N225" s="110"/>
    </row>
    <row r="226" spans="1:14" ht="13.2" x14ac:dyDescent="0.25">
      <c r="A226" s="110" t="s">
        <v>538</v>
      </c>
      <c r="B226" s="110">
        <v>5683</v>
      </c>
      <c r="C226" s="110">
        <v>4474</v>
      </c>
      <c r="D226" s="110">
        <v>4518.53124236862</v>
      </c>
      <c r="E226" s="110">
        <v>-44.321972695431</v>
      </c>
      <c r="F226" s="110"/>
      <c r="G226" s="284">
        <v>17.025257249766099</v>
      </c>
      <c r="H226" s="284">
        <v>2.0342612419700199</v>
      </c>
      <c r="I226" s="110">
        <v>64.195015382816095</v>
      </c>
      <c r="J226" s="133">
        <v>2.8857997536512401</v>
      </c>
      <c r="K226" s="133">
        <v>32.718989848972598</v>
      </c>
      <c r="L226" s="133">
        <v>7.0079751391289209</v>
      </c>
      <c r="M226" s="194"/>
      <c r="N226" s="110"/>
    </row>
    <row r="227" spans="1:14" ht="13.2" x14ac:dyDescent="0.25">
      <c r="A227" s="110" t="s">
        <v>539</v>
      </c>
      <c r="B227" s="110">
        <v>8234</v>
      </c>
      <c r="C227" s="110">
        <v>2672</v>
      </c>
      <c r="D227" s="110">
        <v>2716.4601301204402</v>
      </c>
      <c r="E227" s="110">
        <v>-44.321972695431</v>
      </c>
      <c r="F227" s="110"/>
      <c r="G227" s="284">
        <v>4.0135396518375197</v>
      </c>
      <c r="H227" s="284">
        <v>2.5513541802957</v>
      </c>
      <c r="I227" s="110">
        <v>61.814237842102401</v>
      </c>
      <c r="J227" s="133">
        <v>3.0604809327179998</v>
      </c>
      <c r="K227" s="133">
        <v>23.015063481028999</v>
      </c>
      <c r="L227" s="133">
        <v>1.53334848207737</v>
      </c>
      <c r="M227" s="194"/>
      <c r="N227" s="110"/>
    </row>
    <row r="228" spans="1:14" ht="13.2" x14ac:dyDescent="0.25">
      <c r="A228" s="110" t="s">
        <v>540</v>
      </c>
      <c r="B228" s="110">
        <v>23588</v>
      </c>
      <c r="C228" s="110">
        <v>4665</v>
      </c>
      <c r="D228" s="110">
        <v>4709.7702114660697</v>
      </c>
      <c r="E228" s="110">
        <v>-44.321972695431</v>
      </c>
      <c r="F228" s="110"/>
      <c r="G228" s="284">
        <v>14.740726354632001</v>
      </c>
      <c r="H228" s="284">
        <v>2.7324879227053098</v>
      </c>
      <c r="I228" s="110">
        <v>131.506653824056</v>
      </c>
      <c r="J228" s="133">
        <v>8.0464643038833294</v>
      </c>
      <c r="K228" s="133">
        <v>27.570141236689999</v>
      </c>
      <c r="L228" s="133">
        <v>5.6554551590784898</v>
      </c>
      <c r="M228" s="194"/>
      <c r="N228" s="110"/>
    </row>
    <row r="229" spans="1:14" ht="13.2" x14ac:dyDescent="0.25">
      <c r="A229" s="110" t="s">
        <v>541</v>
      </c>
      <c r="B229" s="110">
        <v>4771</v>
      </c>
      <c r="C229" s="110">
        <v>5333</v>
      </c>
      <c r="D229" s="110">
        <v>5377.2025070382697</v>
      </c>
      <c r="E229" s="110">
        <v>-44.321972695431</v>
      </c>
      <c r="F229" s="110"/>
      <c r="G229" s="284">
        <v>18.548387096774199</v>
      </c>
      <c r="H229" s="284">
        <v>3.8183694530443799</v>
      </c>
      <c r="I229" s="110">
        <v>59.548299723837602</v>
      </c>
      <c r="J229" s="133">
        <v>1.80255711590861</v>
      </c>
      <c r="K229" s="133">
        <v>40.747499758819302</v>
      </c>
      <c r="L229" s="133">
        <v>13.0977203833821</v>
      </c>
      <c r="M229" s="194"/>
      <c r="N229" s="110"/>
    </row>
    <row r="230" spans="1:14" ht="13.2" x14ac:dyDescent="0.25">
      <c r="A230" s="110" t="s">
        <v>542</v>
      </c>
      <c r="B230" s="110">
        <v>10726</v>
      </c>
      <c r="C230" s="110">
        <v>3866</v>
      </c>
      <c r="D230" s="110">
        <v>3909.8621214063101</v>
      </c>
      <c r="E230" s="110">
        <v>-44.321972695431</v>
      </c>
      <c r="F230" s="110"/>
      <c r="G230" s="284">
        <v>11.590524534686999</v>
      </c>
      <c r="H230" s="284">
        <v>2.39026510212951</v>
      </c>
      <c r="I230" s="110">
        <v>89.855439456941099</v>
      </c>
      <c r="J230" s="133">
        <v>4.7454782770837198</v>
      </c>
      <c r="K230" s="133">
        <v>26.445239882224001</v>
      </c>
      <c r="L230" s="133">
        <v>4.3110346303298996</v>
      </c>
      <c r="M230" s="194"/>
      <c r="N230" s="110"/>
    </row>
    <row r="231" spans="1:14" ht="13.2" x14ac:dyDescent="0.25">
      <c r="A231" s="110" t="s">
        <v>531</v>
      </c>
      <c r="B231" s="110">
        <v>155696</v>
      </c>
      <c r="C231" s="110">
        <v>4909</v>
      </c>
      <c r="D231" s="110">
        <v>4952.9196196411203</v>
      </c>
      <c r="E231" s="110">
        <v>-44.321972695431</v>
      </c>
      <c r="F231" s="110"/>
      <c r="G231" s="284">
        <v>11.6686613096256</v>
      </c>
      <c r="H231" s="284">
        <v>1.9956478733926801</v>
      </c>
      <c r="I231" s="110">
        <v>359.16709203377798</v>
      </c>
      <c r="J231" s="133">
        <v>16.9118024868975</v>
      </c>
      <c r="K231" s="133">
        <v>22.0483432423956</v>
      </c>
      <c r="L231" s="133">
        <v>3.9271191303954103</v>
      </c>
      <c r="M231" s="194"/>
      <c r="N231" s="110"/>
    </row>
    <row r="232" spans="1:14" ht="14.25" customHeight="1" x14ac:dyDescent="0.25">
      <c r="A232" s="18" t="s">
        <v>543</v>
      </c>
      <c r="B232" s="110"/>
      <c r="C232" s="110"/>
      <c r="D232" s="110"/>
      <c r="E232" s="110"/>
      <c r="F232" s="110"/>
      <c r="G232" s="284"/>
      <c r="H232" s="284"/>
      <c r="I232" s="110"/>
      <c r="J232" s="133"/>
      <c r="K232" s="133"/>
      <c r="L232" s="133"/>
      <c r="M232" s="194"/>
      <c r="N232" s="110"/>
    </row>
    <row r="233" spans="1:14" ht="13.2" x14ac:dyDescent="0.25">
      <c r="A233" s="110" t="s">
        <v>544</v>
      </c>
      <c r="B233" s="110">
        <v>14087</v>
      </c>
      <c r="C233" s="110">
        <v>4264</v>
      </c>
      <c r="D233" s="110">
        <v>4308.7940315366704</v>
      </c>
      <c r="E233" s="110">
        <v>-44.321972695431</v>
      </c>
      <c r="F233" s="110"/>
      <c r="G233" s="284">
        <v>12.7989221960256</v>
      </c>
      <c r="H233" s="284">
        <v>2.6518320227538901</v>
      </c>
      <c r="I233" s="110">
        <v>106.38608931622601</v>
      </c>
      <c r="J233" s="133">
        <v>9.0225030169660005</v>
      </c>
      <c r="K233" s="133">
        <v>24.052362948960401</v>
      </c>
      <c r="L233" s="133">
        <v>3.7461520355747098</v>
      </c>
      <c r="M233" s="194"/>
      <c r="N233" s="110"/>
    </row>
    <row r="234" spans="1:14" ht="13.2" x14ac:dyDescent="0.25">
      <c r="A234" s="110" t="s">
        <v>545</v>
      </c>
      <c r="B234" s="110">
        <v>13391</v>
      </c>
      <c r="C234" s="110">
        <v>4821</v>
      </c>
      <c r="D234" s="110">
        <v>4865.1470005455703</v>
      </c>
      <c r="E234" s="110">
        <v>-44.321972695431</v>
      </c>
      <c r="F234" s="110"/>
      <c r="G234" s="284">
        <v>15.466666666666701</v>
      </c>
      <c r="H234" s="284">
        <v>3.0733340095344399</v>
      </c>
      <c r="I234" s="110">
        <v>110.168053445634</v>
      </c>
      <c r="J234" s="133">
        <v>7.5423792099171107</v>
      </c>
      <c r="K234" s="133">
        <v>28.154580947130501</v>
      </c>
      <c r="L234" s="133">
        <v>2.6732922833171298</v>
      </c>
      <c r="M234" s="194"/>
      <c r="N234" s="110"/>
    </row>
    <row r="235" spans="1:14" ht="13.2" x14ac:dyDescent="0.25">
      <c r="A235" s="110" t="s">
        <v>546</v>
      </c>
      <c r="B235" s="110">
        <v>16346</v>
      </c>
      <c r="C235" s="110">
        <v>4298</v>
      </c>
      <c r="D235" s="110">
        <v>4341.9336669710101</v>
      </c>
      <c r="E235" s="110">
        <v>-44.321972695431</v>
      </c>
      <c r="F235" s="110"/>
      <c r="G235" s="284">
        <v>11.767955801105</v>
      </c>
      <c r="H235" s="284">
        <v>3.0951471150172001</v>
      </c>
      <c r="I235" s="110">
        <v>117.33285984753</v>
      </c>
      <c r="J235" s="133">
        <v>7.9407806191117105</v>
      </c>
      <c r="K235" s="133">
        <v>25.7891316864531</v>
      </c>
      <c r="L235" s="133">
        <v>3.6943084854128103</v>
      </c>
      <c r="M235" s="194"/>
      <c r="N235" s="110"/>
    </row>
    <row r="236" spans="1:14" ht="13.2" x14ac:dyDescent="0.25">
      <c r="A236" s="110" t="s">
        <v>547</v>
      </c>
      <c r="B236" s="110">
        <v>8675</v>
      </c>
      <c r="C236" s="110">
        <v>4593</v>
      </c>
      <c r="D236" s="110">
        <v>4637.1225786206596</v>
      </c>
      <c r="E236" s="110">
        <v>-44.321972695431</v>
      </c>
      <c r="F236" s="110"/>
      <c r="G236" s="284">
        <v>15.5334987593052</v>
      </c>
      <c r="H236" s="284">
        <v>2.4561907497845401</v>
      </c>
      <c r="I236" s="110">
        <v>81.1048703839665</v>
      </c>
      <c r="J236" s="133">
        <v>7.8731988472622501</v>
      </c>
      <c r="K236" s="133">
        <v>29.939527327988401</v>
      </c>
      <c r="L236" s="133">
        <v>2.3315792000291302</v>
      </c>
      <c r="M236" s="194"/>
      <c r="N236" s="110"/>
    </row>
    <row r="237" spans="1:14" ht="13.2" x14ac:dyDescent="0.25">
      <c r="A237" s="110" t="s">
        <v>548</v>
      </c>
      <c r="B237" s="110">
        <v>26214</v>
      </c>
      <c r="C237" s="110">
        <v>5075</v>
      </c>
      <c r="D237" s="110">
        <v>5119.2395591096702</v>
      </c>
      <c r="E237" s="110">
        <v>-44.321972695431</v>
      </c>
      <c r="F237" s="110"/>
      <c r="G237" s="284">
        <v>15.9310344827586</v>
      </c>
      <c r="H237" s="284">
        <v>2.82670039894911</v>
      </c>
      <c r="I237" s="110">
        <v>145.76693726630899</v>
      </c>
      <c r="J237" s="133">
        <v>12.7450980392157</v>
      </c>
      <c r="K237" s="133">
        <v>27.656308014266699</v>
      </c>
      <c r="L237" s="133">
        <v>3.7468384989258898</v>
      </c>
      <c r="M237" s="194"/>
      <c r="N237" s="110"/>
    </row>
    <row r="238" spans="1:14" ht="13.2" x14ac:dyDescent="0.25">
      <c r="A238" s="110" t="s">
        <v>549</v>
      </c>
      <c r="B238" s="110">
        <v>5690</v>
      </c>
      <c r="C238" s="110">
        <v>4290</v>
      </c>
      <c r="D238" s="110">
        <v>4333.8588379562198</v>
      </c>
      <c r="E238" s="110">
        <v>-44.321972695431</v>
      </c>
      <c r="F238" s="110"/>
      <c r="G238" s="284">
        <v>13.2107023411371</v>
      </c>
      <c r="H238" s="284">
        <v>2.8949545078577299</v>
      </c>
      <c r="I238" s="110">
        <v>68.212902005412403</v>
      </c>
      <c r="J238" s="133">
        <v>8.0140597539543101</v>
      </c>
      <c r="K238" s="133">
        <v>26.155436364616602</v>
      </c>
      <c r="L238" s="133">
        <v>3.7735879098701601</v>
      </c>
      <c r="M238" s="194"/>
      <c r="N238" s="110"/>
    </row>
    <row r="239" spans="1:14" ht="13.2" x14ac:dyDescent="0.25">
      <c r="A239" s="110" t="s">
        <v>550</v>
      </c>
      <c r="B239" s="110">
        <v>22894</v>
      </c>
      <c r="C239" s="110">
        <v>4101</v>
      </c>
      <c r="D239" s="110">
        <v>4145.2585043714298</v>
      </c>
      <c r="E239" s="110">
        <v>-44.321972695431</v>
      </c>
      <c r="F239" s="110"/>
      <c r="G239" s="284">
        <v>10.0915605095541</v>
      </c>
      <c r="H239" s="284">
        <v>2.7303754266211602</v>
      </c>
      <c r="I239" s="110">
        <v>124.020159651566</v>
      </c>
      <c r="J239" s="133">
        <v>10.1118196907487</v>
      </c>
      <c r="K239" s="133">
        <v>28.071385487114</v>
      </c>
      <c r="L239" s="133">
        <v>1.96803205709725</v>
      </c>
      <c r="M239" s="194"/>
      <c r="N239" s="110"/>
    </row>
    <row r="240" spans="1:14" ht="13.2" x14ac:dyDescent="0.25">
      <c r="A240" s="110" t="s">
        <v>551</v>
      </c>
      <c r="B240" s="110">
        <v>4393</v>
      </c>
      <c r="C240" s="110">
        <v>4402</v>
      </c>
      <c r="D240" s="110">
        <v>4446.5239885063402</v>
      </c>
      <c r="E240" s="110">
        <v>-44.321972695431</v>
      </c>
      <c r="F240" s="110"/>
      <c r="G240" s="284">
        <v>11.9854721549637</v>
      </c>
      <c r="H240" s="284">
        <v>3.9433490697028604</v>
      </c>
      <c r="I240" s="110">
        <v>52</v>
      </c>
      <c r="J240" s="133">
        <v>5.1445481447757802</v>
      </c>
      <c r="K240" s="133">
        <v>30.677281470399802</v>
      </c>
      <c r="L240" s="133">
        <v>3.6810418166350405</v>
      </c>
      <c r="M240" s="194"/>
      <c r="N240" s="110"/>
    </row>
    <row r="241" spans="1:14" ht="13.2" x14ac:dyDescent="0.25">
      <c r="A241" s="110" t="s">
        <v>552</v>
      </c>
      <c r="B241" s="110">
        <v>10106</v>
      </c>
      <c r="C241" s="110">
        <v>3504</v>
      </c>
      <c r="D241" s="110">
        <v>3548.16821623535</v>
      </c>
      <c r="E241" s="110">
        <v>-44.321972695431</v>
      </c>
      <c r="F241" s="110"/>
      <c r="G241" s="284">
        <v>7.4402125775022103</v>
      </c>
      <c r="H241" s="284">
        <v>3.2441100283705402</v>
      </c>
      <c r="I241" s="110">
        <v>94.509258805685306</v>
      </c>
      <c r="J241" s="133">
        <v>2.1967148228775</v>
      </c>
      <c r="K241" s="133">
        <v>26.082892621047101</v>
      </c>
      <c r="L241" s="133">
        <v>1.3469261037115801</v>
      </c>
      <c r="M241" s="194"/>
      <c r="N241" s="110"/>
    </row>
    <row r="242" spans="1:14" ht="13.2" x14ac:dyDescent="0.25">
      <c r="A242" s="110" t="s">
        <v>553</v>
      </c>
      <c r="B242" s="110">
        <v>154049</v>
      </c>
      <c r="C242" s="110">
        <v>4868</v>
      </c>
      <c r="D242" s="110">
        <v>4910.2561271016102</v>
      </c>
      <c r="E242" s="110">
        <v>-42.582200206013098</v>
      </c>
      <c r="F242" s="110"/>
      <c r="G242" s="284">
        <v>10.9493066211169</v>
      </c>
      <c r="H242" s="284">
        <v>2.3838353261692102</v>
      </c>
      <c r="I242" s="110">
        <v>369.50778070292398</v>
      </c>
      <c r="J242" s="133">
        <v>13.339911326915498</v>
      </c>
      <c r="K242" s="133">
        <v>22.5762048036379</v>
      </c>
      <c r="L242" s="133">
        <v>2.3340071021289801</v>
      </c>
      <c r="M242" s="194"/>
      <c r="N242" s="110"/>
    </row>
    <row r="243" spans="1:14" ht="14.25" customHeight="1" x14ac:dyDescent="0.25">
      <c r="A243" s="18" t="s">
        <v>554</v>
      </c>
      <c r="B243" s="110"/>
      <c r="C243" s="110"/>
      <c r="D243" s="110"/>
      <c r="E243" s="110"/>
      <c r="F243" s="110"/>
      <c r="G243" s="284"/>
      <c r="H243" s="284"/>
      <c r="I243" s="110"/>
      <c r="J243" s="133"/>
      <c r="K243" s="133"/>
      <c r="L243" s="133"/>
      <c r="M243" s="194"/>
      <c r="N243" s="110"/>
    </row>
    <row r="244" spans="1:14" ht="13.2" x14ac:dyDescent="0.25">
      <c r="A244" s="110" t="s">
        <v>555</v>
      </c>
      <c r="B244" s="110">
        <v>23178</v>
      </c>
      <c r="C244" s="110">
        <v>4550</v>
      </c>
      <c r="D244" s="110">
        <v>4593.9577719659001</v>
      </c>
      <c r="E244" s="110">
        <v>-44.321972695431</v>
      </c>
      <c r="F244" s="110"/>
      <c r="G244" s="284">
        <v>14.789743589743601</v>
      </c>
      <c r="H244" s="284">
        <v>2.3170925249960299</v>
      </c>
      <c r="I244" s="110">
        <v>137.164135254082</v>
      </c>
      <c r="J244" s="133">
        <v>6.3681076883251402</v>
      </c>
      <c r="K244" s="133">
        <v>29.269374684625301</v>
      </c>
      <c r="L244" s="133">
        <v>3.4143664617240499</v>
      </c>
      <c r="M244" s="194"/>
      <c r="N244" s="110"/>
    </row>
    <row r="245" spans="1:14" ht="13.2" x14ac:dyDescent="0.25">
      <c r="A245" s="110" t="s">
        <v>556</v>
      </c>
      <c r="B245" s="110">
        <v>52590</v>
      </c>
      <c r="C245" s="110">
        <v>5809</v>
      </c>
      <c r="D245" s="110">
        <v>5853.0053612302399</v>
      </c>
      <c r="E245" s="110">
        <v>-44.321972695431</v>
      </c>
      <c r="F245" s="110"/>
      <c r="G245" s="284">
        <v>19.275189167662298</v>
      </c>
      <c r="H245" s="284">
        <v>2.6638103665067798</v>
      </c>
      <c r="I245" s="110">
        <v>215.69654610123001</v>
      </c>
      <c r="J245" s="133">
        <v>17.923559612093602</v>
      </c>
      <c r="K245" s="133">
        <v>25.0108522776858</v>
      </c>
      <c r="L245" s="133">
        <v>5.8947142145050302</v>
      </c>
      <c r="M245" s="194"/>
      <c r="N245" s="110"/>
    </row>
    <row r="246" spans="1:14" ht="13.2" x14ac:dyDescent="0.25">
      <c r="A246" s="110" t="s">
        <v>557</v>
      </c>
      <c r="B246" s="110">
        <v>59406</v>
      </c>
      <c r="C246" s="110">
        <v>3690</v>
      </c>
      <c r="D246" s="110">
        <v>3734.35621502297</v>
      </c>
      <c r="E246" s="110">
        <v>-44.321972695431</v>
      </c>
      <c r="F246" s="110"/>
      <c r="G246" s="284">
        <v>7.09484690067214</v>
      </c>
      <c r="H246" s="284">
        <v>1.89655823793872</v>
      </c>
      <c r="I246" s="110">
        <v>222.13509403063699</v>
      </c>
      <c r="J246" s="133">
        <v>13.4279365720634</v>
      </c>
      <c r="K246" s="133">
        <v>21.398644834801299</v>
      </c>
      <c r="L246" s="133">
        <v>3.6144012169632105</v>
      </c>
      <c r="M246" s="194"/>
      <c r="N246" s="110"/>
    </row>
    <row r="247" spans="1:14" ht="13.2" x14ac:dyDescent="0.25">
      <c r="A247" s="110" t="s">
        <v>558</v>
      </c>
      <c r="B247" s="110">
        <v>10304</v>
      </c>
      <c r="C247" s="110">
        <v>2517</v>
      </c>
      <c r="D247" s="110">
        <v>2561.3251369268301</v>
      </c>
      <c r="E247" s="110">
        <v>-44.321972695431</v>
      </c>
      <c r="F247" s="110"/>
      <c r="G247" s="284">
        <v>3.9376538146021303</v>
      </c>
      <c r="H247" s="284">
        <v>1.9107611548556402</v>
      </c>
      <c r="I247" s="110">
        <v>87.561407023870999</v>
      </c>
      <c r="J247" s="133">
        <v>1.0384316770186299</v>
      </c>
      <c r="K247" s="133">
        <v>25.374019206431999</v>
      </c>
      <c r="L247" s="133">
        <v>1.8189050375401801</v>
      </c>
      <c r="M247" s="194"/>
      <c r="N247" s="110"/>
    </row>
    <row r="248" spans="1:14" ht="13.2" x14ac:dyDescent="0.25">
      <c r="A248" s="110" t="s">
        <v>559</v>
      </c>
      <c r="B248" s="110">
        <v>15491</v>
      </c>
      <c r="C248" s="110">
        <v>4467</v>
      </c>
      <c r="D248" s="110">
        <v>4511.6890826956596</v>
      </c>
      <c r="E248" s="110">
        <v>-44.321972695431</v>
      </c>
      <c r="F248" s="110"/>
      <c r="G248" s="284">
        <v>13.119899560577499</v>
      </c>
      <c r="H248" s="284">
        <v>2.8976712432678497</v>
      </c>
      <c r="I248" s="110">
        <v>103.527774051218</v>
      </c>
      <c r="J248" s="133">
        <v>5.9776644503260004</v>
      </c>
      <c r="K248" s="133">
        <v>33.427107160436798</v>
      </c>
      <c r="L248" s="133">
        <v>4.2681762532151701</v>
      </c>
      <c r="M248" s="194"/>
      <c r="N248" s="110"/>
    </row>
    <row r="249" spans="1:14" ht="13.2" x14ac:dyDescent="0.25">
      <c r="A249" s="110" t="s">
        <v>560</v>
      </c>
      <c r="B249" s="110">
        <v>15807</v>
      </c>
      <c r="C249" s="110">
        <v>2814</v>
      </c>
      <c r="D249" s="110">
        <v>2858.5424486771899</v>
      </c>
      <c r="E249" s="110">
        <v>-44.321972695431</v>
      </c>
      <c r="F249" s="110"/>
      <c r="G249" s="284">
        <v>6.4886681154920804</v>
      </c>
      <c r="H249" s="284">
        <v>1.5708999511275599</v>
      </c>
      <c r="I249" s="110">
        <v>111.874930167576</v>
      </c>
      <c r="J249" s="133">
        <v>2.6380717403681899</v>
      </c>
      <c r="K249" s="133">
        <v>22.051241426139399</v>
      </c>
      <c r="L249" s="133">
        <v>3.0337236288939797</v>
      </c>
      <c r="M249" s="194"/>
      <c r="N249" s="110"/>
    </row>
    <row r="250" spans="1:14" ht="13.2" x14ac:dyDescent="0.25">
      <c r="A250" s="110" t="s">
        <v>561</v>
      </c>
      <c r="B250" s="110">
        <v>26898</v>
      </c>
      <c r="C250" s="110">
        <v>5146</v>
      </c>
      <c r="D250" s="110">
        <v>5189.9537569909699</v>
      </c>
      <c r="E250" s="110">
        <v>-44.321972695431</v>
      </c>
      <c r="F250" s="110"/>
      <c r="G250" s="284">
        <v>18.575323790047698</v>
      </c>
      <c r="H250" s="284">
        <v>2.4080999726352301</v>
      </c>
      <c r="I250" s="110">
        <v>151.993420910249</v>
      </c>
      <c r="J250" s="133">
        <v>7.6808684660569604</v>
      </c>
      <c r="K250" s="133">
        <v>27.718412908434502</v>
      </c>
      <c r="L250" s="133">
        <v>5.74964659954514</v>
      </c>
      <c r="M250" s="194"/>
      <c r="N250" s="110"/>
    </row>
    <row r="251" spans="1:14" ht="13.2" x14ac:dyDescent="0.25">
      <c r="A251" s="110" t="s">
        <v>562</v>
      </c>
      <c r="B251" s="110">
        <v>10138</v>
      </c>
      <c r="C251" s="110">
        <v>3518</v>
      </c>
      <c r="D251" s="110">
        <v>3562.7817387181599</v>
      </c>
      <c r="E251" s="110">
        <v>-44.321972695431</v>
      </c>
      <c r="F251" s="110"/>
      <c r="G251" s="284">
        <v>11.002066115702499</v>
      </c>
      <c r="H251" s="284">
        <v>2.1923937360179</v>
      </c>
      <c r="I251" s="110">
        <v>83.797374660546495</v>
      </c>
      <c r="J251" s="133">
        <v>4.3894259222726397</v>
      </c>
      <c r="K251" s="133">
        <v>26.528428537708098</v>
      </c>
      <c r="L251" s="133">
        <v>33.550256561620202</v>
      </c>
      <c r="M251" s="194"/>
      <c r="N251" s="110"/>
    </row>
    <row r="252" spans="1:14" ht="13.2" x14ac:dyDescent="0.25">
      <c r="A252" s="110" t="s">
        <v>563</v>
      </c>
      <c r="B252" s="110">
        <v>20470</v>
      </c>
      <c r="C252" s="110">
        <v>3393</v>
      </c>
      <c r="D252" s="110">
        <v>3437.7839830869102</v>
      </c>
      <c r="E252" s="110">
        <v>-44.321972695431</v>
      </c>
      <c r="F252" s="110"/>
      <c r="G252" s="284">
        <v>5.9277108433734895</v>
      </c>
      <c r="H252" s="284">
        <v>2.7227590625166798</v>
      </c>
      <c r="I252" s="110">
        <v>132.17034463146399</v>
      </c>
      <c r="J252" s="133">
        <v>6.4973131411822207</v>
      </c>
      <c r="K252" s="133">
        <v>27.848566961959499</v>
      </c>
      <c r="L252" s="133">
        <v>6.96234816348157</v>
      </c>
      <c r="M252" s="194"/>
      <c r="N252" s="110"/>
    </row>
    <row r="253" spans="1:14" ht="13.2" x14ac:dyDescent="0.25">
      <c r="A253" s="110" t="s">
        <v>564</v>
      </c>
      <c r="B253" s="110">
        <v>6911</v>
      </c>
      <c r="C253" s="110">
        <v>4316</v>
      </c>
      <c r="D253" s="110">
        <v>4360.2375759602601</v>
      </c>
      <c r="E253" s="110">
        <v>-44.321972695431</v>
      </c>
      <c r="F253" s="110"/>
      <c r="G253" s="284">
        <v>12.4617737003058</v>
      </c>
      <c r="H253" s="284">
        <v>3.3107101473266001</v>
      </c>
      <c r="I253" s="110">
        <v>75.226325179421096</v>
      </c>
      <c r="J253" s="133">
        <v>8.0596151063521901</v>
      </c>
      <c r="K253" s="133">
        <v>27.872492965914301</v>
      </c>
      <c r="L253" s="133">
        <v>14.1697325323274</v>
      </c>
      <c r="M253" s="194"/>
      <c r="N253" s="110"/>
    </row>
    <row r="254" spans="1:14" ht="13.2" x14ac:dyDescent="0.25">
      <c r="A254" s="110" t="s">
        <v>565</v>
      </c>
      <c r="B254" s="110">
        <v>10950</v>
      </c>
      <c r="C254" s="110">
        <v>3077</v>
      </c>
      <c r="D254" s="110">
        <v>3121.2863443259298</v>
      </c>
      <c r="E254" s="110">
        <v>-44.321972695431</v>
      </c>
      <c r="F254" s="110"/>
      <c r="G254" s="284">
        <v>5.5154639175257705</v>
      </c>
      <c r="H254" s="284">
        <v>2.2110849056603801</v>
      </c>
      <c r="I254" s="110">
        <v>92.595896237360293</v>
      </c>
      <c r="J254" s="133">
        <v>5.4520547945205502</v>
      </c>
      <c r="K254" s="133">
        <v>29.8249948284525</v>
      </c>
      <c r="L254" s="133">
        <v>3.4275280688922503</v>
      </c>
      <c r="M254" s="194"/>
      <c r="N254" s="110"/>
    </row>
    <row r="255" spans="1:14" ht="13.2" x14ac:dyDescent="0.25">
      <c r="A255" s="110" t="s">
        <v>566</v>
      </c>
      <c r="B255" s="110">
        <v>10894</v>
      </c>
      <c r="C255" s="110">
        <v>3488</v>
      </c>
      <c r="D255" s="110">
        <v>3532.1798973435498</v>
      </c>
      <c r="E255" s="110">
        <v>-44.321972695431</v>
      </c>
      <c r="F255" s="110"/>
      <c r="G255" s="284">
        <v>9.0573012939001796</v>
      </c>
      <c r="H255" s="284">
        <v>2.1327259550678104</v>
      </c>
      <c r="I255" s="110">
        <v>86.255434611391294</v>
      </c>
      <c r="J255" s="133">
        <v>4.2592252616119</v>
      </c>
      <c r="K255" s="133">
        <v>29.817021216166399</v>
      </c>
      <c r="L255" s="133">
        <v>2.3031916831278298</v>
      </c>
      <c r="M255" s="194"/>
      <c r="N255" s="110"/>
    </row>
    <row r="256" spans="1:14" ht="13.2" x14ac:dyDescent="0.25">
      <c r="A256" s="110" t="s">
        <v>567</v>
      </c>
      <c r="B256" s="110">
        <v>11093</v>
      </c>
      <c r="C256" s="110">
        <v>3033</v>
      </c>
      <c r="D256" s="110">
        <v>3076.9656839529898</v>
      </c>
      <c r="E256" s="110">
        <v>-44.321972695431</v>
      </c>
      <c r="F256" s="110"/>
      <c r="G256" s="284">
        <v>5.4054054054054097</v>
      </c>
      <c r="H256" s="284">
        <v>2.4416446918644401</v>
      </c>
      <c r="I256" s="110">
        <v>84.970583144992005</v>
      </c>
      <c r="J256" s="133">
        <v>4.2188767691336899</v>
      </c>
      <c r="K256" s="133">
        <v>27.5155817843109</v>
      </c>
      <c r="L256" s="133">
        <v>1.6929984356694499</v>
      </c>
      <c r="M256" s="194"/>
      <c r="N256" s="110"/>
    </row>
    <row r="257" spans="1:14" ht="13.2" x14ac:dyDescent="0.25">
      <c r="A257" s="110" t="s">
        <v>568</v>
      </c>
      <c r="B257" s="110">
        <v>6805</v>
      </c>
      <c r="C257" s="110">
        <v>3505</v>
      </c>
      <c r="D257" s="110">
        <v>3549.4274535342101</v>
      </c>
      <c r="E257" s="110">
        <v>-44.321972695431</v>
      </c>
      <c r="F257" s="110"/>
      <c r="G257" s="284">
        <v>9.0247452692867505</v>
      </c>
      <c r="H257" s="284">
        <v>2.6049204052098403</v>
      </c>
      <c r="I257" s="110">
        <v>71.721684308164399</v>
      </c>
      <c r="J257" s="133">
        <v>4.9816311535635602</v>
      </c>
      <c r="K257" s="133">
        <v>29.679533153662899</v>
      </c>
      <c r="L257" s="133">
        <v>19.971252579214898</v>
      </c>
      <c r="M257" s="194"/>
      <c r="N257" s="110"/>
    </row>
    <row r="258" spans="1:14" ht="13.2" x14ac:dyDescent="0.25">
      <c r="A258" s="110" t="s">
        <v>569</v>
      </c>
      <c r="B258" s="110">
        <v>7031</v>
      </c>
      <c r="C258" s="110">
        <v>3046</v>
      </c>
      <c r="D258" s="110">
        <v>3090.81461245111</v>
      </c>
      <c r="E258" s="110">
        <v>-44.321972695431</v>
      </c>
      <c r="F258" s="110"/>
      <c r="G258" s="284">
        <v>8.635097493036211</v>
      </c>
      <c r="H258" s="284">
        <v>2.2844625254263802</v>
      </c>
      <c r="I258" s="110">
        <v>68.702256149270696</v>
      </c>
      <c r="J258" s="133">
        <v>0.113781823353719</v>
      </c>
      <c r="K258" s="133">
        <v>24.389992754736902</v>
      </c>
      <c r="L258" s="133">
        <v>23.412545036940298</v>
      </c>
      <c r="M258" s="194"/>
      <c r="N258" s="110"/>
    </row>
    <row r="259" spans="1:14" ht="14.25" customHeight="1" x14ac:dyDescent="0.25">
      <c r="A259" s="18" t="s">
        <v>570</v>
      </c>
      <c r="B259" s="110"/>
      <c r="C259" s="110"/>
      <c r="D259" s="110"/>
      <c r="E259" s="110"/>
      <c r="F259" s="110"/>
      <c r="G259" s="284"/>
      <c r="H259" s="284"/>
      <c r="I259" s="110"/>
      <c r="J259" s="133"/>
      <c r="K259" s="133"/>
      <c r="L259" s="133"/>
      <c r="M259" s="194"/>
      <c r="N259" s="110"/>
    </row>
    <row r="260" spans="1:14" ht="13.2" x14ac:dyDescent="0.25">
      <c r="A260" s="110" t="s">
        <v>571</v>
      </c>
      <c r="B260" s="110">
        <v>26888</v>
      </c>
      <c r="C260" s="110">
        <v>4314</v>
      </c>
      <c r="D260" s="110">
        <v>4358.7489419938502</v>
      </c>
      <c r="E260" s="110">
        <v>-44.321972695431</v>
      </c>
      <c r="F260" s="110"/>
      <c r="G260" s="284">
        <v>12.1354166666667</v>
      </c>
      <c r="H260" s="284">
        <v>2.2667792317433499</v>
      </c>
      <c r="I260" s="110">
        <v>136.45145656972699</v>
      </c>
      <c r="J260" s="133">
        <v>9.5209759000297502</v>
      </c>
      <c r="K260" s="133">
        <v>32.174444823669702</v>
      </c>
      <c r="L260" s="133">
        <v>6.1546346160549295</v>
      </c>
      <c r="M260" s="194"/>
      <c r="N260" s="110"/>
    </row>
    <row r="261" spans="1:14" ht="13.2" x14ac:dyDescent="0.25">
      <c r="A261" s="110" t="s">
        <v>572</v>
      </c>
      <c r="B261" s="110">
        <v>102418</v>
      </c>
      <c r="C261" s="110">
        <v>4900</v>
      </c>
      <c r="D261" s="110">
        <v>4944.1477137735801</v>
      </c>
      <c r="E261" s="110">
        <v>-44.321972695431</v>
      </c>
      <c r="F261" s="110"/>
      <c r="G261" s="284">
        <v>11.9528247714122</v>
      </c>
      <c r="H261" s="284">
        <v>2.3766250303879199</v>
      </c>
      <c r="I261" s="110">
        <v>305.16061344806599</v>
      </c>
      <c r="J261" s="133">
        <v>15.8438946278974</v>
      </c>
      <c r="K261" s="133">
        <v>23.983251652446199</v>
      </c>
      <c r="L261" s="133">
        <v>4.8577971838473601</v>
      </c>
      <c r="M261" s="194"/>
      <c r="N261" s="110"/>
    </row>
    <row r="262" spans="1:14" ht="13.2" x14ac:dyDescent="0.25">
      <c r="A262" s="110" t="s">
        <v>573</v>
      </c>
      <c r="B262" s="110">
        <v>9588</v>
      </c>
      <c r="C262" s="110">
        <v>4067</v>
      </c>
      <c r="D262" s="110">
        <v>4110.9728823294199</v>
      </c>
      <c r="E262" s="110">
        <v>-44.321972695431</v>
      </c>
      <c r="F262" s="110"/>
      <c r="G262" s="284">
        <v>11.5324675324675</v>
      </c>
      <c r="H262" s="284">
        <v>2.8118860510805499</v>
      </c>
      <c r="I262" s="110">
        <v>85.749635567738693</v>
      </c>
      <c r="J262" s="133">
        <v>6.2682519816437203</v>
      </c>
      <c r="K262" s="133">
        <v>27.594979857452799</v>
      </c>
      <c r="L262" s="133">
        <v>2.1886434733150097</v>
      </c>
      <c r="M262" s="194"/>
      <c r="N262" s="110"/>
    </row>
    <row r="263" spans="1:14" ht="13.2" x14ac:dyDescent="0.25">
      <c r="A263" s="110" t="s">
        <v>574</v>
      </c>
      <c r="B263" s="110">
        <v>37607</v>
      </c>
      <c r="C263" s="110">
        <v>3696</v>
      </c>
      <c r="D263" s="110">
        <v>3740.00628941076</v>
      </c>
      <c r="E263" s="110">
        <v>-44.321972695431</v>
      </c>
      <c r="F263" s="110"/>
      <c r="G263" s="284">
        <v>7.3762251822065803</v>
      </c>
      <c r="H263" s="284">
        <v>2.14942799858474</v>
      </c>
      <c r="I263" s="110">
        <v>163.23296235748501</v>
      </c>
      <c r="J263" s="133">
        <v>9.806684925678729</v>
      </c>
      <c r="K263" s="133">
        <v>30.616185264695101</v>
      </c>
      <c r="L263" s="133">
        <v>3.6009745057354903</v>
      </c>
      <c r="M263" s="194"/>
      <c r="N263" s="110"/>
    </row>
    <row r="264" spans="1:14" ht="13.2" x14ac:dyDescent="0.25">
      <c r="A264" s="110" t="s">
        <v>575</v>
      </c>
      <c r="B264" s="110">
        <v>18949</v>
      </c>
      <c r="C264" s="110">
        <v>4111</v>
      </c>
      <c r="D264" s="110">
        <v>4155.3831563986496</v>
      </c>
      <c r="E264" s="110">
        <v>-44.321972695431</v>
      </c>
      <c r="F264" s="110"/>
      <c r="G264" s="284">
        <v>12.1723790322581</v>
      </c>
      <c r="H264" s="284">
        <v>2.07583888659551</v>
      </c>
      <c r="I264" s="110">
        <v>108.494239478417</v>
      </c>
      <c r="J264" s="133">
        <v>8.6653649269090689</v>
      </c>
      <c r="K264" s="133">
        <v>31.0311739818079</v>
      </c>
      <c r="L264" s="133">
        <v>7.5193398934378406</v>
      </c>
      <c r="M264" s="194"/>
      <c r="N264" s="110"/>
    </row>
    <row r="265" spans="1:14" ht="13.2" x14ac:dyDescent="0.25">
      <c r="A265" s="110" t="s">
        <v>576</v>
      </c>
      <c r="B265" s="110">
        <v>9477</v>
      </c>
      <c r="C265" s="110">
        <v>3862</v>
      </c>
      <c r="D265" s="110">
        <v>3906.5746884823702</v>
      </c>
      <c r="E265" s="110">
        <v>-44.321972695431</v>
      </c>
      <c r="F265" s="110"/>
      <c r="G265" s="284">
        <v>10.852329038652101</v>
      </c>
      <c r="H265" s="284">
        <v>2.2769516728624501</v>
      </c>
      <c r="I265" s="110">
        <v>69.447822140078699</v>
      </c>
      <c r="J265" s="133">
        <v>7.5023741690408405</v>
      </c>
      <c r="K265" s="133">
        <v>31.677779759684899</v>
      </c>
      <c r="L265" s="133">
        <v>4.7245664077719303</v>
      </c>
      <c r="M265" s="194"/>
      <c r="N265" s="110"/>
    </row>
    <row r="266" spans="1:14" ht="13.2" x14ac:dyDescent="0.25">
      <c r="A266" s="110" t="s">
        <v>577</v>
      </c>
      <c r="B266" s="110">
        <v>5908</v>
      </c>
      <c r="C266" s="110">
        <v>4199</v>
      </c>
      <c r="D266" s="110">
        <v>4243.7771860632802</v>
      </c>
      <c r="E266" s="110">
        <v>-44.321972695431</v>
      </c>
      <c r="F266" s="110"/>
      <c r="G266" s="284">
        <v>13.193812556869899</v>
      </c>
      <c r="H266" s="284">
        <v>2.8251912889935298</v>
      </c>
      <c r="I266" s="110">
        <v>59.4390444068543</v>
      </c>
      <c r="J266" s="133">
        <v>4.0284360189573505</v>
      </c>
      <c r="K266" s="133">
        <v>31.166846236724801</v>
      </c>
      <c r="L266" s="133">
        <v>5.1884065109134401</v>
      </c>
      <c r="M266" s="194"/>
      <c r="N266" s="110"/>
    </row>
    <row r="267" spans="1:14" ht="13.2" x14ac:dyDescent="0.25">
      <c r="A267" s="110" t="s">
        <v>578</v>
      </c>
      <c r="B267" s="110">
        <v>11670</v>
      </c>
      <c r="C267" s="110">
        <v>3287</v>
      </c>
      <c r="D267" s="110">
        <v>3331.49802465531</v>
      </c>
      <c r="E267" s="110">
        <v>-44.321972695431</v>
      </c>
      <c r="F267" s="110"/>
      <c r="G267" s="284">
        <v>6.9502948609940995</v>
      </c>
      <c r="H267" s="284">
        <v>2.1296734500709897</v>
      </c>
      <c r="I267" s="110">
        <v>86.133617130595397</v>
      </c>
      <c r="J267" s="133">
        <v>9.3916023993144808</v>
      </c>
      <c r="K267" s="133">
        <v>26.1915066731409</v>
      </c>
      <c r="L267" s="133">
        <v>3.1924477785298699</v>
      </c>
      <c r="M267" s="194"/>
      <c r="N267" s="110"/>
    </row>
    <row r="268" spans="1:14" ht="13.2" x14ac:dyDescent="0.25">
      <c r="A268" s="110" t="s">
        <v>579</v>
      </c>
      <c r="B268" s="110">
        <v>39234</v>
      </c>
      <c r="C268" s="110">
        <v>4981</v>
      </c>
      <c r="D268" s="110">
        <v>5024.9634362403604</v>
      </c>
      <c r="E268" s="110">
        <v>-44.321972695431</v>
      </c>
      <c r="F268" s="110"/>
      <c r="G268" s="284">
        <v>15.9361156446724</v>
      </c>
      <c r="H268" s="284">
        <v>2.4154289789463901</v>
      </c>
      <c r="I268" s="110">
        <v>181.317401260883</v>
      </c>
      <c r="J268" s="133">
        <v>11.859611561400801</v>
      </c>
      <c r="K268" s="133">
        <v>25.477654009200101</v>
      </c>
      <c r="L268" s="133">
        <v>3.7082293530360499</v>
      </c>
      <c r="M268" s="194"/>
      <c r="N268" s="110"/>
    </row>
    <row r="269" spans="1:14" ht="13.2" x14ac:dyDescent="0.25">
      <c r="A269" s="110" t="s">
        <v>580</v>
      </c>
      <c r="B269" s="110">
        <v>25643</v>
      </c>
      <c r="C269" s="110">
        <v>4735</v>
      </c>
      <c r="D269" s="110">
        <v>4778.92907096409</v>
      </c>
      <c r="E269" s="110">
        <v>-44.321972695431</v>
      </c>
      <c r="F269" s="110"/>
      <c r="G269" s="284">
        <v>14.261003267345801</v>
      </c>
      <c r="H269" s="284">
        <v>2.4744027303754299</v>
      </c>
      <c r="I269" s="110">
        <v>141.07090415815699</v>
      </c>
      <c r="J269" s="133">
        <v>9.2071910462894397</v>
      </c>
      <c r="K269" s="133">
        <v>35.102044651671903</v>
      </c>
      <c r="L269" s="133">
        <v>6.8444202480250906</v>
      </c>
      <c r="M269" s="194"/>
      <c r="N269" s="110"/>
    </row>
    <row r="270" spans="1:14" ht="14.25" customHeight="1" x14ac:dyDescent="0.25">
      <c r="A270" s="18" t="s">
        <v>581</v>
      </c>
      <c r="B270" s="110"/>
      <c r="C270" s="110"/>
      <c r="D270" s="110"/>
      <c r="E270" s="110"/>
      <c r="F270" s="110"/>
      <c r="G270" s="284"/>
      <c r="H270" s="284"/>
      <c r="I270" s="110"/>
      <c r="J270" s="133"/>
      <c r="K270" s="133"/>
      <c r="L270" s="133"/>
      <c r="M270" s="194"/>
      <c r="N270" s="110"/>
    </row>
    <row r="271" spans="1:14" ht="13.2" x14ac:dyDescent="0.25">
      <c r="A271" s="110" t="s">
        <v>582</v>
      </c>
      <c r="B271" s="110">
        <v>25183</v>
      </c>
      <c r="C271" s="110">
        <v>4271</v>
      </c>
      <c r="D271" s="110">
        <v>4315.7600929374403</v>
      </c>
      <c r="E271" s="110">
        <v>-44.321972695431</v>
      </c>
      <c r="F271" s="110"/>
      <c r="G271" s="284">
        <v>12.5373692077728</v>
      </c>
      <c r="H271" s="284">
        <v>2.23880597014925</v>
      </c>
      <c r="I271" s="110">
        <v>140.72668545801801</v>
      </c>
      <c r="J271" s="133">
        <v>9.91144819918199</v>
      </c>
      <c r="K271" s="133">
        <v>26.555652537595801</v>
      </c>
      <c r="L271" s="133">
        <v>6.0813510318701702</v>
      </c>
      <c r="M271" s="194"/>
      <c r="N271" s="110"/>
    </row>
    <row r="272" spans="1:14" ht="13.2" x14ac:dyDescent="0.25">
      <c r="A272" s="110" t="s">
        <v>583</v>
      </c>
      <c r="B272" s="110">
        <v>18282</v>
      </c>
      <c r="C272" s="110">
        <v>4644</v>
      </c>
      <c r="D272" s="110">
        <v>4688.7214627535704</v>
      </c>
      <c r="E272" s="110">
        <v>-44.321972695431</v>
      </c>
      <c r="F272" s="110"/>
      <c r="G272" s="284">
        <v>14.062055223455699</v>
      </c>
      <c r="H272" s="284">
        <v>2.6707917666371999</v>
      </c>
      <c r="I272" s="110">
        <v>112.245267160803</v>
      </c>
      <c r="J272" s="133">
        <v>7.3022645224811304</v>
      </c>
      <c r="K272" s="133">
        <v>35.914193036103597</v>
      </c>
      <c r="L272" s="133">
        <v>4.9113219551342802</v>
      </c>
      <c r="M272" s="194"/>
      <c r="N272" s="110"/>
    </row>
    <row r="273" spans="1:14" ht="13.2" x14ac:dyDescent="0.25">
      <c r="A273" s="110" t="s">
        <v>584</v>
      </c>
      <c r="B273" s="110">
        <v>19140</v>
      </c>
      <c r="C273" s="110">
        <v>4114</v>
      </c>
      <c r="D273" s="110">
        <v>4158.0676306504301</v>
      </c>
      <c r="E273" s="110">
        <v>-44.321972695431</v>
      </c>
      <c r="F273" s="110"/>
      <c r="G273" s="284">
        <v>12.3860182370821</v>
      </c>
      <c r="H273" s="284">
        <v>2.0271073594103002</v>
      </c>
      <c r="I273" s="110">
        <v>112.627705294923</v>
      </c>
      <c r="J273" s="133">
        <v>7.66457680250784</v>
      </c>
      <c r="K273" s="133">
        <v>30.962401764007598</v>
      </c>
      <c r="L273" s="133">
        <v>5.6981469701347205</v>
      </c>
      <c r="M273" s="194"/>
      <c r="N273" s="110"/>
    </row>
    <row r="274" spans="1:14" ht="13.2" x14ac:dyDescent="0.25">
      <c r="A274" s="110" t="s">
        <v>585</v>
      </c>
      <c r="B274" s="110">
        <v>99449</v>
      </c>
      <c r="C274" s="110">
        <v>4359</v>
      </c>
      <c r="D274" s="110">
        <v>4403.7590019754598</v>
      </c>
      <c r="E274" s="110">
        <v>-44.321972695431</v>
      </c>
      <c r="F274" s="110"/>
      <c r="G274" s="284">
        <v>8.3741138806311497</v>
      </c>
      <c r="H274" s="284">
        <v>2.3161551823972197</v>
      </c>
      <c r="I274" s="110">
        <v>292.64654448669</v>
      </c>
      <c r="J274" s="133">
        <v>15.966978049050301</v>
      </c>
      <c r="K274" s="133">
        <v>23.837414685656999</v>
      </c>
      <c r="L274" s="133">
        <v>3.0082822038219099</v>
      </c>
      <c r="M274" s="194"/>
      <c r="N274" s="110"/>
    </row>
    <row r="275" spans="1:14" ht="13.2" x14ac:dyDescent="0.25">
      <c r="A275" s="110" t="s">
        <v>586</v>
      </c>
      <c r="B275" s="110">
        <v>17979</v>
      </c>
      <c r="C275" s="110">
        <v>3778</v>
      </c>
      <c r="D275" s="110">
        <v>3822.03785940851</v>
      </c>
      <c r="E275" s="110">
        <v>-44.321972695431</v>
      </c>
      <c r="F275" s="110"/>
      <c r="G275" s="284">
        <v>7.3014306857424796</v>
      </c>
      <c r="H275" s="284">
        <v>2.8115173561871898</v>
      </c>
      <c r="I275" s="110">
        <v>122.82914963476701</v>
      </c>
      <c r="J275" s="133">
        <v>12.6703376161077</v>
      </c>
      <c r="K275" s="133">
        <v>26.126213359346401</v>
      </c>
      <c r="L275" s="133">
        <v>2.9011568400596701</v>
      </c>
      <c r="M275" s="194"/>
      <c r="N275" s="110"/>
    </row>
    <row r="276" spans="1:14" ht="13.2" x14ac:dyDescent="0.25">
      <c r="A276" s="110" t="s">
        <v>587</v>
      </c>
      <c r="B276" s="110">
        <v>9316</v>
      </c>
      <c r="C276" s="110">
        <v>3526</v>
      </c>
      <c r="D276" s="110">
        <v>3570.76451178654</v>
      </c>
      <c r="E276" s="110">
        <v>-44.321972695431</v>
      </c>
      <c r="F276" s="110"/>
      <c r="G276" s="284">
        <v>8.0316742081447998</v>
      </c>
      <c r="H276" s="284">
        <v>2.7803847958704799</v>
      </c>
      <c r="I276" s="110">
        <v>76.006578662639498</v>
      </c>
      <c r="J276" s="133">
        <v>3.3920137398024899</v>
      </c>
      <c r="K276" s="133">
        <v>32.238524498620002</v>
      </c>
      <c r="L276" s="133">
        <v>4.9109086729084499</v>
      </c>
      <c r="M276" s="194"/>
      <c r="N276" s="110"/>
    </row>
    <row r="277" spans="1:14" ht="13.2" x14ac:dyDescent="0.25">
      <c r="A277" s="110" t="s">
        <v>588</v>
      </c>
      <c r="B277" s="110">
        <v>55998</v>
      </c>
      <c r="C277" s="110">
        <v>3421</v>
      </c>
      <c r="D277" s="110">
        <v>3465.5889481151698</v>
      </c>
      <c r="E277" s="110">
        <v>-44.321972695431</v>
      </c>
      <c r="F277" s="110"/>
      <c r="G277" s="284">
        <v>7.0216548157724601</v>
      </c>
      <c r="H277" s="284">
        <v>1.6490244095110198</v>
      </c>
      <c r="I277" s="110">
        <v>203.98774472992201</v>
      </c>
      <c r="J277" s="133">
        <v>6.6520232865459494</v>
      </c>
      <c r="K277" s="133">
        <v>26.014651607168599</v>
      </c>
      <c r="L277" s="133">
        <v>2.2155362781996102</v>
      </c>
      <c r="M277" s="194"/>
      <c r="N277" s="110"/>
    </row>
    <row r="278" spans="1:14" ht="14.25" customHeight="1" x14ac:dyDescent="0.25">
      <c r="A278" s="18" t="s">
        <v>589</v>
      </c>
      <c r="B278" s="110"/>
      <c r="C278" s="110"/>
      <c r="D278" s="110"/>
      <c r="E278" s="110"/>
      <c r="F278" s="110"/>
      <c r="G278" s="284"/>
      <c r="H278" s="284"/>
      <c r="I278" s="110"/>
      <c r="J278" s="133"/>
      <c r="K278" s="133"/>
      <c r="L278" s="133"/>
      <c r="M278" s="194"/>
      <c r="N278" s="110"/>
    </row>
    <row r="279" spans="1:14" ht="13.2" x14ac:dyDescent="0.25">
      <c r="A279" s="110" t="s">
        <v>590</v>
      </c>
      <c r="B279" s="110">
        <v>7061</v>
      </c>
      <c r="C279" s="110">
        <v>3193</v>
      </c>
      <c r="D279" s="110">
        <v>3237.36747153436</v>
      </c>
      <c r="E279" s="110">
        <v>-44.321972695431</v>
      </c>
      <c r="F279" s="110"/>
      <c r="G279" s="284">
        <v>10.7046070460705</v>
      </c>
      <c r="H279" s="284">
        <v>1.48768014876801</v>
      </c>
      <c r="I279" s="110">
        <v>52.278102490430904</v>
      </c>
      <c r="J279" s="133">
        <v>2.2093187933720402</v>
      </c>
      <c r="K279" s="133">
        <v>24.854250469294801</v>
      </c>
      <c r="L279" s="133">
        <v>8.902841503662561</v>
      </c>
      <c r="M279" s="194"/>
      <c r="N279" s="110"/>
    </row>
    <row r="280" spans="1:14" ht="13.2" x14ac:dyDescent="0.25">
      <c r="A280" s="110" t="s">
        <v>591</v>
      </c>
      <c r="B280" s="110">
        <v>6298</v>
      </c>
      <c r="C280" s="110">
        <v>3981</v>
      </c>
      <c r="D280" s="110">
        <v>4025.12184665525</v>
      </c>
      <c r="E280" s="110">
        <v>-44.321972695431</v>
      </c>
      <c r="F280" s="110"/>
      <c r="G280" s="284">
        <v>13.817330210772798</v>
      </c>
      <c r="H280" s="284">
        <v>1.8005041411595197</v>
      </c>
      <c r="I280" s="110">
        <v>56.1515805654658</v>
      </c>
      <c r="J280" s="133">
        <v>6.6687837408701194</v>
      </c>
      <c r="K280" s="133">
        <v>29.400840011586499</v>
      </c>
      <c r="L280" s="133">
        <v>8.5002667821894811</v>
      </c>
      <c r="M280" s="194"/>
      <c r="N280" s="110"/>
    </row>
    <row r="281" spans="1:14" ht="13.2" x14ac:dyDescent="0.25">
      <c r="A281" s="110" t="s">
        <v>592</v>
      </c>
      <c r="B281" s="110">
        <v>10090</v>
      </c>
      <c r="C281" s="110">
        <v>2873</v>
      </c>
      <c r="D281" s="110">
        <v>2917.2973250871901</v>
      </c>
      <c r="E281" s="110">
        <v>-44.321972695431</v>
      </c>
      <c r="F281" s="110"/>
      <c r="G281" s="284">
        <v>8.1414935429534001</v>
      </c>
      <c r="H281" s="284">
        <v>1.6642466212442801</v>
      </c>
      <c r="I281" s="110">
        <v>80.517078933602605</v>
      </c>
      <c r="J281" s="133">
        <v>3.7066402378592698</v>
      </c>
      <c r="K281" s="133">
        <v>19.6685493324403</v>
      </c>
      <c r="L281" s="133">
        <v>17.853672104149098</v>
      </c>
      <c r="M281" s="194"/>
      <c r="N281" s="110"/>
    </row>
    <row r="282" spans="1:14" ht="13.2" x14ac:dyDescent="0.25">
      <c r="A282" s="110" t="s">
        <v>593</v>
      </c>
      <c r="B282" s="110">
        <v>14966</v>
      </c>
      <c r="C282" s="110">
        <v>2630</v>
      </c>
      <c r="D282" s="110">
        <v>2674.0387619264002</v>
      </c>
      <c r="E282" s="110">
        <v>-44.321972695431</v>
      </c>
      <c r="F282" s="110"/>
      <c r="G282" s="284">
        <v>5.6710289966641003</v>
      </c>
      <c r="H282" s="284">
        <v>1.5425840092699898</v>
      </c>
      <c r="I282" s="110">
        <v>92.282175960474603</v>
      </c>
      <c r="J282" s="133">
        <v>4.0358145128959002</v>
      </c>
      <c r="K282" s="133">
        <v>20.987186250837102</v>
      </c>
      <c r="L282" s="133">
        <v>7.4662143615326002</v>
      </c>
      <c r="M282" s="194"/>
      <c r="N282" s="110"/>
    </row>
    <row r="283" spans="1:14" ht="13.2" x14ac:dyDescent="0.25">
      <c r="A283" s="110" t="s">
        <v>594</v>
      </c>
      <c r="B283" s="110">
        <v>5284</v>
      </c>
      <c r="C283" s="110">
        <v>3700</v>
      </c>
      <c r="D283" s="110">
        <v>3743.8831982362999</v>
      </c>
      <c r="E283" s="110">
        <v>-44.321972695431</v>
      </c>
      <c r="F283" s="110"/>
      <c r="G283" s="284">
        <v>11.7591721542803</v>
      </c>
      <c r="H283" s="284">
        <v>2.38095238095238</v>
      </c>
      <c r="I283" s="110">
        <v>49.598387070549002</v>
      </c>
      <c r="J283" s="133">
        <v>3.5389856169568503</v>
      </c>
      <c r="K283" s="133">
        <v>26.435326554208402</v>
      </c>
      <c r="L283" s="133">
        <v>7.7159922272180701</v>
      </c>
      <c r="M283" s="194"/>
      <c r="N283" s="110"/>
    </row>
    <row r="284" spans="1:14" ht="13.2" x14ac:dyDescent="0.25">
      <c r="A284" s="110" t="s">
        <v>595</v>
      </c>
      <c r="B284" s="110">
        <v>11605</v>
      </c>
      <c r="C284" s="110">
        <v>3820</v>
      </c>
      <c r="D284" s="110">
        <v>3864.5375772197999</v>
      </c>
      <c r="E284" s="110">
        <v>-44.321972695431</v>
      </c>
      <c r="F284" s="110"/>
      <c r="G284" s="284">
        <v>12.846911369740399</v>
      </c>
      <c r="H284" s="284">
        <v>1.7151818092717801</v>
      </c>
      <c r="I284" s="110">
        <v>82.449984839295198</v>
      </c>
      <c r="J284" s="133">
        <v>7.7811288237828498</v>
      </c>
      <c r="K284" s="133">
        <v>25.6771341545595</v>
      </c>
      <c r="L284" s="133">
        <v>15.478206469566699</v>
      </c>
      <c r="M284" s="194"/>
      <c r="N284" s="110"/>
    </row>
    <row r="285" spans="1:14" ht="13.2" x14ac:dyDescent="0.25">
      <c r="A285" s="110" t="s">
        <v>596</v>
      </c>
      <c r="B285" s="110">
        <v>11727</v>
      </c>
      <c r="C285" s="110">
        <v>2842</v>
      </c>
      <c r="D285" s="110">
        <v>2885.8239997411501</v>
      </c>
      <c r="E285" s="110">
        <v>-44.321972695431</v>
      </c>
      <c r="F285" s="110"/>
      <c r="G285" s="284">
        <v>9.3957115009746595</v>
      </c>
      <c r="H285" s="284">
        <v>1.7038777908343099</v>
      </c>
      <c r="I285" s="110">
        <v>80.690767749476805</v>
      </c>
      <c r="J285" s="133">
        <v>1.2108808731986</v>
      </c>
      <c r="K285" s="133">
        <v>15.642573789846599</v>
      </c>
      <c r="L285" s="133">
        <v>26.404530031986301</v>
      </c>
      <c r="M285" s="194"/>
      <c r="N285" s="110"/>
    </row>
    <row r="286" spans="1:14" ht="13.2" x14ac:dyDescent="0.25">
      <c r="A286" s="110" t="s">
        <v>597</v>
      </c>
      <c r="B286" s="110">
        <v>63779</v>
      </c>
      <c r="C286" s="110">
        <v>3576</v>
      </c>
      <c r="D286" s="110">
        <v>3620.3330339936001</v>
      </c>
      <c r="E286" s="110">
        <v>-44.321972695431</v>
      </c>
      <c r="F286" s="110"/>
      <c r="G286" s="284">
        <v>5.7371096586782899</v>
      </c>
      <c r="H286" s="284">
        <v>1.7856521285112601</v>
      </c>
      <c r="I286" s="110">
        <v>232.42633241524101</v>
      </c>
      <c r="J286" s="133">
        <v>13.493469637341398</v>
      </c>
      <c r="K286" s="133">
        <v>25.446472165526199</v>
      </c>
      <c r="L286" s="133">
        <v>5.1791293319006302</v>
      </c>
      <c r="M286" s="194"/>
      <c r="N286" s="110"/>
    </row>
    <row r="287" spans="1:14" ht="14.25" customHeight="1" x14ac:dyDescent="0.25">
      <c r="A287" s="18" t="s">
        <v>598</v>
      </c>
      <c r="B287" s="110"/>
      <c r="C287" s="110"/>
      <c r="D287" s="110"/>
      <c r="E287" s="110"/>
      <c r="F287" s="110"/>
      <c r="G287" s="284"/>
      <c r="H287" s="284"/>
      <c r="I287" s="110"/>
      <c r="J287" s="133"/>
      <c r="K287" s="133"/>
      <c r="L287" s="133"/>
      <c r="M287" s="194"/>
      <c r="N287" s="110"/>
    </row>
    <row r="288" spans="1:14" ht="13.2" x14ac:dyDescent="0.25">
      <c r="A288" s="110" t="s">
        <v>599</v>
      </c>
      <c r="B288" s="110">
        <v>2408</v>
      </c>
      <c r="C288" s="110">
        <v>3192</v>
      </c>
      <c r="D288" s="110">
        <v>3236.1149413379298</v>
      </c>
      <c r="E288" s="110">
        <v>-44.321972695431</v>
      </c>
      <c r="F288" s="110"/>
      <c r="G288" s="284">
        <v>10.453648915187399</v>
      </c>
      <c r="H288" s="284">
        <v>1.69411764705882</v>
      </c>
      <c r="I288" s="110">
        <v>31.6227766016838</v>
      </c>
      <c r="J288" s="133">
        <v>1.1212624584717601</v>
      </c>
      <c r="K288" s="133">
        <v>26.325450822379398</v>
      </c>
      <c r="L288" s="133">
        <v>2.5174350187085799</v>
      </c>
      <c r="M288" s="194"/>
      <c r="N288" s="110"/>
    </row>
    <row r="289" spans="1:14" ht="13.2" x14ac:dyDescent="0.25">
      <c r="A289" s="110" t="s">
        <v>600</v>
      </c>
      <c r="B289" s="110">
        <v>2551</v>
      </c>
      <c r="C289" s="110">
        <v>3443</v>
      </c>
      <c r="D289" s="110">
        <v>3487.4608476099002</v>
      </c>
      <c r="E289" s="110">
        <v>-44.321972695431</v>
      </c>
      <c r="F289" s="110"/>
      <c r="G289" s="284">
        <v>12.284482758620701</v>
      </c>
      <c r="H289" s="284">
        <v>1.4412886816447601</v>
      </c>
      <c r="I289" s="110">
        <v>38.6134691526156</v>
      </c>
      <c r="J289" s="133">
        <v>3.8416307330458603</v>
      </c>
      <c r="K289" s="133">
        <v>27.830214656737098</v>
      </c>
      <c r="L289" s="133">
        <v>13.464203441077</v>
      </c>
      <c r="M289" s="194"/>
      <c r="N289" s="110"/>
    </row>
    <row r="290" spans="1:14" ht="13.2" x14ac:dyDescent="0.25">
      <c r="A290" s="110" t="s">
        <v>601</v>
      </c>
      <c r="B290" s="110">
        <v>12245</v>
      </c>
      <c r="C290" s="110">
        <v>3600</v>
      </c>
      <c r="D290" s="110">
        <v>3644.0009442980599</v>
      </c>
      <c r="E290" s="110">
        <v>-44.321972695431</v>
      </c>
      <c r="F290" s="110"/>
      <c r="G290" s="284">
        <v>8.39265642562758</v>
      </c>
      <c r="H290" s="284">
        <v>2.0890599230346298</v>
      </c>
      <c r="I290" s="110">
        <v>94.609724658726293</v>
      </c>
      <c r="J290" s="133">
        <v>8.5504287464271105</v>
      </c>
      <c r="K290" s="133">
        <v>32.227165416936899</v>
      </c>
      <c r="L290" s="133">
        <v>2.68718559082415</v>
      </c>
      <c r="M290" s="194"/>
      <c r="N290" s="110"/>
    </row>
    <row r="291" spans="1:14" ht="13.2" x14ac:dyDescent="0.25">
      <c r="A291" s="110" t="s">
        <v>602</v>
      </c>
      <c r="B291" s="110">
        <v>3068</v>
      </c>
      <c r="C291" s="110">
        <v>3086</v>
      </c>
      <c r="D291" s="110">
        <v>3130.7012803047901</v>
      </c>
      <c r="E291" s="110">
        <v>-44.321972695431</v>
      </c>
      <c r="F291" s="110"/>
      <c r="G291" s="284">
        <v>6.8322981366459601</v>
      </c>
      <c r="H291" s="284">
        <v>1.8715596330275202</v>
      </c>
      <c r="I291" s="110">
        <v>45.199557519958098</v>
      </c>
      <c r="J291" s="133">
        <v>10.006518904823999</v>
      </c>
      <c r="K291" s="133">
        <v>26.203575925459699</v>
      </c>
      <c r="L291" s="133">
        <v>2.4368428485585203</v>
      </c>
      <c r="M291" s="194"/>
      <c r="N291" s="110"/>
    </row>
    <row r="292" spans="1:14" ht="13.2" x14ac:dyDescent="0.25">
      <c r="A292" s="110" t="s">
        <v>603</v>
      </c>
      <c r="B292" s="110">
        <v>7143</v>
      </c>
      <c r="C292" s="110">
        <v>3302</v>
      </c>
      <c r="D292" s="110">
        <v>3345.89901124069</v>
      </c>
      <c r="E292" s="110">
        <v>-44.321972695431</v>
      </c>
      <c r="F292" s="110"/>
      <c r="G292" s="284">
        <v>7.9247817327065206</v>
      </c>
      <c r="H292" s="284">
        <v>2.40496508921645</v>
      </c>
      <c r="I292" s="110">
        <v>63.221831672294996</v>
      </c>
      <c r="J292" s="133">
        <v>2.4219515609687803</v>
      </c>
      <c r="K292" s="133">
        <v>30.502482345388501</v>
      </c>
      <c r="L292" s="133">
        <v>1.8906039918981699</v>
      </c>
      <c r="M292" s="194"/>
      <c r="N292" s="110"/>
    </row>
    <row r="293" spans="1:14" ht="13.2" x14ac:dyDescent="0.25">
      <c r="A293" s="110" t="s">
        <v>604</v>
      </c>
      <c r="B293" s="110">
        <v>3986</v>
      </c>
      <c r="C293" s="110">
        <v>3591</v>
      </c>
      <c r="D293" s="110">
        <v>3635.0125006824701</v>
      </c>
      <c r="E293" s="110">
        <v>-44.321972695431</v>
      </c>
      <c r="F293" s="110"/>
      <c r="G293" s="284">
        <v>9.8265895953757205</v>
      </c>
      <c r="H293" s="284">
        <v>1.9782669267205399</v>
      </c>
      <c r="I293" s="110">
        <v>49.618544920221098</v>
      </c>
      <c r="J293" s="133">
        <v>5.0426492724535903</v>
      </c>
      <c r="K293" s="133">
        <v>35.993458708094998</v>
      </c>
      <c r="L293" s="133">
        <v>1.3315162053354601</v>
      </c>
      <c r="M293" s="194"/>
      <c r="N293" s="110"/>
    </row>
    <row r="294" spans="1:14" ht="13.2" x14ac:dyDescent="0.25">
      <c r="A294" s="110" t="s">
        <v>605</v>
      </c>
      <c r="B294" s="110">
        <v>6747</v>
      </c>
      <c r="C294" s="110">
        <v>2852</v>
      </c>
      <c r="D294" s="110">
        <v>2896.7398461509501</v>
      </c>
      <c r="E294" s="110">
        <v>-44.321972695431</v>
      </c>
      <c r="F294" s="110"/>
      <c r="G294" s="284">
        <v>4.4661549197487798</v>
      </c>
      <c r="H294" s="284">
        <v>2.4636971773535601</v>
      </c>
      <c r="I294" s="110">
        <v>56.080299571239799</v>
      </c>
      <c r="J294" s="133">
        <v>2.2676745220097798</v>
      </c>
      <c r="K294" s="133">
        <v>32.122848959155696</v>
      </c>
      <c r="L294" s="133">
        <v>1.28787165554033</v>
      </c>
      <c r="M294" s="194"/>
      <c r="N294" s="110"/>
    </row>
    <row r="295" spans="1:14" ht="13.2" x14ac:dyDescent="0.25">
      <c r="A295" s="110" t="s">
        <v>606</v>
      </c>
      <c r="B295" s="110">
        <v>72589</v>
      </c>
      <c r="C295" s="110">
        <v>3643</v>
      </c>
      <c r="D295" s="110">
        <v>3686.9530463799001</v>
      </c>
      <c r="E295" s="110">
        <v>-44.321972695431</v>
      </c>
      <c r="F295" s="110"/>
      <c r="G295" s="284">
        <v>6.2720677922578201</v>
      </c>
      <c r="H295" s="284">
        <v>1.97608767851212</v>
      </c>
      <c r="I295" s="110">
        <v>241.78089254529601</v>
      </c>
      <c r="J295" s="133">
        <v>8.2960228133739289</v>
      </c>
      <c r="K295" s="133">
        <v>28.1018069493764</v>
      </c>
      <c r="L295" s="133">
        <v>1.4622719154874999</v>
      </c>
      <c r="M295" s="194"/>
      <c r="N295" s="110"/>
    </row>
    <row r="296" spans="1:14" ht="13.2" x14ac:dyDescent="0.25">
      <c r="A296" s="110" t="s">
        <v>607</v>
      </c>
      <c r="B296" s="110">
        <v>2489</v>
      </c>
      <c r="C296" s="110">
        <v>3651</v>
      </c>
      <c r="D296" s="110">
        <v>3695.1876053302899</v>
      </c>
      <c r="E296" s="110">
        <v>-44.321972695431</v>
      </c>
      <c r="F296" s="110"/>
      <c r="G296" s="284">
        <v>12.7049180327869</v>
      </c>
      <c r="H296" s="284">
        <v>2.0063839489284101</v>
      </c>
      <c r="I296" s="110">
        <v>34.2782730020052</v>
      </c>
      <c r="J296" s="133">
        <v>2.5713137806347897</v>
      </c>
      <c r="K296" s="133">
        <v>27.621318286104099</v>
      </c>
      <c r="L296" s="133">
        <v>8.4324677208762502</v>
      </c>
      <c r="M296" s="194"/>
      <c r="N296" s="110"/>
    </row>
    <row r="297" spans="1:14" ht="13.2" x14ac:dyDescent="0.25">
      <c r="A297" s="110" t="s">
        <v>608</v>
      </c>
      <c r="B297" s="110">
        <v>5852</v>
      </c>
      <c r="C297" s="110">
        <v>3016</v>
      </c>
      <c r="D297" s="110">
        <v>3060.4460508296702</v>
      </c>
      <c r="E297" s="110">
        <v>-44.321972695431</v>
      </c>
      <c r="F297" s="110"/>
      <c r="G297" s="284">
        <v>7.3674752920035909</v>
      </c>
      <c r="H297" s="284">
        <v>1.80790960451977</v>
      </c>
      <c r="I297" s="110">
        <v>58.677082408722399</v>
      </c>
      <c r="J297" s="133">
        <v>4.1524265208475697</v>
      </c>
      <c r="K297" s="133">
        <v>31.392658656645398</v>
      </c>
      <c r="L297" s="133">
        <v>15.4274726914919</v>
      </c>
      <c r="M297" s="194"/>
      <c r="N297" s="110"/>
    </row>
    <row r="298" spans="1:14" ht="13.2" x14ac:dyDescent="0.25">
      <c r="A298" s="110" t="s">
        <v>609</v>
      </c>
      <c r="B298" s="110">
        <v>128901</v>
      </c>
      <c r="C298" s="110">
        <v>3895</v>
      </c>
      <c r="D298" s="110">
        <v>3938.9896906469198</v>
      </c>
      <c r="E298" s="110">
        <v>-44.321972695431</v>
      </c>
      <c r="F298" s="110"/>
      <c r="G298" s="284">
        <v>6.0487268730536696</v>
      </c>
      <c r="H298" s="284">
        <v>1.78986806825648</v>
      </c>
      <c r="I298" s="110">
        <v>329.24762717444099</v>
      </c>
      <c r="J298" s="133">
        <v>13.593377863631801</v>
      </c>
      <c r="K298" s="133">
        <v>22.964428109036501</v>
      </c>
      <c r="L298" s="133">
        <v>1.6957050745614199</v>
      </c>
      <c r="M298" s="194"/>
      <c r="N298" s="110"/>
    </row>
    <row r="299" spans="1:14" ht="13.2" x14ac:dyDescent="0.25">
      <c r="A299" s="110" t="s">
        <v>610</v>
      </c>
      <c r="B299" s="110">
        <v>6668</v>
      </c>
      <c r="C299" s="110">
        <v>3656</v>
      </c>
      <c r="D299" s="110">
        <v>3700.70877680579</v>
      </c>
      <c r="E299" s="110">
        <v>-44.321972695431</v>
      </c>
      <c r="F299" s="110"/>
      <c r="G299" s="284">
        <v>10.915492957746501</v>
      </c>
      <c r="H299" s="284">
        <v>2.0601700457815597</v>
      </c>
      <c r="I299" s="110">
        <v>59.766211189935703</v>
      </c>
      <c r="J299" s="133">
        <v>7.5584883023395308</v>
      </c>
      <c r="K299" s="133">
        <v>28.785687214357502</v>
      </c>
      <c r="L299" s="133">
        <v>14.365444155783999</v>
      </c>
      <c r="M299" s="194"/>
      <c r="N299" s="110"/>
    </row>
    <row r="300" spans="1:14" ht="13.2" x14ac:dyDescent="0.25">
      <c r="A300" s="110" t="s">
        <v>611</v>
      </c>
      <c r="B300" s="110">
        <v>5423</v>
      </c>
      <c r="C300" s="110">
        <v>3097</v>
      </c>
      <c r="D300" s="110">
        <v>3141.4955349461902</v>
      </c>
      <c r="E300" s="110">
        <v>-44.321972695431</v>
      </c>
      <c r="F300" s="110"/>
      <c r="G300" s="284">
        <v>7.4588031222896793</v>
      </c>
      <c r="H300" s="284">
        <v>2.0811654526534902</v>
      </c>
      <c r="I300" s="110">
        <v>56.409219104681803</v>
      </c>
      <c r="J300" s="133">
        <v>0.68227918126498299</v>
      </c>
      <c r="K300" s="133">
        <v>32.8653897078296</v>
      </c>
      <c r="L300" s="133">
        <v>2.9373076091978301</v>
      </c>
      <c r="M300" s="194"/>
      <c r="N300" s="110"/>
    </row>
    <row r="301" spans="1:14" ht="13.2" x14ac:dyDescent="0.25">
      <c r="A301" s="110" t="s">
        <v>612</v>
      </c>
      <c r="B301" s="110">
        <v>8872</v>
      </c>
      <c r="C301" s="110">
        <v>3107</v>
      </c>
      <c r="D301" s="110">
        <v>3151.5658685260501</v>
      </c>
      <c r="E301" s="110">
        <v>-44.321972695431</v>
      </c>
      <c r="F301" s="110"/>
      <c r="G301" s="284">
        <v>5.8960074280408499</v>
      </c>
      <c r="H301" s="284">
        <v>2.4384236453202002</v>
      </c>
      <c r="I301" s="110">
        <v>77.1621668954417</v>
      </c>
      <c r="J301" s="133">
        <v>3.97880973850316</v>
      </c>
      <c r="K301" s="133">
        <v>29.4185616076151</v>
      </c>
      <c r="L301" s="133">
        <v>1.5541370485774899</v>
      </c>
      <c r="M301" s="194"/>
      <c r="N301" s="110"/>
    </row>
    <row r="302" spans="1:14" ht="13.2" x14ac:dyDescent="0.25">
      <c r="A302" s="110" t="s">
        <v>613</v>
      </c>
      <c r="B302" s="110">
        <v>2794</v>
      </c>
      <c r="C302" s="110">
        <v>2889</v>
      </c>
      <c r="D302" s="110">
        <v>2933.24886774785</v>
      </c>
      <c r="E302" s="110">
        <v>-44.321972695431</v>
      </c>
      <c r="F302" s="110"/>
      <c r="G302" s="284">
        <v>6.37898686679174</v>
      </c>
      <c r="H302" s="284">
        <v>2.0858895705521503</v>
      </c>
      <c r="I302" s="110">
        <v>41.303752856126799</v>
      </c>
      <c r="J302" s="133">
        <v>3.0780243378668599</v>
      </c>
      <c r="K302" s="133">
        <v>28.0412478336223</v>
      </c>
      <c r="L302" s="133">
        <v>1.9136960600375199</v>
      </c>
      <c r="M302" s="194"/>
      <c r="N302" s="110"/>
    </row>
    <row r="303" spans="1:14" ht="14.25" customHeight="1" x14ac:dyDescent="0.25">
      <c r="A303" s="18" t="s">
        <v>614</v>
      </c>
      <c r="B303" s="110"/>
      <c r="C303" s="110"/>
      <c r="D303" s="110"/>
      <c r="E303" s="110"/>
      <c r="F303" s="110"/>
      <c r="G303" s="284"/>
      <c r="H303" s="284"/>
      <c r="I303" s="110"/>
      <c r="J303" s="133"/>
      <c r="K303" s="133"/>
      <c r="L303" s="133"/>
      <c r="M303" s="194"/>
      <c r="N303" s="110"/>
    </row>
    <row r="304" spans="1:14" ht="13.2" x14ac:dyDescent="0.25">
      <c r="A304" s="110" t="s">
        <v>615</v>
      </c>
      <c r="B304" s="110">
        <v>2785</v>
      </c>
      <c r="C304" s="110">
        <v>2862</v>
      </c>
      <c r="D304" s="110">
        <v>2906.7829095458301</v>
      </c>
      <c r="E304" s="110">
        <v>-44.321972695431</v>
      </c>
      <c r="F304" s="110"/>
      <c r="G304" s="284">
        <v>4.4265593561368197</v>
      </c>
      <c r="H304" s="284">
        <v>2.62414210738797</v>
      </c>
      <c r="I304" s="110">
        <v>42.684891940826098</v>
      </c>
      <c r="J304" s="133">
        <v>5.6732495511669701</v>
      </c>
      <c r="K304" s="133">
        <v>28.275738293359499</v>
      </c>
      <c r="L304" s="133">
        <v>6.0637799399134504</v>
      </c>
      <c r="M304" s="194"/>
      <c r="N304" s="110"/>
    </row>
    <row r="305" spans="1:14" ht="13.2" x14ac:dyDescent="0.25">
      <c r="A305" s="110" t="s">
        <v>616</v>
      </c>
      <c r="B305" s="110">
        <v>6220</v>
      </c>
      <c r="C305" s="110">
        <v>3158</v>
      </c>
      <c r="D305" s="110">
        <v>3202.0116281620999</v>
      </c>
      <c r="E305" s="110">
        <v>-44.321972695431</v>
      </c>
      <c r="F305" s="110"/>
      <c r="G305" s="284">
        <v>6.07287449392713</v>
      </c>
      <c r="H305" s="284">
        <v>2.3000707714083499</v>
      </c>
      <c r="I305" s="110">
        <v>69.899928469205193</v>
      </c>
      <c r="J305" s="133">
        <v>5.9646302250803895</v>
      </c>
      <c r="K305" s="133">
        <v>30.728699551569601</v>
      </c>
      <c r="L305" s="133">
        <v>1.7128958216761299</v>
      </c>
      <c r="M305" s="194"/>
      <c r="N305" s="110"/>
    </row>
    <row r="306" spans="1:14" ht="13.2" x14ac:dyDescent="0.25">
      <c r="A306" s="110" t="s">
        <v>617</v>
      </c>
      <c r="B306" s="110">
        <v>28080</v>
      </c>
      <c r="C306" s="110">
        <v>3327</v>
      </c>
      <c r="D306" s="110">
        <v>3371.2819302460798</v>
      </c>
      <c r="E306" s="110">
        <v>-44.321972695431</v>
      </c>
      <c r="F306" s="110"/>
      <c r="G306" s="284">
        <v>5.3495007132667602</v>
      </c>
      <c r="H306" s="284">
        <v>2.5404978269458702</v>
      </c>
      <c r="I306" s="110">
        <v>153.065345522754</v>
      </c>
      <c r="J306" s="133">
        <v>5.3881766381766401</v>
      </c>
      <c r="K306" s="133">
        <v>28.347703546356598</v>
      </c>
      <c r="L306" s="133">
        <v>1.3715341418495499</v>
      </c>
      <c r="M306" s="194"/>
      <c r="N306" s="110"/>
    </row>
    <row r="307" spans="1:14" ht="13.2" x14ac:dyDescent="0.25">
      <c r="A307" s="110" t="s">
        <v>618</v>
      </c>
      <c r="B307" s="110">
        <v>17529</v>
      </c>
      <c r="C307" s="110">
        <v>2960</v>
      </c>
      <c r="D307" s="110">
        <v>3004.7330067049902</v>
      </c>
      <c r="E307" s="110">
        <v>-44.321972695431</v>
      </c>
      <c r="F307" s="110"/>
      <c r="G307" s="284">
        <v>3.7989829494466001</v>
      </c>
      <c r="H307" s="284">
        <v>2.3191328459793303</v>
      </c>
      <c r="I307" s="110">
        <v>123.199025970176</v>
      </c>
      <c r="J307" s="133">
        <v>7.9639454618061505</v>
      </c>
      <c r="K307" s="133">
        <v>24.523714116796999</v>
      </c>
      <c r="L307" s="133">
        <v>0.67950209261230099</v>
      </c>
      <c r="M307" s="194"/>
      <c r="N307" s="110"/>
    </row>
    <row r="308" spans="1:14" ht="13.2" x14ac:dyDescent="0.25">
      <c r="A308" s="110" t="s">
        <v>619</v>
      </c>
      <c r="B308" s="110">
        <v>9685</v>
      </c>
      <c r="C308" s="110">
        <v>5112</v>
      </c>
      <c r="D308" s="110">
        <v>5156.2668518618902</v>
      </c>
      <c r="E308" s="110">
        <v>-44.321972695431</v>
      </c>
      <c r="F308" s="110"/>
      <c r="G308" s="284">
        <v>14.233954451345801</v>
      </c>
      <c r="H308" s="284">
        <v>4.6332046332046302</v>
      </c>
      <c r="I308" s="110">
        <v>87.840765023990997</v>
      </c>
      <c r="J308" s="133">
        <v>4.0371708828084696</v>
      </c>
      <c r="K308" s="133">
        <v>37.747717884644899</v>
      </c>
      <c r="L308" s="133">
        <v>10.7201330595909</v>
      </c>
      <c r="M308" s="194"/>
      <c r="N308" s="110"/>
    </row>
    <row r="309" spans="1:14" ht="13.2" x14ac:dyDescent="0.25">
      <c r="A309" s="110" t="s">
        <v>620</v>
      </c>
      <c r="B309" s="110">
        <v>4923</v>
      </c>
      <c r="C309" s="110">
        <v>3409</v>
      </c>
      <c r="D309" s="110">
        <v>3453.04979175687</v>
      </c>
      <c r="E309" s="110">
        <v>-44.321972695431</v>
      </c>
      <c r="F309" s="110"/>
      <c r="G309" s="284">
        <v>10.0917431192661</v>
      </c>
      <c r="H309" s="284">
        <v>2.18452242621427</v>
      </c>
      <c r="I309" s="110">
        <v>60.967204298704701</v>
      </c>
      <c r="J309" s="133">
        <v>3.0672354255535201</v>
      </c>
      <c r="K309" s="133">
        <v>24.219308844852701</v>
      </c>
      <c r="L309" s="133">
        <v>2.9375277669205202</v>
      </c>
      <c r="M309" s="194"/>
      <c r="N309" s="110"/>
    </row>
    <row r="310" spans="1:14" ht="13.2" x14ac:dyDescent="0.25">
      <c r="A310" s="110" t="s">
        <v>621</v>
      </c>
      <c r="B310" s="110">
        <v>15886</v>
      </c>
      <c r="C310" s="110">
        <v>3289</v>
      </c>
      <c r="D310" s="110">
        <v>3333.2775266219901</v>
      </c>
      <c r="E310" s="110">
        <v>-44.321972695431</v>
      </c>
      <c r="F310" s="110"/>
      <c r="G310" s="284">
        <v>5.4713249835201099</v>
      </c>
      <c r="H310" s="284">
        <v>2.48249522597072</v>
      </c>
      <c r="I310" s="110">
        <v>112.303161130932</v>
      </c>
      <c r="J310" s="133">
        <v>7.2013093289688994</v>
      </c>
      <c r="K310" s="133">
        <v>30.193681007107301</v>
      </c>
      <c r="L310" s="133">
        <v>2.7777923422847</v>
      </c>
      <c r="M310" s="194"/>
      <c r="N310" s="110"/>
    </row>
    <row r="311" spans="1:14" ht="13.2" x14ac:dyDescent="0.25">
      <c r="A311" s="110" t="s">
        <v>622</v>
      </c>
      <c r="B311" s="110">
        <v>22867</v>
      </c>
      <c r="C311" s="110">
        <v>3168</v>
      </c>
      <c r="D311" s="110">
        <v>3212.68824443318</v>
      </c>
      <c r="E311" s="110">
        <v>-44.321972695431</v>
      </c>
      <c r="F311" s="110"/>
      <c r="G311" s="284">
        <v>4.6926229508196702</v>
      </c>
      <c r="H311" s="284">
        <v>2.9277264141564801</v>
      </c>
      <c r="I311" s="110">
        <v>142.520174010559</v>
      </c>
      <c r="J311" s="133">
        <v>7.6354572090785808</v>
      </c>
      <c r="K311" s="133">
        <v>17.229797250373402</v>
      </c>
      <c r="L311" s="133">
        <v>1.9572121806273699</v>
      </c>
      <c r="M311" s="194"/>
      <c r="N311" s="110"/>
    </row>
    <row r="312" spans="1:14" ht="13.2" x14ac:dyDescent="0.25">
      <c r="A312" s="110" t="s">
        <v>623</v>
      </c>
      <c r="B312" s="110">
        <v>78105</v>
      </c>
      <c r="C312" s="110">
        <v>3684</v>
      </c>
      <c r="D312" s="110">
        <v>3728.2413353557999</v>
      </c>
      <c r="E312" s="110">
        <v>-44.321972695431</v>
      </c>
      <c r="F312" s="110"/>
      <c r="G312" s="284">
        <v>5.2007068921989399</v>
      </c>
      <c r="H312" s="284">
        <v>2.0077532835734502</v>
      </c>
      <c r="I312" s="110">
        <v>262.19839816444301</v>
      </c>
      <c r="J312" s="133">
        <v>16.440688816337001</v>
      </c>
      <c r="K312" s="133">
        <v>20.526942565784498</v>
      </c>
      <c r="L312" s="133">
        <v>1.5528042778401001</v>
      </c>
      <c r="M312" s="194"/>
      <c r="N312" s="110"/>
    </row>
    <row r="313" spans="1:14" ht="13.2" x14ac:dyDescent="0.25">
      <c r="A313" s="110" t="s">
        <v>624</v>
      </c>
      <c r="B313" s="110">
        <v>6052</v>
      </c>
      <c r="C313" s="110">
        <v>2658</v>
      </c>
      <c r="D313" s="110">
        <v>2702.7035145879099</v>
      </c>
      <c r="E313" s="110">
        <v>-44.321972695431</v>
      </c>
      <c r="F313" s="110"/>
      <c r="G313" s="284">
        <v>6.1135371179039302</v>
      </c>
      <c r="H313" s="284">
        <v>1.5213575190169699</v>
      </c>
      <c r="I313" s="110">
        <v>55.946402922797503</v>
      </c>
      <c r="J313" s="133">
        <v>2.3959021810971599</v>
      </c>
      <c r="K313" s="133">
        <v>26.2024018084206</v>
      </c>
      <c r="L313" s="133">
        <v>1.6646799504163201</v>
      </c>
      <c r="M313" s="194"/>
      <c r="N313" s="110"/>
    </row>
    <row r="314" spans="1:14" ht="13.2" x14ac:dyDescent="0.25">
      <c r="A314" s="110" t="s">
        <v>625</v>
      </c>
      <c r="B314" s="110">
        <v>42281</v>
      </c>
      <c r="C314" s="110">
        <v>3017</v>
      </c>
      <c r="D314" s="110">
        <v>3061.0557171860601</v>
      </c>
      <c r="E314" s="110">
        <v>-44.321972695431</v>
      </c>
      <c r="F314" s="110"/>
      <c r="G314" s="284">
        <v>3.5834266517357203</v>
      </c>
      <c r="H314" s="284">
        <v>1.71425673276868</v>
      </c>
      <c r="I314" s="110">
        <v>185.69868066305699</v>
      </c>
      <c r="J314" s="133">
        <v>7.201816418722359</v>
      </c>
      <c r="K314" s="133">
        <v>29.873030175743001</v>
      </c>
      <c r="L314" s="133">
        <v>0.85545683500672898</v>
      </c>
      <c r="M314" s="194"/>
      <c r="N314" s="110"/>
    </row>
    <row r="315" spans="1:14" ht="13.2" x14ac:dyDescent="0.25">
      <c r="A315" s="110" t="s">
        <v>626</v>
      </c>
      <c r="B315" s="110">
        <v>8066</v>
      </c>
      <c r="C315" s="110">
        <v>3718</v>
      </c>
      <c r="D315" s="110">
        <v>3762.6874148986199</v>
      </c>
      <c r="E315" s="110">
        <v>-44.321972695431</v>
      </c>
      <c r="F315" s="110"/>
      <c r="G315" s="284">
        <v>9.3215339233038303</v>
      </c>
      <c r="H315" s="284">
        <v>2.5849030661350199</v>
      </c>
      <c r="I315" s="110">
        <v>77.910204723129795</v>
      </c>
      <c r="J315" s="133">
        <v>5.0458715596330297</v>
      </c>
      <c r="K315" s="133">
        <v>32.049801348979102</v>
      </c>
      <c r="L315" s="133">
        <v>1.76544203092876</v>
      </c>
      <c r="M315" s="194"/>
      <c r="N315" s="110"/>
    </row>
    <row r="316" spans="1:14" ht="13.2" x14ac:dyDescent="0.25">
      <c r="A316" s="110" t="s">
        <v>627</v>
      </c>
      <c r="B316" s="110">
        <v>3315</v>
      </c>
      <c r="C316" s="110">
        <v>3639</v>
      </c>
      <c r="D316" s="110">
        <v>3683.5548179882298</v>
      </c>
      <c r="E316" s="110">
        <v>-44.321972695431</v>
      </c>
      <c r="F316" s="110"/>
      <c r="G316" s="284">
        <v>8.80626223091976</v>
      </c>
      <c r="H316" s="284">
        <v>2.6841018582243596</v>
      </c>
      <c r="I316" s="110">
        <v>42.402830094228399</v>
      </c>
      <c r="J316" s="133">
        <v>5.97285067873303</v>
      </c>
      <c r="K316" s="133">
        <v>33.9832599118944</v>
      </c>
      <c r="L316" s="133">
        <v>1.7840887826012501</v>
      </c>
      <c r="M316" s="194"/>
      <c r="N316" s="110"/>
    </row>
    <row r="317" spans="1:14" ht="13.2" x14ac:dyDescent="0.25">
      <c r="A317" s="110" t="s">
        <v>628</v>
      </c>
      <c r="B317" s="110">
        <v>4299</v>
      </c>
      <c r="C317" s="110">
        <v>3493</v>
      </c>
      <c r="D317" s="110">
        <v>3537.4765129193102</v>
      </c>
      <c r="E317" s="110">
        <v>-44.321972695431</v>
      </c>
      <c r="F317" s="110"/>
      <c r="G317" s="284">
        <v>10.8108108108108</v>
      </c>
      <c r="H317" s="284">
        <v>2.0208399115882498</v>
      </c>
      <c r="I317" s="110">
        <v>49.7594212184989</v>
      </c>
      <c r="J317" s="133">
        <v>3.0006978367062098</v>
      </c>
      <c r="K317" s="133">
        <v>28.597777523198602</v>
      </c>
      <c r="L317" s="133">
        <v>5.6733117957607702</v>
      </c>
      <c r="M317" s="194"/>
      <c r="N317" s="110"/>
    </row>
    <row r="318" spans="1:14" ht="8.25" customHeight="1" thickBot="1" x14ac:dyDescent="0.3">
      <c r="A318" s="181"/>
      <c r="B318" s="82"/>
      <c r="C318" s="82"/>
      <c r="D318" s="82"/>
      <c r="E318" s="82"/>
      <c r="F318" s="82"/>
      <c r="G318" s="89"/>
      <c r="H318" s="89"/>
      <c r="I318" s="82"/>
      <c r="J318" s="89"/>
      <c r="K318" s="89"/>
      <c r="L318" s="82"/>
      <c r="M318" s="81"/>
    </row>
    <row r="319" spans="1:14" ht="13.2" x14ac:dyDescent="0.25">
      <c r="A319" s="180"/>
      <c r="B319" s="80"/>
      <c r="C319" s="80"/>
      <c r="D319" s="81"/>
      <c r="E319" s="80"/>
      <c r="F319" s="80"/>
      <c r="G319" s="88"/>
      <c r="H319" s="88"/>
      <c r="I319" s="80"/>
      <c r="J319" s="88"/>
      <c r="K319" s="88"/>
      <c r="L319" s="80"/>
      <c r="M319" s="81"/>
    </row>
    <row r="320" spans="1:14" ht="13.2" x14ac:dyDescent="0.25">
      <c r="A320" s="180"/>
      <c r="B320" s="80"/>
      <c r="C320" s="80"/>
      <c r="D320" s="81"/>
      <c r="E320" s="80"/>
      <c r="F320" s="80"/>
      <c r="G320" s="88"/>
      <c r="H320" s="88"/>
      <c r="I320" s="80"/>
      <c r="J320" s="88"/>
      <c r="K320" s="88"/>
      <c r="L320" s="80"/>
      <c r="M320" s="81"/>
    </row>
    <row r="321" spans="1:13" ht="13.2" hidden="1" x14ac:dyDescent="0.25">
      <c r="A321" s="180"/>
      <c r="B321" s="80"/>
      <c r="C321" s="80"/>
      <c r="D321" s="81"/>
      <c r="E321" s="80"/>
      <c r="F321" s="80"/>
      <c r="G321" s="88"/>
      <c r="H321" s="88"/>
      <c r="I321" s="80"/>
      <c r="J321" s="88"/>
      <c r="K321" s="88"/>
      <c r="L321" s="80"/>
      <c r="M321" s="81"/>
    </row>
    <row r="322" spans="1:13" ht="13.2" hidden="1" x14ac:dyDescent="0.25">
      <c r="A322" s="180"/>
      <c r="B322" s="80"/>
      <c r="C322" s="80"/>
      <c r="D322" s="81"/>
      <c r="E322" s="80"/>
      <c r="F322" s="80"/>
      <c r="G322" s="88"/>
      <c r="H322" s="88"/>
      <c r="I322" s="80"/>
      <c r="J322" s="88"/>
      <c r="K322" s="88"/>
      <c r="L322" s="80"/>
      <c r="M322" s="81"/>
    </row>
    <row r="323" spans="1:13" ht="13.2" hidden="1" x14ac:dyDescent="0.25">
      <c r="A323" s="180"/>
      <c r="B323" s="80"/>
      <c r="C323" s="80"/>
      <c r="D323" s="81"/>
      <c r="E323" s="80"/>
      <c r="F323" s="80"/>
      <c r="G323" s="88"/>
      <c r="H323" s="88"/>
      <c r="I323" s="80"/>
      <c r="J323" s="88"/>
      <c r="K323" s="88"/>
      <c r="L323" s="80"/>
      <c r="M323" s="81"/>
    </row>
    <row r="324" spans="1:13" ht="13.2" hidden="1" x14ac:dyDescent="0.25">
      <c r="A324" s="180"/>
      <c r="B324" s="80"/>
      <c r="C324" s="80"/>
      <c r="D324" s="81"/>
      <c r="E324" s="80"/>
      <c r="F324" s="80"/>
      <c r="G324" s="88"/>
      <c r="H324" s="88"/>
      <c r="I324" s="80"/>
      <c r="J324" s="88"/>
      <c r="K324" s="88"/>
      <c r="L324" s="80"/>
      <c r="M324" s="81"/>
    </row>
    <row r="325" spans="1:13" ht="13.2" hidden="1" x14ac:dyDescent="0.25">
      <c r="A325" s="180"/>
      <c r="B325" s="80"/>
      <c r="C325" s="80"/>
      <c r="D325" s="81"/>
      <c r="E325" s="80"/>
      <c r="F325" s="80"/>
      <c r="G325" s="88"/>
      <c r="H325" s="88"/>
      <c r="I325" s="80"/>
      <c r="J325" s="88"/>
      <c r="K325" s="88"/>
      <c r="L325" s="80"/>
      <c r="M325" s="81"/>
    </row>
    <row r="326" spans="1:13" ht="13.2" hidden="1" x14ac:dyDescent="0.25">
      <c r="A326" s="180"/>
      <c r="B326" s="80"/>
      <c r="C326" s="80"/>
      <c r="D326" s="81"/>
      <c r="E326" s="80"/>
      <c r="F326" s="80"/>
      <c r="G326" s="88"/>
      <c r="H326" s="88"/>
      <c r="I326" s="80"/>
      <c r="J326" s="88"/>
      <c r="K326" s="88"/>
      <c r="L326" s="80"/>
      <c r="M326" s="81"/>
    </row>
    <row r="327" spans="1:13" ht="13.2" hidden="1" x14ac:dyDescent="0.25">
      <c r="A327" s="180"/>
      <c r="B327" s="80"/>
      <c r="C327" s="80"/>
      <c r="D327" s="81"/>
      <c r="E327" s="80"/>
      <c r="F327" s="80"/>
      <c r="G327" s="88"/>
      <c r="H327" s="88"/>
      <c r="I327" s="80"/>
      <c r="J327" s="88"/>
      <c r="K327" s="88"/>
      <c r="L327" s="80"/>
      <c r="M327" s="81"/>
    </row>
    <row r="328" spans="1:13" ht="13.2" hidden="1" x14ac:dyDescent="0.25">
      <c r="A328" s="180"/>
      <c r="B328" s="80"/>
      <c r="C328" s="80"/>
      <c r="D328" s="81"/>
      <c r="E328" s="80"/>
      <c r="F328" s="80"/>
      <c r="G328" s="88"/>
      <c r="H328" s="88"/>
      <c r="I328" s="80"/>
      <c r="J328" s="88"/>
      <c r="K328" s="88"/>
      <c r="L328" s="80"/>
      <c r="M328" s="81"/>
    </row>
    <row r="329" spans="1:13" ht="13.2" hidden="1" x14ac:dyDescent="0.25">
      <c r="A329" s="180"/>
      <c r="B329" s="80"/>
      <c r="C329" s="80"/>
      <c r="D329" s="81"/>
      <c r="E329" s="80"/>
      <c r="F329" s="80"/>
      <c r="G329" s="88"/>
      <c r="H329" s="88"/>
      <c r="I329" s="80"/>
      <c r="J329" s="88"/>
      <c r="K329" s="88"/>
      <c r="L329" s="80"/>
      <c r="M329" s="81"/>
    </row>
    <row r="330" spans="1:13" ht="13.2" hidden="1" x14ac:dyDescent="0.25">
      <c r="A330" s="180"/>
      <c r="B330" s="80"/>
      <c r="C330" s="80"/>
      <c r="D330" s="81"/>
      <c r="E330" s="80"/>
      <c r="F330" s="80"/>
      <c r="G330" s="88"/>
      <c r="H330" s="88"/>
      <c r="I330" s="80"/>
      <c r="J330" s="88"/>
      <c r="K330" s="88"/>
      <c r="L330" s="80"/>
      <c r="M330" s="81"/>
    </row>
    <row r="331" spans="1:13" ht="13.2" hidden="1" x14ac:dyDescent="0.25">
      <c r="A331" s="180"/>
      <c r="B331" s="80"/>
      <c r="C331" s="80"/>
      <c r="D331" s="81"/>
      <c r="E331" s="80"/>
      <c r="F331" s="80"/>
      <c r="G331" s="88"/>
      <c r="H331" s="88"/>
      <c r="I331" s="80"/>
      <c r="J331" s="88"/>
      <c r="K331" s="88"/>
      <c r="L331" s="80"/>
      <c r="M331" s="81"/>
    </row>
    <row r="332" spans="1:13" ht="13.2" hidden="1" x14ac:dyDescent="0.25">
      <c r="A332" s="180"/>
      <c r="B332" s="80"/>
      <c r="C332" s="80"/>
      <c r="D332" s="81"/>
      <c r="E332" s="80"/>
      <c r="F332" s="80"/>
      <c r="G332" s="88"/>
      <c r="H332" s="88"/>
      <c r="I332" s="80"/>
      <c r="J332" s="88"/>
      <c r="K332" s="88"/>
      <c r="L332" s="80"/>
      <c r="M332" s="81"/>
    </row>
    <row r="333" spans="1:13" ht="13.2" hidden="1" x14ac:dyDescent="0.25">
      <c r="A333" s="180"/>
      <c r="B333" s="80"/>
      <c r="C333" s="80"/>
      <c r="D333" s="81"/>
      <c r="E333" s="80"/>
      <c r="F333" s="80"/>
      <c r="G333" s="88"/>
      <c r="H333" s="88"/>
      <c r="I333" s="80"/>
      <c r="J333" s="88"/>
      <c r="K333" s="88"/>
      <c r="L333" s="80"/>
      <c r="M333" s="81"/>
    </row>
    <row r="334" spans="1:13" ht="13.2" hidden="1" x14ac:dyDescent="0.25">
      <c r="A334" s="180"/>
      <c r="B334" s="80"/>
      <c r="C334" s="80"/>
      <c r="D334" s="81"/>
      <c r="E334" s="80"/>
      <c r="F334" s="80"/>
      <c r="G334" s="88"/>
      <c r="H334" s="88"/>
      <c r="I334" s="80"/>
      <c r="J334" s="88"/>
      <c r="K334" s="88"/>
      <c r="L334" s="80"/>
      <c r="M334" s="81"/>
    </row>
    <row r="335" spans="1:13" ht="13.2" hidden="1" x14ac:dyDescent="0.25">
      <c r="A335" s="180"/>
      <c r="B335" s="80"/>
      <c r="C335" s="80"/>
      <c r="D335" s="81"/>
      <c r="E335" s="80"/>
      <c r="F335" s="80"/>
      <c r="G335" s="88"/>
      <c r="H335" s="88"/>
      <c r="I335" s="80"/>
      <c r="J335" s="88"/>
      <c r="K335" s="88"/>
      <c r="L335" s="80"/>
      <c r="M335" s="81"/>
    </row>
    <row r="336" spans="1:13" ht="13.2" hidden="1" x14ac:dyDescent="0.25">
      <c r="A336" s="180"/>
      <c r="B336" s="80"/>
      <c r="C336" s="80"/>
      <c r="D336" s="81"/>
      <c r="E336" s="80"/>
      <c r="F336" s="80"/>
      <c r="G336" s="88"/>
      <c r="H336" s="88"/>
      <c r="I336" s="80"/>
      <c r="J336" s="88"/>
      <c r="K336" s="88"/>
      <c r="L336" s="80"/>
      <c r="M336" s="81"/>
    </row>
    <row r="337" spans="1:13" ht="13.2" hidden="1" x14ac:dyDescent="0.25">
      <c r="A337" s="180"/>
      <c r="B337" s="80"/>
      <c r="C337" s="80"/>
      <c r="D337" s="81"/>
      <c r="E337" s="80"/>
      <c r="F337" s="80"/>
      <c r="G337" s="88"/>
      <c r="H337" s="88"/>
      <c r="I337" s="80"/>
      <c r="J337" s="88"/>
      <c r="K337" s="88"/>
      <c r="L337" s="80"/>
      <c r="M337" s="81"/>
    </row>
    <row r="338" spans="1:13" ht="13.2" hidden="1" x14ac:dyDescent="0.25">
      <c r="A338" s="180"/>
      <c r="B338" s="80"/>
      <c r="C338" s="80"/>
      <c r="D338" s="81"/>
      <c r="E338" s="80"/>
      <c r="F338" s="80"/>
      <c r="G338" s="88"/>
      <c r="H338" s="88"/>
      <c r="I338" s="80"/>
      <c r="J338" s="88"/>
      <c r="K338" s="88"/>
      <c r="L338" s="80"/>
      <c r="M338" s="81"/>
    </row>
    <row r="339" spans="1:13" ht="13.2" hidden="1" x14ac:dyDescent="0.25">
      <c r="A339" s="180"/>
      <c r="B339" s="80"/>
      <c r="C339" s="80"/>
      <c r="D339" s="81"/>
      <c r="E339" s="80"/>
      <c r="F339" s="80"/>
      <c r="G339" s="88"/>
      <c r="H339" s="88"/>
      <c r="I339" s="80"/>
      <c r="J339" s="88"/>
      <c r="K339" s="88"/>
      <c r="L339" s="80"/>
      <c r="M339" s="81"/>
    </row>
    <row r="340" spans="1:13" ht="13.2" hidden="1" x14ac:dyDescent="0.25">
      <c r="A340" s="180"/>
      <c r="B340" s="80"/>
      <c r="C340" s="80"/>
      <c r="D340" s="81"/>
      <c r="E340" s="80"/>
      <c r="F340" s="80"/>
      <c r="G340" s="88"/>
      <c r="H340" s="88"/>
      <c r="I340" s="80"/>
      <c r="J340" s="88"/>
      <c r="K340" s="88"/>
      <c r="L340" s="80"/>
      <c r="M340" s="81"/>
    </row>
    <row r="341" spans="1:13" ht="13.2" hidden="1" x14ac:dyDescent="0.25">
      <c r="A341" s="180"/>
      <c r="B341" s="80"/>
      <c r="C341" s="80"/>
      <c r="D341" s="81"/>
      <c r="E341" s="80"/>
      <c r="F341" s="80"/>
      <c r="G341" s="88"/>
      <c r="H341" s="88"/>
      <c r="I341" s="80"/>
      <c r="J341" s="88"/>
      <c r="K341" s="88"/>
      <c r="L341" s="80"/>
      <c r="M341" s="81"/>
    </row>
    <row r="342" spans="1:13" ht="13.2" hidden="1" x14ac:dyDescent="0.25">
      <c r="A342" s="180"/>
      <c r="B342" s="80"/>
      <c r="C342" s="80"/>
      <c r="D342" s="81"/>
      <c r="E342" s="80"/>
      <c r="F342" s="80"/>
      <c r="G342" s="88"/>
      <c r="H342" s="88"/>
      <c r="I342" s="80"/>
      <c r="J342" s="88"/>
      <c r="K342" s="88"/>
      <c r="L342" s="80"/>
      <c r="M342" s="81"/>
    </row>
    <row r="343" spans="1:13" ht="13.2" hidden="1" x14ac:dyDescent="0.25">
      <c r="A343" s="180"/>
      <c r="B343" s="80"/>
      <c r="C343" s="80"/>
      <c r="D343" s="81"/>
      <c r="E343" s="80"/>
      <c r="F343" s="80"/>
      <c r="G343" s="88"/>
      <c r="H343" s="88"/>
      <c r="I343" s="80"/>
      <c r="J343" s="88"/>
      <c r="K343" s="88"/>
      <c r="L343" s="80"/>
      <c r="M343" s="81"/>
    </row>
    <row r="344" spans="1:13" ht="13.2" hidden="1" x14ac:dyDescent="0.25">
      <c r="A344" s="180"/>
      <c r="B344" s="80"/>
      <c r="C344" s="80"/>
      <c r="D344" s="81"/>
      <c r="E344" s="80"/>
      <c r="F344" s="80"/>
      <c r="G344" s="88"/>
      <c r="H344" s="88"/>
      <c r="I344" s="80"/>
      <c r="J344" s="88"/>
      <c r="K344" s="88"/>
      <c r="L344" s="80"/>
      <c r="M344" s="81"/>
    </row>
    <row r="345" spans="1:13" x14ac:dyDescent="0.25"/>
  </sheetData>
  <mergeCells count="3">
    <mergeCell ref="A6:B6"/>
    <mergeCell ref="D6:E6"/>
    <mergeCell ref="G3:L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77"/>
  <sheetViews>
    <sheetView showGridLines="0" zoomScaleNormal="100" workbookViewId="0">
      <selection activeCell="A9" sqref="A9"/>
    </sheetView>
  </sheetViews>
  <sheetFormatPr defaultColWidth="0" defaultRowHeight="13.2" zeroHeight="1" x14ac:dyDescent="0.25"/>
  <cols>
    <col min="1" max="1" width="15.44140625" bestFit="1" customWidth="1"/>
    <col min="2" max="2" width="11.109375" customWidth="1"/>
    <col min="3" max="3" width="13.33203125" customWidth="1"/>
    <col min="4" max="4" width="11.33203125" customWidth="1"/>
    <col min="5" max="5" width="10.88671875" customWidth="1"/>
    <col min="6" max="6" width="11.6640625" customWidth="1"/>
    <col min="7" max="7" width="10.33203125" customWidth="1"/>
    <col min="8" max="9" width="7.44140625" customWidth="1"/>
    <col min="10" max="10" width="7.6640625" style="64" customWidth="1"/>
    <col min="11" max="11" width="8" customWidth="1"/>
    <col min="12" max="12" width="7.5546875" customWidth="1"/>
    <col min="13" max="13" width="7.5546875" bestFit="1" customWidth="1"/>
    <col min="14" max="14" width="3.5546875" customWidth="1"/>
    <col min="15" max="15" width="8.44140625" customWidth="1"/>
    <col min="16" max="16" width="7.44140625" customWidth="1"/>
    <col min="17" max="17" width="7.5546875" bestFit="1" customWidth="1"/>
    <col min="18" max="18" width="3.33203125" customWidth="1"/>
    <col min="19" max="19" width="2.33203125" customWidth="1"/>
    <col min="20" max="33" width="9.109375" hidden="1" customWidth="1"/>
    <col min="34" max="46" width="0" hidden="1" customWidth="1"/>
    <col min="47" max="16384" width="9.109375" hidden="1"/>
  </cols>
  <sheetData>
    <row r="1" spans="1:19" ht="11.25" customHeight="1" x14ac:dyDescent="0.25"/>
    <row r="2" spans="1:19" ht="16.2" thickBot="1" x14ac:dyDescent="0.35">
      <c r="A2" s="69" t="str">
        <f>"Tabell 9  Äldreomsorg, utjämningsåret "&amp;Innehåll!C34</f>
        <v>Tabell 9  Äldreomsorg, utjämningsåret 2021</v>
      </c>
      <c r="B2" s="69"/>
      <c r="C2" s="68"/>
      <c r="D2" s="68"/>
      <c r="E2" s="68"/>
      <c r="F2" s="68"/>
      <c r="G2" s="68"/>
      <c r="H2" s="68"/>
      <c r="I2" s="68"/>
      <c r="K2" s="69" t="s">
        <v>71</v>
      </c>
      <c r="L2" s="69"/>
      <c r="M2" s="69"/>
      <c r="N2" s="69"/>
      <c r="O2" s="69"/>
      <c r="P2" s="69"/>
      <c r="Q2" s="69"/>
      <c r="R2" s="69"/>
      <c r="S2" s="68"/>
    </row>
    <row r="3" spans="1:19" ht="6.75" customHeight="1" x14ac:dyDescent="0.25"/>
    <row r="4" spans="1:19" s="64" customFormat="1" ht="15" customHeight="1" x14ac:dyDescent="0.25">
      <c r="A4" t="s">
        <v>19</v>
      </c>
      <c r="B4"/>
      <c r="C4"/>
      <c r="E4" s="288"/>
      <c r="F4" s="288"/>
      <c r="G4" s="288"/>
      <c r="H4" s="288"/>
      <c r="I4" s="273"/>
      <c r="J4" s="72"/>
      <c r="K4" s="339" t="s">
        <v>256</v>
      </c>
      <c r="L4" s="339"/>
      <c r="M4" s="339"/>
      <c r="N4" s="339"/>
      <c r="O4" s="339"/>
      <c r="P4" s="339"/>
      <c r="Q4" s="339"/>
      <c r="R4" s="296"/>
    </row>
    <row r="5" spans="1:19" s="64" customFormat="1" ht="15" customHeight="1" x14ac:dyDescent="0.25">
      <c r="A5"/>
      <c r="B5"/>
      <c r="C5"/>
      <c r="E5" s="332" t="s">
        <v>175</v>
      </c>
      <c r="F5" s="332"/>
      <c r="G5" s="332"/>
      <c r="H5" s="332"/>
      <c r="I5" s="332"/>
      <c r="J5" s="273"/>
      <c r="K5" s="340" t="s">
        <v>249</v>
      </c>
      <c r="L5" s="340"/>
      <c r="M5" s="340"/>
      <c r="N5" s="310"/>
      <c r="O5" s="340" t="s">
        <v>254</v>
      </c>
      <c r="P5" s="340"/>
      <c r="Q5" s="340"/>
      <c r="R5" s="271"/>
    </row>
    <row r="6" spans="1:19" s="64" customFormat="1" ht="39.6" x14ac:dyDescent="0.25">
      <c r="A6" s="3" t="s">
        <v>45</v>
      </c>
      <c r="B6" s="311" t="str">
        <f>"Folkmängd 31/12 -"&amp;Innehåll!C34-2</f>
        <v>Folkmängd 31/12 -2019</v>
      </c>
      <c r="C6" s="298" t="s">
        <v>176</v>
      </c>
      <c r="D6" s="177" t="s">
        <v>292</v>
      </c>
      <c r="E6" s="177" t="s">
        <v>110</v>
      </c>
      <c r="F6" s="177" t="s">
        <v>111</v>
      </c>
      <c r="G6" s="177" t="s">
        <v>112</v>
      </c>
      <c r="H6" s="177" t="s">
        <v>113</v>
      </c>
      <c r="I6" s="272" t="s">
        <v>230</v>
      </c>
      <c r="J6" s="183"/>
      <c r="K6" s="177" t="s">
        <v>250</v>
      </c>
      <c r="L6" s="177" t="s">
        <v>251</v>
      </c>
      <c r="M6" s="177" t="s">
        <v>252</v>
      </c>
      <c r="N6" s="298"/>
      <c r="O6" s="177" t="s">
        <v>253</v>
      </c>
      <c r="P6" s="177" t="s">
        <v>251</v>
      </c>
      <c r="Q6" s="177" t="s">
        <v>255</v>
      </c>
      <c r="R6" s="177"/>
      <c r="S6" s="91"/>
    </row>
    <row r="7" spans="1:19" s="72" customFormat="1" ht="15.75" customHeight="1" x14ac:dyDescent="0.25">
      <c r="B7" s="288"/>
      <c r="C7" s="299" t="s">
        <v>289</v>
      </c>
      <c r="D7" s="183" t="s">
        <v>75</v>
      </c>
      <c r="E7" s="183" t="s">
        <v>76</v>
      </c>
      <c r="F7" s="183" t="s">
        <v>77</v>
      </c>
      <c r="G7" s="183" t="s">
        <v>78</v>
      </c>
      <c r="H7" s="183" t="s">
        <v>79</v>
      </c>
      <c r="I7" s="183" t="s">
        <v>86</v>
      </c>
      <c r="J7" s="183"/>
      <c r="K7" s="338" t="s">
        <v>177</v>
      </c>
      <c r="L7" s="338"/>
      <c r="M7" s="338"/>
      <c r="N7" s="338"/>
      <c r="O7" s="338"/>
      <c r="P7" s="338"/>
      <c r="Q7" s="338"/>
      <c r="R7" s="183"/>
      <c r="S7" s="76"/>
    </row>
    <row r="8" spans="1:19" s="72" customFormat="1" ht="15.75" customHeight="1" x14ac:dyDescent="0.25">
      <c r="A8" s="67"/>
      <c r="B8" s="285"/>
      <c r="C8" s="297"/>
      <c r="D8" s="177"/>
      <c r="E8" s="177"/>
      <c r="F8" s="199"/>
      <c r="G8" s="177"/>
      <c r="H8" s="199"/>
      <c r="I8" s="199"/>
      <c r="J8" s="183"/>
      <c r="K8" s="290">
        <v>6948</v>
      </c>
      <c r="L8" s="290">
        <v>47954</v>
      </c>
      <c r="M8" s="290">
        <v>129050</v>
      </c>
      <c r="N8" s="290"/>
      <c r="O8" s="290">
        <v>32678</v>
      </c>
      <c r="P8" s="290">
        <v>127094</v>
      </c>
      <c r="Q8" s="290">
        <v>258543</v>
      </c>
      <c r="R8" s="177"/>
      <c r="S8" s="76"/>
    </row>
    <row r="9" spans="1:19" ht="18.75" customHeight="1" x14ac:dyDescent="0.25">
      <c r="A9" s="17" t="s">
        <v>324</v>
      </c>
      <c r="B9" s="17"/>
      <c r="C9" s="110"/>
      <c r="D9" s="110"/>
      <c r="E9" s="110"/>
      <c r="F9" s="110"/>
      <c r="G9" s="110"/>
      <c r="H9" s="110"/>
      <c r="I9" s="110"/>
      <c r="J9" s="17"/>
      <c r="K9" s="182"/>
      <c r="L9" s="182"/>
      <c r="M9" s="182"/>
      <c r="N9" s="182"/>
      <c r="O9" s="182"/>
      <c r="P9" s="182"/>
      <c r="Q9" s="182"/>
      <c r="R9" s="182"/>
    </row>
    <row r="10" spans="1:19" x14ac:dyDescent="0.25">
      <c r="A10" s="110" t="s">
        <v>325</v>
      </c>
      <c r="B10" s="110">
        <v>94606</v>
      </c>
      <c r="C10" s="110">
        <v>6858</v>
      </c>
      <c r="D10" s="110">
        <v>6786.0843290799903</v>
      </c>
      <c r="E10" s="110">
        <v>-122.276816582522</v>
      </c>
      <c r="F10" s="110">
        <v>-11.9245652595629</v>
      </c>
      <c r="G10" s="110">
        <v>68.8124435353552</v>
      </c>
      <c r="H10" s="110">
        <v>44.080753550425797</v>
      </c>
      <c r="I10" s="110">
        <v>93.020051604428602</v>
      </c>
      <c r="J10" s="110"/>
      <c r="K10" s="284">
        <v>6.5217850876265802</v>
      </c>
      <c r="L10" s="284">
        <v>1.1225503667843499</v>
      </c>
      <c r="M10" s="284">
        <v>0.100416464072046</v>
      </c>
      <c r="N10" s="284"/>
      <c r="O10" s="284">
        <v>4.2174914910259407</v>
      </c>
      <c r="P10" s="284">
        <v>1.4565672367503102</v>
      </c>
      <c r="Q10" s="284">
        <v>0.34987210113523498</v>
      </c>
      <c r="R10" s="182"/>
    </row>
    <row r="11" spans="1:19" x14ac:dyDescent="0.25">
      <c r="A11" s="110" t="s">
        <v>326</v>
      </c>
      <c r="B11" s="110">
        <v>32857</v>
      </c>
      <c r="C11" s="110">
        <v>12532</v>
      </c>
      <c r="D11" s="110">
        <v>12423.9223488711</v>
      </c>
      <c r="E11" s="110">
        <v>-118.718344775337</v>
      </c>
      <c r="F11" s="110">
        <v>-11.9245652595629</v>
      </c>
      <c r="G11" s="110">
        <v>7.0765082594117796</v>
      </c>
      <c r="H11" s="110">
        <v>-355.45523644919899</v>
      </c>
      <c r="I11" s="110">
        <v>587.08788959261994</v>
      </c>
      <c r="J11" s="110"/>
      <c r="K11" s="284">
        <v>9.52612837447119</v>
      </c>
      <c r="L11" s="284">
        <v>2.4043582798186103</v>
      </c>
      <c r="M11" s="284">
        <v>0.28608820038347998</v>
      </c>
      <c r="N11" s="284"/>
      <c r="O11" s="284">
        <v>4.1848008034817505</v>
      </c>
      <c r="P11" s="284">
        <v>2.4165322457923697</v>
      </c>
      <c r="Q11" s="284">
        <v>1.1595702590011299</v>
      </c>
      <c r="R11" s="182"/>
    </row>
    <row r="12" spans="1:19" x14ac:dyDescent="0.25">
      <c r="A12" s="110" t="s">
        <v>327</v>
      </c>
      <c r="B12" s="110">
        <v>28690</v>
      </c>
      <c r="C12" s="110">
        <v>8149</v>
      </c>
      <c r="D12" s="110">
        <v>8061.9193473760097</v>
      </c>
      <c r="E12" s="110">
        <v>30.380411359117701</v>
      </c>
      <c r="F12" s="110">
        <v>-11.9245652595629</v>
      </c>
      <c r="G12" s="110">
        <v>-13.583409404521101</v>
      </c>
      <c r="H12" s="110">
        <v>-126.54077687988899</v>
      </c>
      <c r="I12" s="110">
        <v>208.708213055025</v>
      </c>
      <c r="J12" s="110"/>
      <c r="K12" s="284">
        <v>8.9961659114674095</v>
      </c>
      <c r="L12" s="284">
        <v>1.9902405019170399</v>
      </c>
      <c r="M12" s="284">
        <v>9.4109445799930302E-2</v>
      </c>
      <c r="N12" s="284"/>
      <c r="O12" s="284">
        <v>3.9735099337748299</v>
      </c>
      <c r="P12" s="284">
        <v>1.47438131753224</v>
      </c>
      <c r="Q12" s="284">
        <v>0.52980132450331097</v>
      </c>
      <c r="R12" s="182"/>
    </row>
    <row r="13" spans="1:19" x14ac:dyDescent="0.25">
      <c r="A13" s="110" t="s">
        <v>328</v>
      </c>
      <c r="B13" s="110">
        <v>92095</v>
      </c>
      <c r="C13" s="110">
        <v>7249</v>
      </c>
      <c r="D13" s="110">
        <v>7174.8651664947201</v>
      </c>
      <c r="E13" s="110">
        <v>-97.744343007151897</v>
      </c>
      <c r="F13" s="110">
        <v>-11.9245652595629</v>
      </c>
      <c r="G13" s="110">
        <v>12.8985126837061</v>
      </c>
      <c r="H13" s="110">
        <v>23.443706987564202</v>
      </c>
      <c r="I13" s="110">
        <v>147.811397329388</v>
      </c>
      <c r="J13" s="110"/>
      <c r="K13" s="284">
        <v>7.2859547206688706</v>
      </c>
      <c r="L13" s="284">
        <v>1.3116890167761601</v>
      </c>
      <c r="M13" s="284">
        <v>6.9493457842445303E-2</v>
      </c>
      <c r="N13" s="284"/>
      <c r="O13" s="284">
        <v>4.4606113252619606</v>
      </c>
      <c r="P13" s="284">
        <v>1.53862859004289</v>
      </c>
      <c r="Q13" s="284">
        <v>0.355068136163744</v>
      </c>
      <c r="R13" s="182"/>
    </row>
    <row r="14" spans="1:19" x14ac:dyDescent="0.25">
      <c r="A14" s="110" t="s">
        <v>329</v>
      </c>
      <c r="B14" s="110">
        <v>112848</v>
      </c>
      <c r="C14" s="110">
        <v>6894</v>
      </c>
      <c r="D14" s="110">
        <v>6875.4934312885198</v>
      </c>
      <c r="E14" s="110">
        <v>-123.895121332496</v>
      </c>
      <c r="F14" s="110">
        <v>-11.9245652595629</v>
      </c>
      <c r="G14" s="110">
        <v>26.3820787492586</v>
      </c>
      <c r="H14" s="110">
        <v>-27.096916243565499</v>
      </c>
      <c r="I14" s="110">
        <v>155.36620324896899</v>
      </c>
      <c r="J14" s="110"/>
      <c r="K14" s="284">
        <v>6.1755635899617207</v>
      </c>
      <c r="L14" s="284">
        <v>1.19452715156671</v>
      </c>
      <c r="M14" s="284">
        <v>0.11076846731887099</v>
      </c>
      <c r="N14" s="284"/>
      <c r="O14" s="284">
        <v>3.9814617893095101</v>
      </c>
      <c r="P14" s="284">
        <v>1.4391039274067798</v>
      </c>
      <c r="Q14" s="284">
        <v>0.40585566425634501</v>
      </c>
      <c r="R14" s="182"/>
    </row>
    <row r="15" spans="1:19" x14ac:dyDescent="0.25">
      <c r="A15" s="110" t="s">
        <v>330</v>
      </c>
      <c r="B15" s="110">
        <v>79990</v>
      </c>
      <c r="C15" s="110">
        <v>9063</v>
      </c>
      <c r="D15" s="110">
        <v>9041.2796682732205</v>
      </c>
      <c r="E15" s="110">
        <v>-115.177069980071</v>
      </c>
      <c r="F15" s="110">
        <v>-11.9245652595629</v>
      </c>
      <c r="G15" s="110">
        <v>31.9456250099229</v>
      </c>
      <c r="H15" s="110">
        <v>-121.410080067176</v>
      </c>
      <c r="I15" s="110">
        <v>238.193191765107</v>
      </c>
      <c r="J15" s="110"/>
      <c r="K15" s="284">
        <v>7.6822102762845397</v>
      </c>
      <c r="L15" s="284">
        <v>1.7202150268783598</v>
      </c>
      <c r="M15" s="284">
        <v>0.14126765845730699</v>
      </c>
      <c r="N15" s="284"/>
      <c r="O15" s="284">
        <v>4.4230528816101993</v>
      </c>
      <c r="P15" s="284">
        <v>1.9739967495937001</v>
      </c>
      <c r="Q15" s="284">
        <v>0.58257282160269996</v>
      </c>
      <c r="R15" s="182"/>
    </row>
    <row r="16" spans="1:19" x14ac:dyDescent="0.25">
      <c r="A16" s="110" t="s">
        <v>331</v>
      </c>
      <c r="B16" s="110">
        <v>48123</v>
      </c>
      <c r="C16" s="110">
        <v>12646</v>
      </c>
      <c r="D16" s="110">
        <v>12681.242202764</v>
      </c>
      <c r="E16" s="110">
        <v>-119.920491152431</v>
      </c>
      <c r="F16" s="110">
        <v>-11.9245652595629</v>
      </c>
      <c r="G16" s="110">
        <v>10.830510732310399</v>
      </c>
      <c r="H16" s="110">
        <v>-330.91695500384401</v>
      </c>
      <c r="I16" s="110">
        <v>416.71957415248397</v>
      </c>
      <c r="J16" s="110"/>
      <c r="K16" s="284">
        <v>9.2367475011948503</v>
      </c>
      <c r="L16" s="284">
        <v>2.0925544957712501</v>
      </c>
      <c r="M16" s="284">
        <v>0.26390707146270997</v>
      </c>
      <c r="N16" s="284"/>
      <c r="O16" s="284">
        <v>5.2615173617604896</v>
      </c>
      <c r="P16" s="284">
        <v>2.4229578372088199</v>
      </c>
      <c r="Q16" s="284">
        <v>1.17407476674355</v>
      </c>
      <c r="R16" s="182"/>
    </row>
    <row r="17" spans="1:18" x14ac:dyDescent="0.25">
      <c r="A17" s="110" t="s">
        <v>332</v>
      </c>
      <c r="B17" s="110">
        <v>105189</v>
      </c>
      <c r="C17" s="110">
        <v>8650</v>
      </c>
      <c r="D17" s="110">
        <v>8583.6037837846998</v>
      </c>
      <c r="E17" s="110">
        <v>-119.61914319916001</v>
      </c>
      <c r="F17" s="110">
        <v>-11.9245652595629</v>
      </c>
      <c r="G17" s="110">
        <v>11.509443656148701</v>
      </c>
      <c r="H17" s="110">
        <v>-116.491275339255</v>
      </c>
      <c r="I17" s="110">
        <v>303.26513959984902</v>
      </c>
      <c r="J17" s="110"/>
      <c r="K17" s="284">
        <v>7.7783798686174395</v>
      </c>
      <c r="L17" s="284">
        <v>1.44216600595119</v>
      </c>
      <c r="M17" s="284">
        <v>0.15020582000019</v>
      </c>
      <c r="N17" s="284"/>
      <c r="O17" s="284">
        <v>4.4405783874739795</v>
      </c>
      <c r="P17" s="284">
        <v>1.7112055443059599</v>
      </c>
      <c r="Q17" s="284">
        <v>0.61698466569698407</v>
      </c>
      <c r="R17" s="182"/>
    </row>
    <row r="18" spans="1:18" x14ac:dyDescent="0.25">
      <c r="A18" s="110" t="s">
        <v>333</v>
      </c>
      <c r="B18" s="110">
        <v>62622</v>
      </c>
      <c r="C18" s="110">
        <v>14464</v>
      </c>
      <c r="D18" s="110">
        <v>13994.767581107501</v>
      </c>
      <c r="E18" s="110">
        <v>160.09166019845301</v>
      </c>
      <c r="F18" s="110">
        <v>-11.9245652595629</v>
      </c>
      <c r="G18" s="110">
        <v>-19.859613327800801</v>
      </c>
      <c r="H18" s="110">
        <v>-19.043715159077401</v>
      </c>
      <c r="I18" s="110">
        <v>360.06107833011498</v>
      </c>
      <c r="J18" s="110"/>
      <c r="K18" s="284">
        <v>13.415413113602201</v>
      </c>
      <c r="L18" s="284">
        <v>2.4384401647983101</v>
      </c>
      <c r="M18" s="284">
        <v>0.22675736961451201</v>
      </c>
      <c r="N18" s="284"/>
      <c r="O18" s="284">
        <v>6.8857589984350502</v>
      </c>
      <c r="P18" s="284">
        <v>2.9334738590271798</v>
      </c>
      <c r="Q18" s="284">
        <v>0.95333908211171803</v>
      </c>
      <c r="R18" s="182"/>
    </row>
    <row r="19" spans="1:18" x14ac:dyDescent="0.25">
      <c r="A19" s="110" t="s">
        <v>334</v>
      </c>
      <c r="B19" s="110">
        <v>11014</v>
      </c>
      <c r="C19" s="110">
        <v>6788</v>
      </c>
      <c r="D19" s="110">
        <v>6854.4002981184203</v>
      </c>
      <c r="E19" s="110">
        <v>-83.757813893030303</v>
      </c>
      <c r="F19" s="110">
        <v>-11.9245652595629</v>
      </c>
      <c r="G19" s="110">
        <v>-24.947297141770001</v>
      </c>
      <c r="H19" s="110">
        <v>-37.689984020648502</v>
      </c>
      <c r="I19" s="110">
        <v>92.239241721872204</v>
      </c>
      <c r="J19" s="110"/>
      <c r="K19" s="284">
        <v>10.214272743780601</v>
      </c>
      <c r="L19" s="284">
        <v>1.6433629925549298</v>
      </c>
      <c r="M19" s="284">
        <v>2.7238060650081698E-2</v>
      </c>
      <c r="N19" s="284"/>
      <c r="O19" s="284">
        <v>3.6680588342110001</v>
      </c>
      <c r="P19" s="284">
        <v>1.34374432540403</v>
      </c>
      <c r="Q19" s="284">
        <v>0.335936081351008</v>
      </c>
      <c r="R19" s="182"/>
    </row>
    <row r="20" spans="1:18" x14ac:dyDescent="0.25">
      <c r="A20" s="110" t="s">
        <v>335</v>
      </c>
      <c r="B20" s="110">
        <v>28575</v>
      </c>
      <c r="C20" s="110">
        <v>11271</v>
      </c>
      <c r="D20" s="110">
        <v>11026.181044343301</v>
      </c>
      <c r="E20" s="110">
        <v>23.706289966947001</v>
      </c>
      <c r="F20" s="110">
        <v>-11.9245652595629</v>
      </c>
      <c r="G20" s="110">
        <v>-11.6296102288263</v>
      </c>
      <c r="H20" s="110">
        <v>95.502717816571305</v>
      </c>
      <c r="I20" s="110">
        <v>149.52911349295599</v>
      </c>
      <c r="J20" s="110"/>
      <c r="K20" s="284">
        <v>10.761154855642999</v>
      </c>
      <c r="L20" s="284">
        <v>2.1207349081364799</v>
      </c>
      <c r="M20" s="284">
        <v>0.16097987751531101</v>
      </c>
      <c r="N20" s="284"/>
      <c r="O20" s="284">
        <v>6.1102362204724399</v>
      </c>
      <c r="P20" s="284">
        <v>2.27821522309711</v>
      </c>
      <c r="Q20" s="284">
        <v>0.64741907261592302</v>
      </c>
      <c r="R20" s="182"/>
    </row>
    <row r="21" spans="1:18" x14ac:dyDescent="0.25">
      <c r="A21" s="110" t="s">
        <v>336</v>
      </c>
      <c r="B21" s="110">
        <v>16750</v>
      </c>
      <c r="C21" s="110">
        <v>9055</v>
      </c>
      <c r="D21" s="110">
        <v>9140.6958599485006</v>
      </c>
      <c r="E21" s="110">
        <v>-134.73098895341201</v>
      </c>
      <c r="F21" s="110">
        <v>-11.9245652595629</v>
      </c>
      <c r="G21" s="110">
        <v>7.1298858249478103</v>
      </c>
      <c r="H21" s="110">
        <v>-83.789949091382098</v>
      </c>
      <c r="I21" s="110">
        <v>137.175815440413</v>
      </c>
      <c r="J21" s="110"/>
      <c r="K21" s="284">
        <v>8.8537313432835809</v>
      </c>
      <c r="L21" s="284">
        <v>2.1194029850746299</v>
      </c>
      <c r="M21" s="284">
        <v>0.119402985074627</v>
      </c>
      <c r="N21" s="284"/>
      <c r="O21" s="284">
        <v>3.9044776119402997</v>
      </c>
      <c r="P21" s="284">
        <v>1.9582089552238799</v>
      </c>
      <c r="Q21" s="284">
        <v>0.59104477611940298</v>
      </c>
      <c r="R21" s="182"/>
    </row>
    <row r="22" spans="1:18" x14ac:dyDescent="0.25">
      <c r="A22" s="110" t="s">
        <v>337</v>
      </c>
      <c r="B22" s="110">
        <v>48964</v>
      </c>
      <c r="C22" s="110">
        <v>7722</v>
      </c>
      <c r="D22" s="110">
        <v>7563.7703192238996</v>
      </c>
      <c r="E22" s="110">
        <v>-77.355524514179805</v>
      </c>
      <c r="F22" s="110">
        <v>-11.9245652595629</v>
      </c>
      <c r="G22" s="110">
        <v>14.2887462958182</v>
      </c>
      <c r="H22" s="110">
        <v>51.351706378375901</v>
      </c>
      <c r="I22" s="110">
        <v>182.27052442250201</v>
      </c>
      <c r="J22" s="110"/>
      <c r="K22" s="284">
        <v>6.7723225226697199</v>
      </c>
      <c r="L22" s="284">
        <v>1.4847643166408</v>
      </c>
      <c r="M22" s="284">
        <v>7.1481088146393298E-2</v>
      </c>
      <c r="N22" s="284"/>
      <c r="O22" s="284">
        <v>3.9845600849603797</v>
      </c>
      <c r="P22" s="284">
        <v>1.75843476840127</v>
      </c>
      <c r="Q22" s="284">
        <v>0.40437872722816798</v>
      </c>
      <c r="R22" s="182"/>
    </row>
    <row r="23" spans="1:18" x14ac:dyDescent="0.25">
      <c r="A23" s="110" t="s">
        <v>338</v>
      </c>
      <c r="B23" s="110">
        <v>73857</v>
      </c>
      <c r="C23" s="110">
        <v>8448</v>
      </c>
      <c r="D23" s="110">
        <v>8382.9526441901799</v>
      </c>
      <c r="E23" s="110">
        <v>-125.192979889027</v>
      </c>
      <c r="F23" s="110">
        <v>-11.9245652595629</v>
      </c>
      <c r="G23" s="110">
        <v>24.9729508947242</v>
      </c>
      <c r="H23" s="110">
        <v>-112.967941102504</v>
      </c>
      <c r="I23" s="110">
        <v>290.13820525676198</v>
      </c>
      <c r="J23" s="110"/>
      <c r="K23" s="284">
        <v>7.6201307932897393</v>
      </c>
      <c r="L23" s="284">
        <v>1.63830104120124</v>
      </c>
      <c r="M23" s="284">
        <v>0.159768200712187</v>
      </c>
      <c r="N23" s="284"/>
      <c r="O23" s="284">
        <v>4.0470097621078605</v>
      </c>
      <c r="P23" s="284">
        <v>1.67756610747796</v>
      </c>
      <c r="Q23" s="284">
        <v>0.58626805854556796</v>
      </c>
      <c r="R23" s="182"/>
    </row>
    <row r="24" spans="1:18" x14ac:dyDescent="0.25">
      <c r="A24" s="110" t="s">
        <v>339</v>
      </c>
      <c r="B24" s="110">
        <v>82429</v>
      </c>
      <c r="C24" s="110">
        <v>9471</v>
      </c>
      <c r="D24" s="110">
        <v>9401.1701315949394</v>
      </c>
      <c r="E24" s="110">
        <v>-111.322614792154</v>
      </c>
      <c r="F24" s="110">
        <v>-11.9245652595629</v>
      </c>
      <c r="G24" s="110">
        <v>32.646783315203898</v>
      </c>
      <c r="H24" s="110">
        <v>-98.515078254155597</v>
      </c>
      <c r="I24" s="110">
        <v>258.602259281496</v>
      </c>
      <c r="J24" s="110"/>
      <c r="K24" s="284">
        <v>6.0294313894381801</v>
      </c>
      <c r="L24" s="284">
        <v>1.2168047653131799</v>
      </c>
      <c r="M24" s="284">
        <v>0.140727171262541</v>
      </c>
      <c r="N24" s="284"/>
      <c r="O24" s="284">
        <v>5.3743221439056601</v>
      </c>
      <c r="P24" s="284">
        <v>1.8549296970726301</v>
      </c>
      <c r="Q24" s="284">
        <v>0.76672045032694802</v>
      </c>
      <c r="R24" s="182"/>
    </row>
    <row r="25" spans="1:18" x14ac:dyDescent="0.25">
      <c r="A25" s="110" t="s">
        <v>324</v>
      </c>
      <c r="B25" s="110">
        <v>974073</v>
      </c>
      <c r="C25" s="110">
        <v>9042</v>
      </c>
      <c r="D25" s="110">
        <v>8955.1883927907093</v>
      </c>
      <c r="E25" s="110">
        <v>-118.55269585028999</v>
      </c>
      <c r="F25" s="110">
        <v>-11.9245652595629</v>
      </c>
      <c r="G25" s="110">
        <v>23.957506796941399</v>
      </c>
      <c r="H25" s="110">
        <v>-91.765049918325204</v>
      </c>
      <c r="I25" s="110">
        <v>284.85730514775901</v>
      </c>
      <c r="J25" s="110"/>
      <c r="K25" s="284">
        <v>5.9901054643748504</v>
      </c>
      <c r="L25" s="284">
        <v>1.0674764622364001</v>
      </c>
      <c r="M25" s="284">
        <v>0.12904576967024001</v>
      </c>
      <c r="N25" s="284"/>
      <c r="O25" s="284">
        <v>5.3622264450405703</v>
      </c>
      <c r="P25" s="284">
        <v>1.7425798682439602</v>
      </c>
      <c r="Q25" s="284">
        <v>0.724483688594181</v>
      </c>
      <c r="R25" s="182"/>
    </row>
    <row r="26" spans="1:18" x14ac:dyDescent="0.25">
      <c r="A26" s="110" t="s">
        <v>340</v>
      </c>
      <c r="B26" s="110">
        <v>52414</v>
      </c>
      <c r="C26" s="110">
        <v>7264</v>
      </c>
      <c r="D26" s="110">
        <v>7127.9386389383599</v>
      </c>
      <c r="E26" s="110">
        <v>-118.485265496445</v>
      </c>
      <c r="F26" s="110">
        <v>-11.9245652595629</v>
      </c>
      <c r="G26" s="110">
        <v>20.869391791109798</v>
      </c>
      <c r="H26" s="110">
        <v>21.9185043544542</v>
      </c>
      <c r="I26" s="110">
        <v>223.21140778545799</v>
      </c>
      <c r="J26" s="110"/>
      <c r="K26" s="284">
        <v>4.9814934941046305</v>
      </c>
      <c r="L26" s="284">
        <v>0.80703628801465299</v>
      </c>
      <c r="M26" s="284">
        <v>8.3947037051169501E-2</v>
      </c>
      <c r="N26" s="284"/>
      <c r="O26" s="284">
        <v>4.7678101270652906</v>
      </c>
      <c r="P26" s="284">
        <v>1.3450604800244201</v>
      </c>
      <c r="Q26" s="284">
        <v>0.54565574083260193</v>
      </c>
      <c r="R26" s="182"/>
    </row>
    <row r="27" spans="1:18" x14ac:dyDescent="0.25">
      <c r="A27" s="110" t="s">
        <v>341</v>
      </c>
      <c r="B27" s="110">
        <v>98979</v>
      </c>
      <c r="C27" s="110">
        <v>8993</v>
      </c>
      <c r="D27" s="110">
        <v>8883.3349002370305</v>
      </c>
      <c r="E27" s="110">
        <v>-90.058706208591403</v>
      </c>
      <c r="F27" s="110">
        <v>-11.9245652595629</v>
      </c>
      <c r="G27" s="110">
        <v>62.5640046016658</v>
      </c>
      <c r="H27" s="110">
        <v>-15.1514717293828</v>
      </c>
      <c r="I27" s="110">
        <v>164.62266331906099</v>
      </c>
      <c r="J27" s="110"/>
      <c r="K27" s="284">
        <v>7.0398771456571598</v>
      </c>
      <c r="L27" s="284">
        <v>1.52052455571384</v>
      </c>
      <c r="M27" s="284">
        <v>0.120227523009931</v>
      </c>
      <c r="N27" s="284"/>
      <c r="O27" s="284">
        <v>4.7484820012325795</v>
      </c>
      <c r="P27" s="284">
        <v>1.9559704583800599</v>
      </c>
      <c r="Q27" s="284">
        <v>0.56779720950908807</v>
      </c>
      <c r="R27" s="182"/>
    </row>
    <row r="28" spans="1:18" x14ac:dyDescent="0.25">
      <c r="A28" s="110" t="s">
        <v>342</v>
      </c>
      <c r="B28" s="110">
        <v>48333</v>
      </c>
      <c r="C28" s="110">
        <v>8731</v>
      </c>
      <c r="D28" s="110">
        <v>8714.8882935629208</v>
      </c>
      <c r="E28" s="110">
        <v>-123.20010399476701</v>
      </c>
      <c r="F28" s="110">
        <v>-11.9245652595629</v>
      </c>
      <c r="G28" s="110">
        <v>4.1688218265802304</v>
      </c>
      <c r="H28" s="110">
        <v>-94.893755234527504</v>
      </c>
      <c r="I28" s="110">
        <v>241.91002376372899</v>
      </c>
      <c r="J28" s="110"/>
      <c r="K28" s="284">
        <v>8.0752281050214112</v>
      </c>
      <c r="L28" s="284">
        <v>1.92622018082883</v>
      </c>
      <c r="M28" s="284">
        <v>0.14275960523865699</v>
      </c>
      <c r="N28" s="284"/>
      <c r="O28" s="284">
        <v>4.1627873295677897</v>
      </c>
      <c r="P28" s="284">
        <v>1.8910475244656899</v>
      </c>
      <c r="Q28" s="284">
        <v>0.50896902737260297</v>
      </c>
      <c r="R28" s="182"/>
    </row>
    <row r="29" spans="1:18" x14ac:dyDescent="0.25">
      <c r="A29" s="110" t="s">
        <v>343</v>
      </c>
      <c r="B29" s="110">
        <v>71874</v>
      </c>
      <c r="C29" s="110">
        <v>10474</v>
      </c>
      <c r="D29" s="110">
        <v>10411.719486435501</v>
      </c>
      <c r="E29" s="110">
        <v>-129.595183806617</v>
      </c>
      <c r="F29" s="110">
        <v>-11.9245652595629</v>
      </c>
      <c r="G29" s="110">
        <v>15.8856274028005</v>
      </c>
      <c r="H29" s="110">
        <v>-233.55028677869501</v>
      </c>
      <c r="I29" s="110">
        <v>421.36949042382201</v>
      </c>
      <c r="J29" s="110"/>
      <c r="K29" s="284">
        <v>9.4554359017168892</v>
      </c>
      <c r="L29" s="284">
        <v>2.2400311656509997</v>
      </c>
      <c r="M29" s="284">
        <v>0.19478531875226099</v>
      </c>
      <c r="N29" s="284"/>
      <c r="O29" s="284">
        <v>4.2324067117455497</v>
      </c>
      <c r="P29" s="284">
        <v>2.1050727662297897</v>
      </c>
      <c r="Q29" s="284">
        <v>0.78192392241979003</v>
      </c>
      <c r="R29" s="182"/>
    </row>
    <row r="30" spans="1:18" x14ac:dyDescent="0.25">
      <c r="A30" s="110" t="s">
        <v>344</v>
      </c>
      <c r="B30" s="110">
        <v>46786</v>
      </c>
      <c r="C30" s="110">
        <v>8409</v>
      </c>
      <c r="D30" s="110">
        <v>8321.8645530559006</v>
      </c>
      <c r="E30" s="110">
        <v>-130.10196370915199</v>
      </c>
      <c r="F30" s="110">
        <v>-11.9245652595629</v>
      </c>
      <c r="G30" s="110">
        <v>19.248472145387101</v>
      </c>
      <c r="H30" s="110">
        <v>-42.782241939152001</v>
      </c>
      <c r="I30" s="110">
        <v>253.103824567738</v>
      </c>
      <c r="J30" s="110"/>
      <c r="K30" s="284">
        <v>7.9767451801821103</v>
      </c>
      <c r="L30" s="284">
        <v>1.5025862437481301</v>
      </c>
      <c r="M30" s="284">
        <v>0.121831317060659</v>
      </c>
      <c r="N30" s="284"/>
      <c r="O30" s="284">
        <v>4.7770700636942696</v>
      </c>
      <c r="P30" s="284">
        <v>1.76762279314325</v>
      </c>
      <c r="Q30" s="284">
        <v>0.465951352968837</v>
      </c>
      <c r="R30" s="182"/>
    </row>
    <row r="31" spans="1:18" x14ac:dyDescent="0.25">
      <c r="A31" s="110" t="s">
        <v>345</v>
      </c>
      <c r="B31" s="110">
        <v>29346</v>
      </c>
      <c r="C31" s="110">
        <v>7260</v>
      </c>
      <c r="D31" s="110">
        <v>7257.0638632622804</v>
      </c>
      <c r="E31" s="110">
        <v>-60.4080266775768</v>
      </c>
      <c r="F31" s="110">
        <v>-11.9245652595629</v>
      </c>
      <c r="G31" s="110">
        <v>4.2172857345565502</v>
      </c>
      <c r="H31" s="110">
        <v>-40.3790496375183</v>
      </c>
      <c r="I31" s="110">
        <v>111.256068602558</v>
      </c>
      <c r="J31" s="110"/>
      <c r="K31" s="284">
        <v>7.94316090778982</v>
      </c>
      <c r="L31" s="284">
        <v>1.1790363252232001</v>
      </c>
      <c r="M31" s="284">
        <v>7.4967627615347907E-2</v>
      </c>
      <c r="N31" s="284"/>
      <c r="O31" s="284">
        <v>4.4026443126831598</v>
      </c>
      <c r="P31" s="284">
        <v>1.50957541061814</v>
      </c>
      <c r="Q31" s="284">
        <v>0.40550671301029101</v>
      </c>
      <c r="R31" s="182"/>
    </row>
    <row r="32" spans="1:18" x14ac:dyDescent="0.25">
      <c r="A32" s="110" t="s">
        <v>346</v>
      </c>
      <c r="B32" s="110">
        <v>34090</v>
      </c>
      <c r="C32" s="110">
        <v>7852</v>
      </c>
      <c r="D32" s="110">
        <v>7800.7017669494198</v>
      </c>
      <c r="E32" s="110">
        <v>-27.531216587192201</v>
      </c>
      <c r="F32" s="110">
        <v>-11.9245652595629</v>
      </c>
      <c r="G32" s="110">
        <v>-11.736064126549801</v>
      </c>
      <c r="H32" s="110">
        <v>-95.970013720189996</v>
      </c>
      <c r="I32" s="110">
        <v>198.75263983296799</v>
      </c>
      <c r="J32" s="110"/>
      <c r="K32" s="284">
        <v>8.0023467292461099</v>
      </c>
      <c r="L32" s="284">
        <v>1.6749779994133198</v>
      </c>
      <c r="M32" s="284">
        <v>0.12026987386330301</v>
      </c>
      <c r="N32" s="284"/>
      <c r="O32" s="284">
        <v>3.8046347902610704</v>
      </c>
      <c r="P32" s="284">
        <v>1.6104429451452</v>
      </c>
      <c r="Q32" s="284">
        <v>0.47814608389557101</v>
      </c>
      <c r="R32" s="182"/>
    </row>
    <row r="33" spans="1:18" x14ac:dyDescent="0.25">
      <c r="A33" s="110" t="s">
        <v>347</v>
      </c>
      <c r="B33" s="110">
        <v>12003</v>
      </c>
      <c r="C33" s="110">
        <v>9533</v>
      </c>
      <c r="D33" s="110">
        <v>9428.1422918836797</v>
      </c>
      <c r="E33" s="110">
        <v>-0.39150445536214901</v>
      </c>
      <c r="F33" s="110">
        <v>-11.9245652595629</v>
      </c>
      <c r="G33" s="110">
        <v>-17.276867940297301</v>
      </c>
      <c r="H33" s="110">
        <v>-173.69691282944601</v>
      </c>
      <c r="I33" s="110">
        <v>307.86544979058903</v>
      </c>
      <c r="J33" s="110"/>
      <c r="K33" s="284">
        <v>12.071982004498901</v>
      </c>
      <c r="L33" s="284">
        <v>1.40798133799883</v>
      </c>
      <c r="M33" s="284">
        <v>0.166625010414063</v>
      </c>
      <c r="N33" s="284"/>
      <c r="O33" s="284">
        <v>5.0404065650254095</v>
      </c>
      <c r="P33" s="284">
        <v>1.7662251103890698</v>
      </c>
      <c r="Q33" s="284">
        <v>0.649837540614846</v>
      </c>
      <c r="R33" s="182"/>
    </row>
    <row r="34" spans="1:18" x14ac:dyDescent="0.25">
      <c r="A34" s="110" t="s">
        <v>348</v>
      </c>
      <c r="B34" s="110">
        <v>45000</v>
      </c>
      <c r="C34" s="110">
        <v>7633</v>
      </c>
      <c r="D34" s="110">
        <v>7468.0654780409304</v>
      </c>
      <c r="E34" s="110">
        <v>73.738351458627506</v>
      </c>
      <c r="F34" s="110">
        <v>-11.9245652595629</v>
      </c>
      <c r="G34" s="110">
        <v>-12.8786592938252</v>
      </c>
      <c r="H34" s="110">
        <v>-64.172563789555298</v>
      </c>
      <c r="I34" s="110">
        <v>179.75270493466601</v>
      </c>
      <c r="J34" s="110"/>
      <c r="K34" s="284">
        <v>9.1377777777777798</v>
      </c>
      <c r="L34" s="284">
        <v>1.3244444444444401</v>
      </c>
      <c r="M34" s="284">
        <v>8.4444444444444405E-2</v>
      </c>
      <c r="N34" s="284"/>
      <c r="O34" s="284">
        <v>4.5022222222222199</v>
      </c>
      <c r="P34" s="284">
        <v>1.4577777777777801</v>
      </c>
      <c r="Q34" s="284">
        <v>0.41777777777777803</v>
      </c>
      <c r="R34" s="182"/>
    </row>
    <row r="35" spans="1:18" x14ac:dyDescent="0.25">
      <c r="A35" s="110" t="s">
        <v>349</v>
      </c>
      <c r="B35" s="110">
        <v>45574</v>
      </c>
      <c r="C35" s="110">
        <v>8874</v>
      </c>
      <c r="D35" s="110">
        <v>8804.5417510759107</v>
      </c>
      <c r="E35" s="110">
        <v>-61.960936658812798</v>
      </c>
      <c r="F35" s="110">
        <v>-11.9245652595629</v>
      </c>
      <c r="G35" s="110">
        <v>-8.1122578706593806</v>
      </c>
      <c r="H35" s="110">
        <v>-84.060939250075293</v>
      </c>
      <c r="I35" s="110">
        <v>235.873939059512</v>
      </c>
      <c r="J35" s="110"/>
      <c r="K35" s="284">
        <v>9.9091587308553102</v>
      </c>
      <c r="L35" s="284">
        <v>1.7817176460262401</v>
      </c>
      <c r="M35" s="284">
        <v>0.17334445078334101</v>
      </c>
      <c r="N35" s="284"/>
      <c r="O35" s="284">
        <v>4.4542941150656103</v>
      </c>
      <c r="P35" s="284">
        <v>1.7312502742791902</v>
      </c>
      <c r="Q35" s="284">
        <v>0.53978145433799996</v>
      </c>
      <c r="R35" s="182"/>
    </row>
    <row r="36" spans="1:18" ht="14.25" customHeight="1" x14ac:dyDescent="0.25">
      <c r="A36" s="18" t="s">
        <v>350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284"/>
      <c r="L36" s="284"/>
      <c r="M36" s="284"/>
      <c r="N36" s="284"/>
      <c r="O36" s="284"/>
      <c r="P36" s="284"/>
      <c r="Q36" s="284"/>
      <c r="R36" s="182"/>
    </row>
    <row r="37" spans="1:18" x14ac:dyDescent="0.25">
      <c r="A37" s="110" t="s">
        <v>351</v>
      </c>
      <c r="B37" s="110">
        <v>45287</v>
      </c>
      <c r="C37" s="110">
        <v>10938</v>
      </c>
      <c r="D37" s="110">
        <v>10966.1867239004</v>
      </c>
      <c r="E37" s="110">
        <v>47.7059126865975</v>
      </c>
      <c r="F37" s="110">
        <v>-11.9245652595629</v>
      </c>
      <c r="G37" s="110">
        <v>-18.843332633132999</v>
      </c>
      <c r="H37" s="110">
        <v>22.2060508208491</v>
      </c>
      <c r="I37" s="110">
        <v>-67.417709243547094</v>
      </c>
      <c r="J37" s="110"/>
      <c r="K37" s="284">
        <v>10.5571135204363</v>
      </c>
      <c r="L37" s="284">
        <v>2.0138229513988599</v>
      </c>
      <c r="M37" s="284">
        <v>0.200940667299667</v>
      </c>
      <c r="N37" s="284"/>
      <c r="O37" s="284">
        <v>4.8601143816106207</v>
      </c>
      <c r="P37" s="284">
        <v>2.3008810475412402</v>
      </c>
      <c r="Q37" s="284">
        <v>0.78168127718771396</v>
      </c>
      <c r="R37" s="182"/>
    </row>
    <row r="38" spans="1:18" x14ac:dyDescent="0.25">
      <c r="A38" s="110" t="s">
        <v>352</v>
      </c>
      <c r="B38" s="110">
        <v>14047</v>
      </c>
      <c r="C38" s="110">
        <v>13407</v>
      </c>
      <c r="D38" s="110">
        <v>13069.7955414929</v>
      </c>
      <c r="E38" s="110">
        <v>386.11027824786902</v>
      </c>
      <c r="F38" s="110">
        <v>-11.9245652595629</v>
      </c>
      <c r="G38" s="110">
        <v>-28.240612933069801</v>
      </c>
      <c r="H38" s="110">
        <v>92.265865291550895</v>
      </c>
      <c r="I38" s="110">
        <v>-101.307667946081</v>
      </c>
      <c r="J38" s="110"/>
      <c r="K38" s="284">
        <v>12.0025628248024</v>
      </c>
      <c r="L38" s="284">
        <v>2.4631593934648</v>
      </c>
      <c r="M38" s="284">
        <v>0.21356873353740999</v>
      </c>
      <c r="N38" s="284"/>
      <c r="O38" s="284">
        <v>5.8233074677867203</v>
      </c>
      <c r="P38" s="284">
        <v>2.9258916494625202</v>
      </c>
      <c r="Q38" s="284">
        <v>0.85427493414963995</v>
      </c>
      <c r="R38" s="182"/>
    </row>
    <row r="39" spans="1:18" x14ac:dyDescent="0.25">
      <c r="A39" s="110" t="s">
        <v>353</v>
      </c>
      <c r="B39" s="110">
        <v>21934</v>
      </c>
      <c r="C39" s="110">
        <v>7357</v>
      </c>
      <c r="D39" s="110">
        <v>7416.1250045348897</v>
      </c>
      <c r="E39" s="110">
        <v>-65.452202766534597</v>
      </c>
      <c r="F39" s="110">
        <v>-11.9245652595629</v>
      </c>
      <c r="G39" s="110">
        <v>-15.224183810104</v>
      </c>
      <c r="H39" s="110">
        <v>27.950285636803802</v>
      </c>
      <c r="I39" s="110">
        <v>5.76619556953312</v>
      </c>
      <c r="J39" s="110"/>
      <c r="K39" s="284">
        <v>10.0620041944014</v>
      </c>
      <c r="L39" s="284">
        <v>1.3768578462660699</v>
      </c>
      <c r="M39" s="284">
        <v>8.66235068842892E-2</v>
      </c>
      <c r="N39" s="284"/>
      <c r="O39" s="284">
        <v>4.1944013859761098</v>
      </c>
      <c r="P39" s="284">
        <v>1.5592231239172101</v>
      </c>
      <c r="Q39" s="284">
        <v>0.35561229141971401</v>
      </c>
      <c r="R39" s="182"/>
    </row>
    <row r="40" spans="1:18" x14ac:dyDescent="0.25">
      <c r="A40" s="110" t="s">
        <v>354</v>
      </c>
      <c r="B40" s="110">
        <v>18835</v>
      </c>
      <c r="C40" s="110">
        <v>6085</v>
      </c>
      <c r="D40" s="110">
        <v>6199.2902329128101</v>
      </c>
      <c r="E40" s="110">
        <v>-16.806702878329901</v>
      </c>
      <c r="F40" s="110">
        <v>-11.9245652595629</v>
      </c>
      <c r="G40" s="110">
        <v>-26.6867829712595</v>
      </c>
      <c r="H40" s="110">
        <v>-83.265729034799904</v>
      </c>
      <c r="I40" s="110">
        <v>24.761261423564999</v>
      </c>
      <c r="J40" s="110"/>
      <c r="K40" s="284">
        <v>7.9054950889301798</v>
      </c>
      <c r="L40" s="284">
        <v>1.0512344040350401</v>
      </c>
      <c r="M40" s="284">
        <v>0.10087602867002901</v>
      </c>
      <c r="N40" s="284"/>
      <c r="O40" s="284">
        <v>2.9838067427661303</v>
      </c>
      <c r="P40" s="284">
        <v>1.2795327847093201</v>
      </c>
      <c r="Q40" s="284">
        <v>0.39288558534643003</v>
      </c>
      <c r="R40" s="182"/>
    </row>
    <row r="41" spans="1:18" x14ac:dyDescent="0.25">
      <c r="A41" s="110" t="s">
        <v>355</v>
      </c>
      <c r="B41" s="110">
        <v>21136</v>
      </c>
      <c r="C41" s="110">
        <v>13305</v>
      </c>
      <c r="D41" s="110">
        <v>13259.420018994</v>
      </c>
      <c r="E41" s="110">
        <v>202.094494062537</v>
      </c>
      <c r="F41" s="110">
        <v>-11.9245652595629</v>
      </c>
      <c r="G41" s="110">
        <v>-27.4504926896687</v>
      </c>
      <c r="H41" s="110">
        <v>-15.6940855627142</v>
      </c>
      <c r="I41" s="110">
        <v>-101.307667946081</v>
      </c>
      <c r="J41" s="110"/>
      <c r="K41" s="284">
        <v>11.511165783497299</v>
      </c>
      <c r="L41" s="284">
        <v>2.45552611657835</v>
      </c>
      <c r="M41" s="284">
        <v>0.28387585162755496</v>
      </c>
      <c r="N41" s="284"/>
      <c r="O41" s="284">
        <v>5.9046177138531402</v>
      </c>
      <c r="P41" s="284">
        <v>2.7725208175624498</v>
      </c>
      <c r="Q41" s="284">
        <v>0.95571536714610106</v>
      </c>
      <c r="R41" s="182"/>
    </row>
    <row r="42" spans="1:18" x14ac:dyDescent="0.25">
      <c r="A42" s="110" t="s">
        <v>350</v>
      </c>
      <c r="B42" s="110">
        <v>230767</v>
      </c>
      <c r="C42" s="110">
        <v>8732</v>
      </c>
      <c r="D42" s="110">
        <v>8944.4958536356698</v>
      </c>
      <c r="E42" s="110">
        <v>-45.960068665079199</v>
      </c>
      <c r="F42" s="110">
        <v>-11.9245652595629</v>
      </c>
      <c r="G42" s="110">
        <v>3.5354587961912398</v>
      </c>
      <c r="H42" s="110">
        <v>-143.81181171679501</v>
      </c>
      <c r="I42" s="110">
        <v>-14.541087299004699</v>
      </c>
      <c r="J42" s="110"/>
      <c r="K42" s="284">
        <v>8.0665779769204402</v>
      </c>
      <c r="L42" s="284">
        <v>1.4772476133936001</v>
      </c>
      <c r="M42" s="284">
        <v>0.15253480783647599</v>
      </c>
      <c r="N42" s="284"/>
      <c r="O42" s="284">
        <v>4.5994444612964598</v>
      </c>
      <c r="P42" s="284">
        <v>1.7996507299570599</v>
      </c>
      <c r="Q42" s="284">
        <v>0.646106245693708</v>
      </c>
      <c r="R42" s="182"/>
    </row>
    <row r="43" spans="1:18" x14ac:dyDescent="0.25">
      <c r="A43" s="110" t="s">
        <v>356</v>
      </c>
      <c r="B43" s="110">
        <v>9457</v>
      </c>
      <c r="C43" s="110">
        <v>12603</v>
      </c>
      <c r="D43" s="110">
        <v>12790.110565417001</v>
      </c>
      <c r="E43" s="110">
        <v>-2.0067123392570099</v>
      </c>
      <c r="F43" s="110">
        <v>-11.9245652595629</v>
      </c>
      <c r="G43" s="110">
        <v>-25.6050889948913</v>
      </c>
      <c r="H43" s="110">
        <v>-46.265221044956597</v>
      </c>
      <c r="I43" s="110">
        <v>-101.307667946081</v>
      </c>
      <c r="J43" s="110"/>
      <c r="K43" s="284">
        <v>12.921645342074701</v>
      </c>
      <c r="L43" s="284">
        <v>2.21000317225336</v>
      </c>
      <c r="M43" s="284">
        <v>0.158612667865073</v>
      </c>
      <c r="N43" s="284"/>
      <c r="O43" s="284">
        <v>5.5408691974198998</v>
      </c>
      <c r="P43" s="284">
        <v>2.55895104155652</v>
      </c>
      <c r="Q43" s="284">
        <v>1.03626943005181</v>
      </c>
      <c r="R43" s="182"/>
    </row>
    <row r="44" spans="1:18" x14ac:dyDescent="0.25">
      <c r="A44" s="110" t="s">
        <v>357</v>
      </c>
      <c r="B44" s="110">
        <v>22250</v>
      </c>
      <c r="C44" s="110">
        <v>14356</v>
      </c>
      <c r="D44" s="110">
        <v>14380.3372037964</v>
      </c>
      <c r="E44" s="110">
        <v>252.20721084026499</v>
      </c>
      <c r="F44" s="110">
        <v>-11.9245652595629</v>
      </c>
      <c r="G44" s="110">
        <v>-29.9641476879934</v>
      </c>
      <c r="H44" s="110">
        <v>-133.357725719071</v>
      </c>
      <c r="I44" s="110">
        <v>-101.307667946081</v>
      </c>
      <c r="J44" s="110"/>
      <c r="K44" s="284">
        <v>13.7977528089888</v>
      </c>
      <c r="L44" s="284">
        <v>2.7325842696629201</v>
      </c>
      <c r="M44" s="284">
        <v>0.25168539325842704</v>
      </c>
      <c r="N44" s="284"/>
      <c r="O44" s="284">
        <v>6.4764044943820194</v>
      </c>
      <c r="P44" s="284">
        <v>2.9438202247190999</v>
      </c>
      <c r="Q44" s="284">
        <v>1.0382022471910102</v>
      </c>
      <c r="R44" s="182"/>
    </row>
    <row r="45" spans="1:18" ht="14.25" customHeight="1" x14ac:dyDescent="0.25">
      <c r="A45" s="18" t="s">
        <v>358</v>
      </c>
      <c r="B45" s="110"/>
      <c r="C45" s="110"/>
      <c r="D45" s="110"/>
      <c r="E45" s="110"/>
      <c r="F45" s="110"/>
      <c r="G45" s="110"/>
      <c r="H45" s="110"/>
      <c r="I45" s="110"/>
      <c r="J45" s="110"/>
      <c r="K45" s="284"/>
      <c r="L45" s="284"/>
      <c r="M45" s="284"/>
      <c r="N45" s="284"/>
      <c r="O45" s="284"/>
      <c r="P45" s="284"/>
      <c r="Q45" s="284"/>
      <c r="R45" s="182"/>
    </row>
    <row r="46" spans="1:18" x14ac:dyDescent="0.25">
      <c r="A46" s="110" t="s">
        <v>359</v>
      </c>
      <c r="B46" s="110">
        <v>106859</v>
      </c>
      <c r="C46" s="110">
        <v>10693</v>
      </c>
      <c r="D46" s="110">
        <v>10745.372513775999</v>
      </c>
      <c r="E46" s="110">
        <v>-59.622776303320201</v>
      </c>
      <c r="F46" s="110">
        <v>-11.9245652595629</v>
      </c>
      <c r="G46" s="110">
        <v>6.4558465977759898</v>
      </c>
      <c r="H46" s="110">
        <v>113.77449564018799</v>
      </c>
      <c r="I46" s="110">
        <v>-101.307667946081</v>
      </c>
      <c r="J46" s="110"/>
      <c r="K46" s="284">
        <v>9.46106551624103</v>
      </c>
      <c r="L46" s="284">
        <v>1.8781759140549699</v>
      </c>
      <c r="M46" s="284">
        <v>0.14692258022253599</v>
      </c>
      <c r="N46" s="284"/>
      <c r="O46" s="284">
        <v>5.1684930609494799</v>
      </c>
      <c r="P46" s="284">
        <v>2.2459502709177501</v>
      </c>
      <c r="Q46" s="284">
        <v>0.78514678220833101</v>
      </c>
      <c r="R46" s="182"/>
    </row>
    <row r="47" spans="1:18" x14ac:dyDescent="0.25">
      <c r="A47" s="110" t="s">
        <v>360</v>
      </c>
      <c r="B47" s="110">
        <v>16585</v>
      </c>
      <c r="C47" s="110">
        <v>14543</v>
      </c>
      <c r="D47" s="110">
        <v>14446.883793053999</v>
      </c>
      <c r="E47" s="110">
        <v>149.35421284228201</v>
      </c>
      <c r="F47" s="110">
        <v>-11.9245652595629</v>
      </c>
      <c r="G47" s="110">
        <v>-2.1084222231368099</v>
      </c>
      <c r="H47" s="110">
        <v>62.485210699627999</v>
      </c>
      <c r="I47" s="110">
        <v>-101.307667946081</v>
      </c>
      <c r="J47" s="110"/>
      <c r="K47" s="284">
        <v>13.620741634006601</v>
      </c>
      <c r="L47" s="284">
        <v>2.5866747060596902</v>
      </c>
      <c r="M47" s="284">
        <v>0.19294543261983699</v>
      </c>
      <c r="N47" s="284"/>
      <c r="O47" s="284">
        <v>7.1329514621646108</v>
      </c>
      <c r="P47" s="284">
        <v>2.9544769369912598</v>
      </c>
      <c r="Q47" s="284">
        <v>1.03105215556226</v>
      </c>
      <c r="R47" s="182"/>
    </row>
    <row r="48" spans="1:18" x14ac:dyDescent="0.25">
      <c r="A48" s="110" t="s">
        <v>361</v>
      </c>
      <c r="B48" s="110">
        <v>11365</v>
      </c>
      <c r="C48" s="110">
        <v>11024</v>
      </c>
      <c r="D48" s="110">
        <v>10948.3021581413</v>
      </c>
      <c r="E48" s="110">
        <v>261.12090113759001</v>
      </c>
      <c r="F48" s="110">
        <v>-11.9245652595629</v>
      </c>
      <c r="G48" s="110">
        <v>-18.1000777423844</v>
      </c>
      <c r="H48" s="110">
        <v>-53.940365500306797</v>
      </c>
      <c r="I48" s="110">
        <v>-101.307667946081</v>
      </c>
      <c r="J48" s="110"/>
      <c r="K48" s="284">
        <v>12.388913330400401</v>
      </c>
      <c r="L48" s="284">
        <v>2.0237571491421003</v>
      </c>
      <c r="M48" s="284">
        <v>0.21997360316762002</v>
      </c>
      <c r="N48" s="284"/>
      <c r="O48" s="284">
        <v>5.9040915090189205</v>
      </c>
      <c r="P48" s="284">
        <v>2.1997360316762</v>
      </c>
      <c r="Q48" s="284">
        <v>0.633523977122745</v>
      </c>
      <c r="R48" s="182"/>
    </row>
    <row r="49" spans="1:18" x14ac:dyDescent="0.25">
      <c r="A49" s="110" t="s">
        <v>362</v>
      </c>
      <c r="B49" s="110">
        <v>34755</v>
      </c>
      <c r="C49" s="110">
        <v>12904</v>
      </c>
      <c r="D49" s="110">
        <v>12945.5710196946</v>
      </c>
      <c r="E49" s="110">
        <v>38.093465730939101</v>
      </c>
      <c r="F49" s="110">
        <v>-11.9245652595629</v>
      </c>
      <c r="G49" s="110">
        <v>-6.3831837104999503</v>
      </c>
      <c r="H49" s="110">
        <v>39.545735437896198</v>
      </c>
      <c r="I49" s="110">
        <v>-101.307667946081</v>
      </c>
      <c r="J49" s="110"/>
      <c r="K49" s="284">
        <v>11.1696158826068</v>
      </c>
      <c r="L49" s="284">
        <v>2.2327722629837399</v>
      </c>
      <c r="M49" s="284">
        <v>0.21291900445979001</v>
      </c>
      <c r="N49" s="284"/>
      <c r="O49" s="284">
        <v>5.5876852251474602</v>
      </c>
      <c r="P49" s="284">
        <v>2.7506833549129599</v>
      </c>
      <c r="Q49" s="284">
        <v>0.99841749388577195</v>
      </c>
      <c r="R49" s="182"/>
    </row>
    <row r="50" spans="1:18" x14ac:dyDescent="0.25">
      <c r="A50" s="110" t="s">
        <v>363</v>
      </c>
      <c r="B50" s="110">
        <v>56591</v>
      </c>
      <c r="C50" s="110">
        <v>12827</v>
      </c>
      <c r="D50" s="110">
        <v>13028.451899380199</v>
      </c>
      <c r="E50" s="110">
        <v>27.911058762524402</v>
      </c>
      <c r="F50" s="110">
        <v>-11.9245652595629</v>
      </c>
      <c r="G50" s="110">
        <v>-10.5178270678866</v>
      </c>
      <c r="H50" s="110">
        <v>-105.665514722167</v>
      </c>
      <c r="I50" s="110">
        <v>-101.307667946081</v>
      </c>
      <c r="J50" s="110"/>
      <c r="K50" s="284">
        <v>11.6573306709547</v>
      </c>
      <c r="L50" s="284">
        <v>2.5551766181901701</v>
      </c>
      <c r="M50" s="284">
        <v>0.25269035712392401</v>
      </c>
      <c r="N50" s="284"/>
      <c r="O50" s="284">
        <v>5.7005530914809803</v>
      </c>
      <c r="P50" s="284">
        <v>2.6841723949037801</v>
      </c>
      <c r="Q50" s="284">
        <v>0.94891413829054105</v>
      </c>
      <c r="R50" s="182"/>
    </row>
    <row r="51" spans="1:18" x14ac:dyDescent="0.25">
      <c r="A51" s="110" t="s">
        <v>364</v>
      </c>
      <c r="B51" s="110">
        <v>11983</v>
      </c>
      <c r="C51" s="110">
        <v>15600</v>
      </c>
      <c r="D51" s="110">
        <v>15729.2774379195</v>
      </c>
      <c r="E51" s="110">
        <v>-96.970210341274594</v>
      </c>
      <c r="F51" s="110">
        <v>-11.9245652595629</v>
      </c>
      <c r="G51" s="110">
        <v>8.1926334755700108</v>
      </c>
      <c r="H51" s="110">
        <v>72.314785987750199</v>
      </c>
      <c r="I51" s="110">
        <v>-101.307667946081</v>
      </c>
      <c r="J51" s="110"/>
      <c r="K51" s="284">
        <v>13.043478260869602</v>
      </c>
      <c r="L51" s="284">
        <v>2.7872819828089801</v>
      </c>
      <c r="M51" s="284">
        <v>0.25035466911457899</v>
      </c>
      <c r="N51" s="284"/>
      <c r="O51" s="284">
        <v>7.1517983810398107</v>
      </c>
      <c r="P51" s="284">
        <v>3.6718684803471602</v>
      </c>
      <c r="Q51" s="284">
        <v>1.0097638320954698</v>
      </c>
      <c r="R51" s="182"/>
    </row>
    <row r="52" spans="1:18" x14ac:dyDescent="0.25">
      <c r="A52" s="110" t="s">
        <v>365</v>
      </c>
      <c r="B52" s="110">
        <v>36544</v>
      </c>
      <c r="C52" s="110">
        <v>10692</v>
      </c>
      <c r="D52" s="110">
        <v>10761.703208361199</v>
      </c>
      <c r="E52" s="110">
        <v>68.350039986501102</v>
      </c>
      <c r="F52" s="110">
        <v>-11.9245652595629</v>
      </c>
      <c r="G52" s="110">
        <v>-17.842141174589901</v>
      </c>
      <c r="H52" s="110">
        <v>-8.7314924107719705</v>
      </c>
      <c r="I52" s="110">
        <v>-99.242153518051495</v>
      </c>
      <c r="J52" s="110"/>
      <c r="K52" s="284">
        <v>12.0238616462347</v>
      </c>
      <c r="L52" s="284">
        <v>2.08515761821366</v>
      </c>
      <c r="M52" s="284">
        <v>0.164185639229422</v>
      </c>
      <c r="N52" s="284"/>
      <c r="O52" s="284">
        <v>5.3661339754816098</v>
      </c>
      <c r="P52" s="284">
        <v>2.2082968476357299</v>
      </c>
      <c r="Q52" s="284">
        <v>0.66768826619964994</v>
      </c>
      <c r="R52" s="182"/>
    </row>
    <row r="53" spans="1:18" x14ac:dyDescent="0.25">
      <c r="A53" s="110" t="s">
        <v>366</v>
      </c>
      <c r="B53" s="110">
        <v>13747</v>
      </c>
      <c r="C53" s="110">
        <v>10064</v>
      </c>
      <c r="D53" s="110">
        <v>10222.842772947901</v>
      </c>
      <c r="E53" s="110">
        <v>-34.2063556541964</v>
      </c>
      <c r="F53" s="110">
        <v>-11.9245652595629</v>
      </c>
      <c r="G53" s="110">
        <v>-18.278427447087001</v>
      </c>
      <c r="H53" s="110">
        <v>-50.774099409541698</v>
      </c>
      <c r="I53" s="110">
        <v>-43.709888925368404</v>
      </c>
      <c r="J53" s="110"/>
      <c r="K53" s="284">
        <v>14.366770931839701</v>
      </c>
      <c r="L53" s="284">
        <v>1.99316214446788</v>
      </c>
      <c r="M53" s="284">
        <v>0.138211973521496</v>
      </c>
      <c r="N53" s="284"/>
      <c r="O53" s="284">
        <v>5.3466210809631205</v>
      </c>
      <c r="P53" s="284">
        <v>2.03680803084309</v>
      </c>
      <c r="Q53" s="284">
        <v>0.56012220848185101</v>
      </c>
      <c r="R53" s="182"/>
    </row>
    <row r="54" spans="1:18" x14ac:dyDescent="0.25">
      <c r="A54" s="110" t="s">
        <v>367</v>
      </c>
      <c r="B54" s="110">
        <v>9111</v>
      </c>
      <c r="C54" s="110">
        <v>12910</v>
      </c>
      <c r="D54" s="110">
        <v>12306.1532663255</v>
      </c>
      <c r="E54" s="110">
        <v>240.521298467175</v>
      </c>
      <c r="F54" s="110">
        <v>-11.9245652595629</v>
      </c>
      <c r="G54" s="110">
        <v>-13.398149921</v>
      </c>
      <c r="H54" s="110">
        <v>490.42542094780799</v>
      </c>
      <c r="I54" s="110">
        <v>-101.307667946081</v>
      </c>
      <c r="J54" s="110"/>
      <c r="K54" s="284">
        <v>14.367248381077799</v>
      </c>
      <c r="L54" s="284">
        <v>2.3158819009987899</v>
      </c>
      <c r="M54" s="284">
        <v>0.21951487213258702</v>
      </c>
      <c r="N54" s="284"/>
      <c r="O54" s="284">
        <v>6.0805619580726598</v>
      </c>
      <c r="P54" s="284">
        <v>2.6012512347711603</v>
      </c>
      <c r="Q54" s="284">
        <v>0.713423334430908</v>
      </c>
      <c r="R54" s="182"/>
    </row>
    <row r="55" spans="1:18" ht="14.25" customHeight="1" x14ac:dyDescent="0.25">
      <c r="A55" s="18" t="s">
        <v>368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284"/>
      <c r="L55" s="284"/>
      <c r="M55" s="284"/>
      <c r="N55" s="284"/>
      <c r="O55" s="284"/>
      <c r="P55" s="284"/>
      <c r="Q55" s="284"/>
      <c r="R55" s="182"/>
    </row>
    <row r="56" spans="1:18" x14ac:dyDescent="0.25">
      <c r="A56" s="110" t="s">
        <v>369</v>
      </c>
      <c r="B56" s="110">
        <v>5476</v>
      </c>
      <c r="C56" s="110">
        <v>13434</v>
      </c>
      <c r="D56" s="110">
        <v>13360.388252033499</v>
      </c>
      <c r="E56" s="110">
        <v>338.56913255027501</v>
      </c>
      <c r="F56" s="110">
        <v>-11.9245652595629</v>
      </c>
      <c r="G56" s="110">
        <v>-28.087872651418799</v>
      </c>
      <c r="H56" s="110">
        <v>-124.008473920475</v>
      </c>
      <c r="I56" s="110">
        <v>-101.307667946081</v>
      </c>
      <c r="J56" s="110"/>
      <c r="K56" s="284">
        <v>13.6230825420015</v>
      </c>
      <c r="L56" s="284">
        <v>2.2644265887509101</v>
      </c>
      <c r="M56" s="284">
        <v>0.23739956172388602</v>
      </c>
      <c r="N56" s="284"/>
      <c r="O56" s="284">
        <v>6.5376186997808601</v>
      </c>
      <c r="P56" s="284">
        <v>2.5018261504748001</v>
      </c>
      <c r="Q56" s="284">
        <v>1.0409057706355</v>
      </c>
      <c r="R56" s="182"/>
    </row>
    <row r="57" spans="1:18" x14ac:dyDescent="0.25">
      <c r="A57" s="110" t="s">
        <v>370</v>
      </c>
      <c r="B57" s="110">
        <v>21912</v>
      </c>
      <c r="C57" s="110">
        <v>13371</v>
      </c>
      <c r="D57" s="110">
        <v>13219.1862072002</v>
      </c>
      <c r="E57" s="110">
        <v>138.03084632870801</v>
      </c>
      <c r="F57" s="110">
        <v>-11.9245652595629</v>
      </c>
      <c r="G57" s="110">
        <v>-14.191666873918299</v>
      </c>
      <c r="H57" s="110">
        <v>141.649306752683</v>
      </c>
      <c r="I57" s="110">
        <v>-101.307667946081</v>
      </c>
      <c r="J57" s="110"/>
      <c r="K57" s="284">
        <v>12.719058050383399</v>
      </c>
      <c r="L57" s="284">
        <v>2.4689667761956899</v>
      </c>
      <c r="M57" s="284">
        <v>0.20536692223439199</v>
      </c>
      <c r="N57" s="284"/>
      <c r="O57" s="284">
        <v>5.47645125958379</v>
      </c>
      <c r="P57" s="284">
        <v>2.8705732018985</v>
      </c>
      <c r="Q57" s="284">
        <v>0.95381526104417691</v>
      </c>
      <c r="R57" s="182"/>
    </row>
    <row r="58" spans="1:18" x14ac:dyDescent="0.25">
      <c r="A58" s="110" t="s">
        <v>371</v>
      </c>
      <c r="B58" s="110">
        <v>9940</v>
      </c>
      <c r="C58" s="110">
        <v>14772</v>
      </c>
      <c r="D58" s="110">
        <v>14433.5852747101</v>
      </c>
      <c r="E58" s="110">
        <v>384.484678081114</v>
      </c>
      <c r="F58" s="110">
        <v>-11.9245652595629</v>
      </c>
      <c r="G58" s="110">
        <v>-24.921476849773299</v>
      </c>
      <c r="H58" s="110">
        <v>92.360743244448102</v>
      </c>
      <c r="I58" s="110">
        <v>-101.307667946081</v>
      </c>
      <c r="J58" s="110"/>
      <c r="K58" s="284">
        <v>13.9235412474849</v>
      </c>
      <c r="L58" s="284">
        <v>2.6961770623742503</v>
      </c>
      <c r="M58" s="284">
        <v>0.20120724346076499</v>
      </c>
      <c r="N58" s="284"/>
      <c r="O58" s="284">
        <v>5.9657947686116701</v>
      </c>
      <c r="P58" s="284">
        <v>3.1287726358148902</v>
      </c>
      <c r="Q58" s="284">
        <v>1.05633802816901</v>
      </c>
      <c r="R58" s="182"/>
    </row>
    <row r="59" spans="1:18" x14ac:dyDescent="0.25">
      <c r="A59" s="110" t="s">
        <v>372</v>
      </c>
      <c r="B59" s="110">
        <v>163051</v>
      </c>
      <c r="C59" s="110">
        <v>9645</v>
      </c>
      <c r="D59" s="110">
        <v>9909.5259765364299</v>
      </c>
      <c r="E59" s="110">
        <v>-62.869656476006703</v>
      </c>
      <c r="F59" s="110">
        <v>-11.9245652595629</v>
      </c>
      <c r="G59" s="110">
        <v>-11.494103655943899</v>
      </c>
      <c r="H59" s="110">
        <v>-121.143219059527</v>
      </c>
      <c r="I59" s="110">
        <v>-57.162915131920002</v>
      </c>
      <c r="J59" s="110"/>
      <c r="K59" s="284">
        <v>8.4120919221593198</v>
      </c>
      <c r="L59" s="284">
        <v>1.9760688373576401</v>
      </c>
      <c r="M59" s="284">
        <v>0.21833659407179398</v>
      </c>
      <c r="N59" s="284"/>
      <c r="O59" s="284">
        <v>4.0122415685889701</v>
      </c>
      <c r="P59" s="284">
        <v>1.9883349381481901</v>
      </c>
      <c r="Q59" s="284">
        <v>0.78196392539757498</v>
      </c>
      <c r="R59" s="182"/>
    </row>
    <row r="60" spans="1:18" x14ac:dyDescent="0.25">
      <c r="A60" s="110" t="s">
        <v>373</v>
      </c>
      <c r="B60" s="110">
        <v>27758</v>
      </c>
      <c r="C60" s="110">
        <v>11432</v>
      </c>
      <c r="D60" s="110">
        <v>11474.353659804799</v>
      </c>
      <c r="E60" s="110">
        <v>-41.903798767452002</v>
      </c>
      <c r="F60" s="110">
        <v>-11.9245652595629</v>
      </c>
      <c r="G60" s="110">
        <v>-26.645943399245098</v>
      </c>
      <c r="H60" s="110">
        <v>139.14564376970401</v>
      </c>
      <c r="I60" s="110">
        <v>-101.307667946081</v>
      </c>
      <c r="J60" s="110"/>
      <c r="K60" s="284">
        <v>10.8185027739751</v>
      </c>
      <c r="L60" s="284">
        <v>2.1075005403847502</v>
      </c>
      <c r="M60" s="284">
        <v>0.172923121262339</v>
      </c>
      <c r="N60" s="284"/>
      <c r="O60" s="284">
        <v>4.9859499963974301</v>
      </c>
      <c r="P60" s="284">
        <v>2.4029108725412502</v>
      </c>
      <c r="Q60" s="284">
        <v>0.85741047625909705</v>
      </c>
      <c r="R60" s="182"/>
    </row>
    <row r="61" spans="1:18" x14ac:dyDescent="0.25">
      <c r="A61" s="110" t="s">
        <v>374</v>
      </c>
      <c r="B61" s="110">
        <v>43673</v>
      </c>
      <c r="C61" s="110">
        <v>12520</v>
      </c>
      <c r="D61" s="110">
        <v>12646.2107685788</v>
      </c>
      <c r="E61" s="110">
        <v>32.166836695272401</v>
      </c>
      <c r="F61" s="110">
        <v>-11.9245652595629</v>
      </c>
      <c r="G61" s="110">
        <v>-9.36990445698925</v>
      </c>
      <c r="H61" s="110">
        <v>-35.893015484863703</v>
      </c>
      <c r="I61" s="110">
        <v>-101.307667946081</v>
      </c>
      <c r="J61" s="110"/>
      <c r="K61" s="284">
        <v>11.691434066814701</v>
      </c>
      <c r="L61" s="284">
        <v>2.28974423556889</v>
      </c>
      <c r="M61" s="284">
        <v>0.22668467932132</v>
      </c>
      <c r="N61" s="284"/>
      <c r="O61" s="284">
        <v>5.3740297208801806</v>
      </c>
      <c r="P61" s="284">
        <v>2.7270853845625402</v>
      </c>
      <c r="Q61" s="284">
        <v>0.91589769422755507</v>
      </c>
      <c r="R61" s="182"/>
    </row>
    <row r="62" spans="1:18" x14ac:dyDescent="0.25">
      <c r="A62" s="110" t="s">
        <v>375</v>
      </c>
      <c r="B62" s="110">
        <v>143171</v>
      </c>
      <c r="C62" s="110">
        <v>10289</v>
      </c>
      <c r="D62" s="110">
        <v>10405.5482890646</v>
      </c>
      <c r="E62" s="110">
        <v>-60.8414251316552</v>
      </c>
      <c r="F62" s="110">
        <v>-11.9245652595629</v>
      </c>
      <c r="G62" s="110">
        <v>6.9707404643639901</v>
      </c>
      <c r="H62" s="110">
        <v>50.3525392038867</v>
      </c>
      <c r="I62" s="110">
        <v>-101.307667946081</v>
      </c>
      <c r="J62" s="110"/>
      <c r="K62" s="284">
        <v>9.2455874443846895</v>
      </c>
      <c r="L62" s="284">
        <v>1.8167086910058601</v>
      </c>
      <c r="M62" s="284">
        <v>0.173917902368496</v>
      </c>
      <c r="N62" s="284"/>
      <c r="O62" s="284">
        <v>5.0052035677616296</v>
      </c>
      <c r="P62" s="284">
        <v>2.16105216838606</v>
      </c>
      <c r="Q62" s="284">
        <v>0.74945345076866099</v>
      </c>
      <c r="R62" s="182"/>
    </row>
    <row r="63" spans="1:18" x14ac:dyDescent="0.25">
      <c r="A63" s="110" t="s">
        <v>376</v>
      </c>
      <c r="B63" s="110">
        <v>14626</v>
      </c>
      <c r="C63" s="110">
        <v>12036</v>
      </c>
      <c r="D63" s="110">
        <v>11884.102496739901</v>
      </c>
      <c r="E63" s="110">
        <v>229.91448796090799</v>
      </c>
      <c r="F63" s="110">
        <v>-11.9245652595629</v>
      </c>
      <c r="G63" s="110">
        <v>-28.741329728225601</v>
      </c>
      <c r="H63" s="110">
        <v>63.629250105004999</v>
      </c>
      <c r="I63" s="110">
        <v>-101.307667946081</v>
      </c>
      <c r="J63" s="110"/>
      <c r="K63" s="284">
        <v>13.8041843292766</v>
      </c>
      <c r="L63" s="284">
        <v>2.3041159578832198</v>
      </c>
      <c r="M63" s="284">
        <v>0.24613701627239198</v>
      </c>
      <c r="N63" s="284"/>
      <c r="O63" s="284">
        <v>5.5585942841515097</v>
      </c>
      <c r="P63" s="284">
        <v>2.33830165458772</v>
      </c>
      <c r="Q63" s="284">
        <v>0.78627102420347295</v>
      </c>
      <c r="R63" s="182"/>
    </row>
    <row r="64" spans="1:18" x14ac:dyDescent="0.25">
      <c r="A64" s="110" t="s">
        <v>377</v>
      </c>
      <c r="B64" s="110">
        <v>7428</v>
      </c>
      <c r="C64" s="110">
        <v>17679</v>
      </c>
      <c r="D64" s="110">
        <v>17493.053142951001</v>
      </c>
      <c r="E64" s="110">
        <v>147.49295617461399</v>
      </c>
      <c r="F64" s="110">
        <v>-11.9245652595629</v>
      </c>
      <c r="G64" s="110">
        <v>-17.1796283084572</v>
      </c>
      <c r="H64" s="110">
        <v>169.141979737078</v>
      </c>
      <c r="I64" s="110">
        <v>-101.307667946081</v>
      </c>
      <c r="J64" s="110"/>
      <c r="K64" s="284">
        <v>15.5492730210016</v>
      </c>
      <c r="L64" s="284">
        <v>3.1233171782444802</v>
      </c>
      <c r="M64" s="284">
        <v>0.41733979536887394</v>
      </c>
      <c r="N64" s="284"/>
      <c r="O64" s="284">
        <v>7.8352180936995195</v>
      </c>
      <c r="P64" s="284">
        <v>3.8637587506731297</v>
      </c>
      <c r="Q64" s="284">
        <v>1.1443187937533701</v>
      </c>
      <c r="R64" s="182"/>
    </row>
    <row r="65" spans="1:18" x14ac:dyDescent="0.25">
      <c r="A65" s="110" t="s">
        <v>378</v>
      </c>
      <c r="B65" s="110">
        <v>7873</v>
      </c>
      <c r="C65" s="110">
        <v>16129</v>
      </c>
      <c r="D65" s="110">
        <v>15695.5418691416</v>
      </c>
      <c r="E65" s="110">
        <v>521.64329982932395</v>
      </c>
      <c r="F65" s="110">
        <v>-11.9245652595629</v>
      </c>
      <c r="G65" s="110">
        <v>-20.182018315932801</v>
      </c>
      <c r="H65" s="110">
        <v>45.654824779714801</v>
      </c>
      <c r="I65" s="110">
        <v>-101.307667946081</v>
      </c>
      <c r="J65" s="110"/>
      <c r="K65" s="284">
        <v>16.943985774164901</v>
      </c>
      <c r="L65" s="284">
        <v>2.6419408103645399</v>
      </c>
      <c r="M65" s="284">
        <v>0.31754096278419897</v>
      </c>
      <c r="N65" s="284"/>
      <c r="O65" s="284">
        <v>7.2653372285024806</v>
      </c>
      <c r="P65" s="284">
        <v>3.1500063508192602</v>
      </c>
      <c r="Q65" s="284">
        <v>1.1304458275117499</v>
      </c>
      <c r="R65" s="182"/>
    </row>
    <row r="66" spans="1:18" x14ac:dyDescent="0.25">
      <c r="A66" s="110" t="s">
        <v>379</v>
      </c>
      <c r="B66" s="110">
        <v>3747</v>
      </c>
      <c r="C66" s="110">
        <v>16064</v>
      </c>
      <c r="D66" s="110">
        <v>14996.7338951281</v>
      </c>
      <c r="E66" s="110">
        <v>603.42001235797397</v>
      </c>
      <c r="F66" s="110">
        <v>480.37275348515402</v>
      </c>
      <c r="G66" s="110">
        <v>-9.7395705865867406</v>
      </c>
      <c r="H66" s="110">
        <v>94.932179460602399</v>
      </c>
      <c r="I66" s="110">
        <v>-101.307667946081</v>
      </c>
      <c r="J66" s="110"/>
      <c r="K66" s="284">
        <v>15.906058179877199</v>
      </c>
      <c r="L66" s="284">
        <v>2.6688017080330901</v>
      </c>
      <c r="M66" s="284">
        <v>0.34694422204430198</v>
      </c>
      <c r="N66" s="284"/>
      <c r="O66" s="284">
        <v>6.80544435548439</v>
      </c>
      <c r="P66" s="284">
        <v>3.0958099813183901</v>
      </c>
      <c r="Q66" s="284">
        <v>1.0141446490525801</v>
      </c>
      <c r="R66" s="182"/>
    </row>
    <row r="67" spans="1:18" x14ac:dyDescent="0.25">
      <c r="A67" s="110" t="s">
        <v>380</v>
      </c>
      <c r="B67" s="110">
        <v>11503</v>
      </c>
      <c r="C67" s="110">
        <v>13967</v>
      </c>
      <c r="D67" s="110">
        <v>13960.309666843699</v>
      </c>
      <c r="E67" s="110">
        <v>172.26311867600401</v>
      </c>
      <c r="F67" s="110">
        <v>-11.9245652595629</v>
      </c>
      <c r="G67" s="110">
        <v>-25.826494026775201</v>
      </c>
      <c r="H67" s="110">
        <v>-26.059420928722499</v>
      </c>
      <c r="I67" s="110">
        <v>-101.307667946081</v>
      </c>
      <c r="J67" s="110"/>
      <c r="K67" s="284">
        <v>13.779014170216501</v>
      </c>
      <c r="L67" s="284">
        <v>2.6340954533599898</v>
      </c>
      <c r="M67" s="284">
        <v>0.22602799269755702</v>
      </c>
      <c r="N67" s="284"/>
      <c r="O67" s="284">
        <v>5.7637138137877102</v>
      </c>
      <c r="P67" s="284">
        <v>3.19047205076936</v>
      </c>
      <c r="Q67" s="284">
        <v>0.91280535512474992</v>
      </c>
      <c r="R67" s="182"/>
    </row>
    <row r="68" spans="1:18" x14ac:dyDescent="0.25">
      <c r="A68" s="110" t="s">
        <v>381</v>
      </c>
      <c r="B68" s="110">
        <v>5337</v>
      </c>
      <c r="C68" s="110">
        <v>14810</v>
      </c>
      <c r="D68" s="110">
        <v>14850.7652411542</v>
      </c>
      <c r="E68" s="110">
        <v>196.58141095706301</v>
      </c>
      <c r="F68" s="110">
        <v>-11.9245652595629</v>
      </c>
      <c r="G68" s="110">
        <v>-17.860631198013699</v>
      </c>
      <c r="H68" s="110">
        <v>-106.74583525354799</v>
      </c>
      <c r="I68" s="110">
        <v>-101.307667946081</v>
      </c>
      <c r="J68" s="110"/>
      <c r="K68" s="284">
        <v>13.790519018174999</v>
      </c>
      <c r="L68" s="284">
        <v>2.2109799512834898</v>
      </c>
      <c r="M68" s="284">
        <v>0.18737118231216002</v>
      </c>
      <c r="N68" s="284"/>
      <c r="O68" s="284">
        <v>6.6329398538504796</v>
      </c>
      <c r="P68" s="284">
        <v>3.3539441633876699</v>
      </c>
      <c r="Q68" s="284">
        <v>1.0867528574105298</v>
      </c>
      <c r="R68" s="182"/>
    </row>
    <row r="69" spans="1:18" ht="14.25" customHeight="1" x14ac:dyDescent="0.25">
      <c r="A69" s="18" t="s">
        <v>382</v>
      </c>
      <c r="B69" s="110"/>
      <c r="C69" s="110"/>
      <c r="D69" s="110"/>
      <c r="E69" s="110"/>
      <c r="F69" s="110"/>
      <c r="G69" s="110"/>
      <c r="H69" s="110"/>
      <c r="I69" s="110"/>
      <c r="J69" s="110"/>
      <c r="K69" s="284"/>
      <c r="L69" s="284"/>
      <c r="M69" s="284"/>
      <c r="N69" s="284"/>
      <c r="O69" s="284"/>
      <c r="P69" s="284"/>
      <c r="Q69" s="284"/>
      <c r="R69" s="182"/>
    </row>
    <row r="70" spans="1:18" x14ac:dyDescent="0.25">
      <c r="A70" s="110" t="s">
        <v>383</v>
      </c>
      <c r="B70" s="110">
        <v>6848</v>
      </c>
      <c r="C70" s="110">
        <v>11573</v>
      </c>
      <c r="D70" s="110">
        <v>11528.420292307699</v>
      </c>
      <c r="E70" s="110">
        <v>159.64350980767199</v>
      </c>
      <c r="F70" s="110">
        <v>-11.9245652595629</v>
      </c>
      <c r="G70" s="110">
        <v>-23.186165098612801</v>
      </c>
      <c r="H70" s="110">
        <v>21.576323101384599</v>
      </c>
      <c r="I70" s="110">
        <v>-101.307667946081</v>
      </c>
      <c r="J70" s="110"/>
      <c r="K70" s="284">
        <v>11.7406542056075</v>
      </c>
      <c r="L70" s="284">
        <v>2.10280373831776</v>
      </c>
      <c r="M70" s="284">
        <v>0.18983644859813098</v>
      </c>
      <c r="N70" s="284"/>
      <c r="O70" s="284">
        <v>5.0817757009345801</v>
      </c>
      <c r="P70" s="284">
        <v>2.3072429906542102</v>
      </c>
      <c r="Q70" s="284">
        <v>0.87616822429906505</v>
      </c>
      <c r="R70" s="182"/>
    </row>
    <row r="71" spans="1:18" x14ac:dyDescent="0.25">
      <c r="A71" s="110" t="s">
        <v>384</v>
      </c>
      <c r="B71" s="110">
        <v>17753</v>
      </c>
      <c r="C71" s="110">
        <v>13830</v>
      </c>
      <c r="D71" s="110">
        <v>13903.215274488</v>
      </c>
      <c r="E71" s="110">
        <v>93.702852112895002</v>
      </c>
      <c r="F71" s="110">
        <v>-11.9245652595629</v>
      </c>
      <c r="G71" s="110">
        <v>-17.029803439480901</v>
      </c>
      <c r="H71" s="110">
        <v>-36.589784299466999</v>
      </c>
      <c r="I71" s="110">
        <v>-101.307667946081</v>
      </c>
      <c r="J71" s="110"/>
      <c r="K71" s="284">
        <v>12.2796147130063</v>
      </c>
      <c r="L71" s="284">
        <v>2.7431983326761702</v>
      </c>
      <c r="M71" s="284">
        <v>0.19714977750239399</v>
      </c>
      <c r="N71" s="284"/>
      <c r="O71" s="284">
        <v>5.5596237255675103</v>
      </c>
      <c r="P71" s="284">
        <v>2.91218385624965</v>
      </c>
      <c r="Q71" s="284">
        <v>1.09277305244184</v>
      </c>
      <c r="R71" s="182"/>
    </row>
    <row r="72" spans="1:18" x14ac:dyDescent="0.25">
      <c r="A72" s="110" t="s">
        <v>385</v>
      </c>
      <c r="B72" s="110">
        <v>29963</v>
      </c>
      <c r="C72" s="110">
        <v>11379</v>
      </c>
      <c r="D72" s="110">
        <v>11474.989780612599</v>
      </c>
      <c r="E72" s="110">
        <v>52.188763786582001</v>
      </c>
      <c r="F72" s="110">
        <v>-11.9245652595629</v>
      </c>
      <c r="G72" s="110">
        <v>6.3966583827290497</v>
      </c>
      <c r="H72" s="110">
        <v>-41.250375806047202</v>
      </c>
      <c r="I72" s="110">
        <v>-101.307667946081</v>
      </c>
      <c r="J72" s="110"/>
      <c r="K72" s="284">
        <v>10.2092580849715</v>
      </c>
      <c r="L72" s="284">
        <v>2.2494409772052202</v>
      </c>
      <c r="M72" s="284">
        <v>0.20024697126455998</v>
      </c>
      <c r="N72" s="284"/>
      <c r="O72" s="284">
        <v>4.3787337716517003</v>
      </c>
      <c r="P72" s="284">
        <v>2.44968794846978</v>
      </c>
      <c r="Q72" s="284">
        <v>0.88776157260621391</v>
      </c>
      <c r="R72" s="182"/>
    </row>
    <row r="73" spans="1:18" x14ac:dyDescent="0.25">
      <c r="A73" s="110" t="s">
        <v>386</v>
      </c>
      <c r="B73" s="110">
        <v>9712</v>
      </c>
      <c r="C73" s="110">
        <v>10856</v>
      </c>
      <c r="D73" s="110">
        <v>11128.423511196401</v>
      </c>
      <c r="E73" s="110">
        <v>38.3879497118945</v>
      </c>
      <c r="F73" s="110">
        <v>-11.9245652595629</v>
      </c>
      <c r="G73" s="110">
        <v>3.2578347436606498</v>
      </c>
      <c r="H73" s="110">
        <v>-200.46476658384401</v>
      </c>
      <c r="I73" s="110">
        <v>-101.307667946081</v>
      </c>
      <c r="J73" s="110"/>
      <c r="K73" s="284">
        <v>11.418863261943999</v>
      </c>
      <c r="L73" s="284">
        <v>1.8430807248764398</v>
      </c>
      <c r="M73" s="284">
        <v>0.24711696869851701</v>
      </c>
      <c r="N73" s="284"/>
      <c r="O73" s="284">
        <v>4.2009884678747902</v>
      </c>
      <c r="P73" s="284">
        <v>2.2446457990115301</v>
      </c>
      <c r="Q73" s="284">
        <v>0.92668863261944001</v>
      </c>
      <c r="R73" s="182"/>
    </row>
    <row r="74" spans="1:18" x14ac:dyDescent="0.25">
      <c r="A74" s="110" t="s">
        <v>387</v>
      </c>
      <c r="B74" s="110">
        <v>12433</v>
      </c>
      <c r="C74" s="110">
        <v>7429</v>
      </c>
      <c r="D74" s="110">
        <v>7609.5451752389299</v>
      </c>
      <c r="E74" s="110">
        <v>21.858036264494501</v>
      </c>
      <c r="F74" s="110">
        <v>-11.9245652595629</v>
      </c>
      <c r="G74" s="110">
        <v>-26.204051498083899</v>
      </c>
      <c r="H74" s="110">
        <v>-62.645218348118497</v>
      </c>
      <c r="I74" s="110">
        <v>-101.307667946081</v>
      </c>
      <c r="J74" s="110"/>
      <c r="K74" s="284">
        <v>10.705380841309401</v>
      </c>
      <c r="L74" s="284">
        <v>1.7533982144293401</v>
      </c>
      <c r="M74" s="284">
        <v>8.0431110753639498E-2</v>
      </c>
      <c r="N74" s="284"/>
      <c r="O74" s="284">
        <v>2.95182176465857</v>
      </c>
      <c r="P74" s="284">
        <v>1.6327515482988799</v>
      </c>
      <c r="Q74" s="284">
        <v>0.45041422022038102</v>
      </c>
      <c r="R74" s="182"/>
    </row>
    <row r="75" spans="1:18" x14ac:dyDescent="0.25">
      <c r="A75" s="110" t="s">
        <v>382</v>
      </c>
      <c r="B75" s="110">
        <v>141081</v>
      </c>
      <c r="C75" s="110">
        <v>10537</v>
      </c>
      <c r="D75" s="110">
        <v>10821.782991293399</v>
      </c>
      <c r="E75" s="110">
        <v>-73.036814566968999</v>
      </c>
      <c r="F75" s="110">
        <v>-11.9245652595629</v>
      </c>
      <c r="G75" s="110">
        <v>1.62226548519646</v>
      </c>
      <c r="H75" s="110">
        <v>-99.933784813195103</v>
      </c>
      <c r="I75" s="110">
        <v>-101.307667946081</v>
      </c>
      <c r="J75" s="110"/>
      <c r="K75" s="284">
        <v>9.3407333375862098</v>
      </c>
      <c r="L75" s="284">
        <v>1.9286792693558998</v>
      </c>
      <c r="M75" s="284">
        <v>0.2005939850157</v>
      </c>
      <c r="N75" s="284"/>
      <c r="O75" s="284">
        <v>4.2585465087432004</v>
      </c>
      <c r="P75" s="284">
        <v>2.3220703000403997</v>
      </c>
      <c r="Q75" s="284">
        <v>0.85270163948370103</v>
      </c>
      <c r="R75" s="182"/>
    </row>
    <row r="76" spans="1:18" x14ac:dyDescent="0.25">
      <c r="A76" s="110" t="s">
        <v>388</v>
      </c>
      <c r="B76" s="110">
        <v>7290</v>
      </c>
      <c r="C76" s="110">
        <v>11475</v>
      </c>
      <c r="D76" s="110">
        <v>11694.7136295773</v>
      </c>
      <c r="E76" s="110">
        <v>2.8902524997413201</v>
      </c>
      <c r="F76" s="110">
        <v>-11.9245652595629</v>
      </c>
      <c r="G76" s="110">
        <v>-21.911628035024599</v>
      </c>
      <c r="H76" s="110">
        <v>-87.532141617282505</v>
      </c>
      <c r="I76" s="110">
        <v>-101.307667946081</v>
      </c>
      <c r="J76" s="110"/>
      <c r="K76" s="284">
        <v>13.7997256515775</v>
      </c>
      <c r="L76" s="284">
        <v>1.98902606310014</v>
      </c>
      <c r="M76" s="284">
        <v>0.20576131687242799</v>
      </c>
      <c r="N76" s="284"/>
      <c r="O76" s="284">
        <v>4.9108367626886098</v>
      </c>
      <c r="P76" s="284">
        <v>2.1399176954732502</v>
      </c>
      <c r="Q76" s="284">
        <v>0.98765432098765393</v>
      </c>
      <c r="R76" s="182"/>
    </row>
    <row r="77" spans="1:18" x14ac:dyDescent="0.25">
      <c r="A77" s="110" t="s">
        <v>389</v>
      </c>
      <c r="B77" s="110">
        <v>31538</v>
      </c>
      <c r="C77" s="110">
        <v>12000</v>
      </c>
      <c r="D77" s="110">
        <v>12116.8211119877</v>
      </c>
      <c r="E77" s="110">
        <v>42.960183665783902</v>
      </c>
      <c r="F77" s="110">
        <v>-11.9245652595629</v>
      </c>
      <c r="G77" s="110">
        <v>-15.9551332171529</v>
      </c>
      <c r="H77" s="110">
        <v>-30.932450927604499</v>
      </c>
      <c r="I77" s="110">
        <v>-101.307667946081</v>
      </c>
      <c r="J77" s="110"/>
      <c r="K77" s="284">
        <v>10.7616209017693</v>
      </c>
      <c r="L77" s="284">
        <v>2.1275921111040601</v>
      </c>
      <c r="M77" s="284">
        <v>0.23780835817109497</v>
      </c>
      <c r="N77" s="284"/>
      <c r="O77" s="284">
        <v>4.7054347136787396</v>
      </c>
      <c r="P77" s="284">
        <v>2.4827192593062297</v>
      </c>
      <c r="Q77" s="284">
        <v>1.0114782167543901</v>
      </c>
      <c r="R77" s="182"/>
    </row>
    <row r="78" spans="1:18" x14ac:dyDescent="0.25">
      <c r="A78" s="110" t="s">
        <v>390</v>
      </c>
      <c r="B78" s="110">
        <v>11677</v>
      </c>
      <c r="C78" s="110">
        <v>13650</v>
      </c>
      <c r="D78" s="110">
        <v>13595.744177697899</v>
      </c>
      <c r="E78" s="110">
        <v>296.93853284763998</v>
      </c>
      <c r="F78" s="110">
        <v>-11.9245652595629</v>
      </c>
      <c r="G78" s="110">
        <v>-8.0242310469616207</v>
      </c>
      <c r="H78" s="110">
        <v>-121.619693375488</v>
      </c>
      <c r="I78" s="110">
        <v>-101.307667946081</v>
      </c>
      <c r="J78" s="110"/>
      <c r="K78" s="284">
        <v>12.083583112100699</v>
      </c>
      <c r="L78" s="284">
        <v>2.38074847991779</v>
      </c>
      <c r="M78" s="284">
        <v>0.17127686905883399</v>
      </c>
      <c r="N78" s="284"/>
      <c r="O78" s="284">
        <v>4.6501669949473303</v>
      </c>
      <c r="P78" s="284">
        <v>3.1429305472296001</v>
      </c>
      <c r="Q78" s="284">
        <v>1.08760811852359</v>
      </c>
      <c r="R78" s="182"/>
    </row>
    <row r="79" spans="1:18" x14ac:dyDescent="0.25">
      <c r="A79" s="110" t="s">
        <v>391</v>
      </c>
      <c r="B79" s="110">
        <v>19003</v>
      </c>
      <c r="C79" s="110">
        <v>14256</v>
      </c>
      <c r="D79" s="110">
        <v>14525.9441048219</v>
      </c>
      <c r="E79" s="110">
        <v>25.245414752023901</v>
      </c>
      <c r="F79" s="110">
        <v>-11.9245652595629</v>
      </c>
      <c r="G79" s="110">
        <v>-15.4449122281478</v>
      </c>
      <c r="H79" s="110">
        <v>-166.35053689418999</v>
      </c>
      <c r="I79" s="110">
        <v>-101.307667946081</v>
      </c>
      <c r="J79" s="110"/>
      <c r="K79" s="284">
        <v>11.745513866231599</v>
      </c>
      <c r="L79" s="284">
        <v>2.8416565805399099</v>
      </c>
      <c r="M79" s="284">
        <v>0.31047729305899097</v>
      </c>
      <c r="N79" s="284"/>
      <c r="O79" s="284">
        <v>5.1465558069778501</v>
      </c>
      <c r="P79" s="284">
        <v>3.0784612955849102</v>
      </c>
      <c r="Q79" s="284">
        <v>1.1892859022259601</v>
      </c>
      <c r="R79" s="182"/>
    </row>
    <row r="80" spans="1:18" x14ac:dyDescent="0.25">
      <c r="A80" s="110" t="s">
        <v>392</v>
      </c>
      <c r="B80" s="110">
        <v>14275</v>
      </c>
      <c r="C80" s="110">
        <v>10283</v>
      </c>
      <c r="D80" s="110">
        <v>10338.0674698644</v>
      </c>
      <c r="E80" s="110">
        <v>99.796757484524605</v>
      </c>
      <c r="F80" s="110">
        <v>-11.9245652595629</v>
      </c>
      <c r="G80" s="110">
        <v>-11.4075826285299</v>
      </c>
      <c r="H80" s="110">
        <v>-30.3325219454434</v>
      </c>
      <c r="I80" s="110">
        <v>-101.307667946081</v>
      </c>
      <c r="J80" s="110"/>
      <c r="K80" s="284">
        <v>10.718038528896701</v>
      </c>
      <c r="L80" s="284">
        <v>1.8423817863397502</v>
      </c>
      <c r="M80" s="284">
        <v>0.17513134851138398</v>
      </c>
      <c r="N80" s="284"/>
      <c r="O80" s="284">
        <v>3.9789842381786302</v>
      </c>
      <c r="P80" s="284">
        <v>2.2066549912434299</v>
      </c>
      <c r="Q80" s="284">
        <v>0.79159369527145396</v>
      </c>
      <c r="R80" s="182"/>
    </row>
    <row r="81" spans="1:18" x14ac:dyDescent="0.25">
      <c r="A81" s="110" t="s">
        <v>393</v>
      </c>
      <c r="B81" s="110">
        <v>27466</v>
      </c>
      <c r="C81" s="110">
        <v>13330</v>
      </c>
      <c r="D81" s="110">
        <v>13460.4061603964</v>
      </c>
      <c r="E81" s="110">
        <v>135.15537137779</v>
      </c>
      <c r="F81" s="110">
        <v>-11.9245652595629</v>
      </c>
      <c r="G81" s="110">
        <v>-4.5612673502244201</v>
      </c>
      <c r="H81" s="110">
        <v>-147.98421823647899</v>
      </c>
      <c r="I81" s="110">
        <v>-101.307667946081</v>
      </c>
      <c r="J81" s="110"/>
      <c r="K81" s="284">
        <v>12.630160926236101</v>
      </c>
      <c r="L81" s="284">
        <v>2.56316900895653</v>
      </c>
      <c r="M81" s="284">
        <v>0.27670574528508002</v>
      </c>
      <c r="N81" s="284"/>
      <c r="O81" s="284">
        <v>4.7877375664457897</v>
      </c>
      <c r="P81" s="284">
        <v>2.8617199446588502</v>
      </c>
      <c r="Q81" s="284">
        <v>1.06677346537537</v>
      </c>
      <c r="R81" s="182"/>
    </row>
    <row r="82" spans="1:18" x14ac:dyDescent="0.25">
      <c r="A82" s="110" t="s">
        <v>394</v>
      </c>
      <c r="B82" s="110">
        <v>34560</v>
      </c>
      <c r="C82" s="110">
        <v>11961</v>
      </c>
      <c r="D82" s="110">
        <v>12064.8511433761</v>
      </c>
      <c r="E82" s="110">
        <v>48.810714347330503</v>
      </c>
      <c r="F82" s="110">
        <v>-11.9245652595629</v>
      </c>
      <c r="G82" s="110">
        <v>2.4146633224698002</v>
      </c>
      <c r="H82" s="110">
        <v>-42.142067749417699</v>
      </c>
      <c r="I82" s="110">
        <v>-101.307667946081</v>
      </c>
      <c r="J82" s="110"/>
      <c r="K82" s="284">
        <v>10.7378472222222</v>
      </c>
      <c r="L82" s="284">
        <v>2.17592592592593</v>
      </c>
      <c r="M82" s="284">
        <v>0.219907407407407</v>
      </c>
      <c r="N82" s="284"/>
      <c r="O82" s="284">
        <v>4.4994212962963003</v>
      </c>
      <c r="P82" s="284">
        <v>2.68518518518519</v>
      </c>
      <c r="Q82" s="284">
        <v>0.923032407407407</v>
      </c>
      <c r="R82" s="182"/>
    </row>
    <row r="83" spans="1:18" ht="14.25" customHeight="1" x14ac:dyDescent="0.25">
      <c r="A83" s="18" t="s">
        <v>395</v>
      </c>
      <c r="B83" s="110"/>
      <c r="C83" s="110"/>
      <c r="D83" s="110"/>
      <c r="E83" s="110"/>
      <c r="F83" s="110"/>
      <c r="G83" s="110"/>
      <c r="H83" s="110"/>
      <c r="I83" s="110"/>
      <c r="J83" s="110"/>
      <c r="K83" s="284"/>
      <c r="L83" s="284"/>
      <c r="M83" s="284"/>
      <c r="N83" s="284"/>
      <c r="O83" s="284"/>
      <c r="P83" s="284"/>
      <c r="Q83" s="284"/>
      <c r="R83" s="182"/>
    </row>
    <row r="84" spans="1:18" x14ac:dyDescent="0.25">
      <c r="A84" s="110" t="s">
        <v>396</v>
      </c>
      <c r="B84" s="110">
        <v>20134</v>
      </c>
      <c r="C84" s="110">
        <v>12131</v>
      </c>
      <c r="D84" s="110">
        <v>12277.3986245287</v>
      </c>
      <c r="E84" s="110">
        <v>65.621522483829494</v>
      </c>
      <c r="F84" s="110">
        <v>-11.9245652595629</v>
      </c>
      <c r="G84" s="110">
        <v>-4.1910894323761703</v>
      </c>
      <c r="H84" s="110">
        <v>-94.253741838475193</v>
      </c>
      <c r="I84" s="110">
        <v>-101.307667946081</v>
      </c>
      <c r="J84" s="110"/>
      <c r="K84" s="284">
        <v>11.726432899572901</v>
      </c>
      <c r="L84" s="284">
        <v>2.42376080262243</v>
      </c>
      <c r="M84" s="284">
        <v>0.25826959372206199</v>
      </c>
      <c r="N84" s="284"/>
      <c r="O84" s="284">
        <v>4.4750173835303499</v>
      </c>
      <c r="P84" s="284">
        <v>2.6025628290454002</v>
      </c>
      <c r="Q84" s="284">
        <v>0.93871063872057203</v>
      </c>
      <c r="R84" s="182"/>
    </row>
    <row r="85" spans="1:18" x14ac:dyDescent="0.25">
      <c r="A85" s="110" t="s">
        <v>397</v>
      </c>
      <c r="B85" s="110">
        <v>8733</v>
      </c>
      <c r="C85" s="110">
        <v>12560</v>
      </c>
      <c r="D85" s="110">
        <v>12323.6366705687</v>
      </c>
      <c r="E85" s="110">
        <v>258.11531618871101</v>
      </c>
      <c r="F85" s="110">
        <v>-11.9245652595629</v>
      </c>
      <c r="G85" s="110">
        <v>20.680189424670498</v>
      </c>
      <c r="H85" s="110">
        <v>70.459463636640393</v>
      </c>
      <c r="I85" s="110">
        <v>-101.307667946081</v>
      </c>
      <c r="J85" s="110"/>
      <c r="K85" s="284">
        <v>12.1378678575518</v>
      </c>
      <c r="L85" s="284">
        <v>2.2214588343066497</v>
      </c>
      <c r="M85" s="284">
        <v>0.263368830871407</v>
      </c>
      <c r="N85" s="284"/>
      <c r="O85" s="284">
        <v>5.1299667926256705</v>
      </c>
      <c r="P85" s="284">
        <v>2.3474178403755896</v>
      </c>
      <c r="Q85" s="284">
        <v>1.0191228672850101</v>
      </c>
      <c r="R85" s="182"/>
    </row>
    <row r="86" spans="1:18" x14ac:dyDescent="0.25">
      <c r="A86" s="110" t="s">
        <v>398</v>
      </c>
      <c r="B86" s="110">
        <v>28521</v>
      </c>
      <c r="C86" s="110">
        <v>13541</v>
      </c>
      <c r="D86" s="110">
        <v>13608.6347910036</v>
      </c>
      <c r="E86" s="110">
        <v>189.711333368776</v>
      </c>
      <c r="F86" s="110">
        <v>-11.9245652595629</v>
      </c>
      <c r="G86" s="110">
        <v>8.5459130460346397</v>
      </c>
      <c r="H86" s="110">
        <v>-152.996435625267</v>
      </c>
      <c r="I86" s="110">
        <v>-101.307667946081</v>
      </c>
      <c r="J86" s="110"/>
      <c r="K86" s="284">
        <v>11.784299288243801</v>
      </c>
      <c r="L86" s="284">
        <v>2.43680095368325</v>
      </c>
      <c r="M86" s="284">
        <v>0.21387749377651602</v>
      </c>
      <c r="N86" s="284"/>
      <c r="O86" s="284">
        <v>4.9998246905788699</v>
      </c>
      <c r="P86" s="284">
        <v>3.0784334350128</v>
      </c>
      <c r="Q86" s="284">
        <v>1.05536271519231</v>
      </c>
      <c r="R86" s="182"/>
    </row>
    <row r="87" spans="1:18" x14ac:dyDescent="0.25">
      <c r="A87" s="110" t="s">
        <v>399</v>
      </c>
      <c r="B87" s="110">
        <v>10320</v>
      </c>
      <c r="C87" s="110">
        <v>14342</v>
      </c>
      <c r="D87" s="110">
        <v>14526.850202095</v>
      </c>
      <c r="E87" s="110">
        <v>4.9093648344541396</v>
      </c>
      <c r="F87" s="110">
        <v>-11.9245652595629</v>
      </c>
      <c r="G87" s="110">
        <v>7.29198716854689</v>
      </c>
      <c r="H87" s="110">
        <v>-83.525071877689399</v>
      </c>
      <c r="I87" s="110">
        <v>-101.307667946081</v>
      </c>
      <c r="J87" s="110"/>
      <c r="K87" s="284">
        <v>12.209302325581401</v>
      </c>
      <c r="L87" s="284">
        <v>2.7906976744186003</v>
      </c>
      <c r="M87" s="284">
        <v>0.25193798449612398</v>
      </c>
      <c r="N87" s="284"/>
      <c r="O87" s="284">
        <v>5.56201550387597</v>
      </c>
      <c r="P87" s="284">
        <v>3.1976744186046497</v>
      </c>
      <c r="Q87" s="284">
        <v>1.1046511627906999</v>
      </c>
      <c r="R87" s="182"/>
    </row>
    <row r="88" spans="1:18" x14ac:dyDescent="0.25">
      <c r="A88" s="110" t="s">
        <v>400</v>
      </c>
      <c r="B88" s="110">
        <v>12393</v>
      </c>
      <c r="C88" s="110">
        <v>17532</v>
      </c>
      <c r="D88" s="110">
        <v>17246.068464108601</v>
      </c>
      <c r="E88" s="110">
        <v>373.06638859857298</v>
      </c>
      <c r="F88" s="110">
        <v>-11.9245652595629</v>
      </c>
      <c r="G88" s="110">
        <v>-0.67441426390970305</v>
      </c>
      <c r="H88" s="110">
        <v>26.367963782295501</v>
      </c>
      <c r="I88" s="110">
        <v>-101.307667946081</v>
      </c>
      <c r="J88" s="110"/>
      <c r="K88" s="284">
        <v>13.071895424836599</v>
      </c>
      <c r="L88" s="284">
        <v>2.9774872912127801</v>
      </c>
      <c r="M88" s="284">
        <v>0.31469377874606597</v>
      </c>
      <c r="N88" s="284"/>
      <c r="O88" s="284">
        <v>6.4552569999193095</v>
      </c>
      <c r="P88" s="284">
        <v>3.7359799887033001</v>
      </c>
      <c r="Q88" s="284">
        <v>1.4524328249818399</v>
      </c>
      <c r="R88" s="182"/>
    </row>
    <row r="89" spans="1:18" x14ac:dyDescent="0.25">
      <c r="A89" s="110" t="s">
        <v>401</v>
      </c>
      <c r="B89" s="110">
        <v>9588</v>
      </c>
      <c r="C89" s="110">
        <v>14545</v>
      </c>
      <c r="D89" s="110">
        <v>14278.525417929501</v>
      </c>
      <c r="E89" s="110">
        <v>383.21579097433698</v>
      </c>
      <c r="F89" s="110">
        <v>-11.9245652595629</v>
      </c>
      <c r="G89" s="110">
        <v>2.74512912002006</v>
      </c>
      <c r="H89" s="110">
        <v>-6.3779334105981196</v>
      </c>
      <c r="I89" s="110">
        <v>-101.307667946081</v>
      </c>
      <c r="J89" s="110"/>
      <c r="K89" s="284">
        <v>12.035878181059701</v>
      </c>
      <c r="L89" s="284">
        <v>2.2736754276178597</v>
      </c>
      <c r="M89" s="284">
        <v>0.31289111389236501</v>
      </c>
      <c r="N89" s="284"/>
      <c r="O89" s="284">
        <v>5.1105548602419697</v>
      </c>
      <c r="P89" s="284">
        <v>2.8577388402169399</v>
      </c>
      <c r="Q89" s="284">
        <v>1.32457238214435</v>
      </c>
      <c r="R89" s="182"/>
    </row>
    <row r="90" spans="1:18" x14ac:dyDescent="0.25">
      <c r="A90" s="110" t="s">
        <v>402</v>
      </c>
      <c r="B90" s="110">
        <v>94129</v>
      </c>
      <c r="C90" s="110">
        <v>9884</v>
      </c>
      <c r="D90" s="110">
        <v>10130.976124876899</v>
      </c>
      <c r="E90" s="110">
        <v>9.6691882862143093</v>
      </c>
      <c r="F90" s="110">
        <v>-11.9245652595629</v>
      </c>
      <c r="G90" s="110">
        <v>0.20455323381635501</v>
      </c>
      <c r="H90" s="110">
        <v>-143.54369391703099</v>
      </c>
      <c r="I90" s="110">
        <v>-101.307667946081</v>
      </c>
      <c r="J90" s="110"/>
      <c r="K90" s="284">
        <v>9.3701197293076497</v>
      </c>
      <c r="L90" s="284">
        <v>1.9675126687843301</v>
      </c>
      <c r="M90" s="284">
        <v>0.20397539546792198</v>
      </c>
      <c r="N90" s="284"/>
      <c r="O90" s="284">
        <v>4.2749843300151902</v>
      </c>
      <c r="P90" s="284">
        <v>2.1098704968713098</v>
      </c>
      <c r="Q90" s="284">
        <v>0.73834843671982098</v>
      </c>
      <c r="R90" s="182"/>
    </row>
    <row r="91" spans="1:18" x14ac:dyDescent="0.25">
      <c r="A91" s="110" t="s">
        <v>403</v>
      </c>
      <c r="B91" s="110">
        <v>17651</v>
      </c>
      <c r="C91" s="110">
        <v>11855</v>
      </c>
      <c r="D91" s="110">
        <v>11776.3163443759</v>
      </c>
      <c r="E91" s="110">
        <v>244.32105810240699</v>
      </c>
      <c r="F91" s="110">
        <v>-11.9245652595629</v>
      </c>
      <c r="G91" s="110">
        <v>-11.889044272739801</v>
      </c>
      <c r="H91" s="110">
        <v>-40.143853972175499</v>
      </c>
      <c r="I91" s="110">
        <v>-101.307667946081</v>
      </c>
      <c r="J91" s="110"/>
      <c r="K91" s="284">
        <v>9.9767718542858805</v>
      </c>
      <c r="L91" s="284">
        <v>1.9885558891847499</v>
      </c>
      <c r="M91" s="284">
        <v>0.186958245991729</v>
      </c>
      <c r="N91" s="284"/>
      <c r="O91" s="284">
        <v>4.277378052235</v>
      </c>
      <c r="P91" s="284">
        <v>2.5154382187977999</v>
      </c>
      <c r="Q91" s="284">
        <v>1.0197722508639699</v>
      </c>
      <c r="R91" s="182"/>
    </row>
    <row r="92" spans="1:18" ht="14.25" customHeight="1" x14ac:dyDescent="0.25">
      <c r="A92" s="18" t="s">
        <v>404</v>
      </c>
      <c r="B92" s="110"/>
      <c r="C92" s="110"/>
      <c r="D92" s="110"/>
      <c r="E92" s="110"/>
      <c r="F92" s="110"/>
      <c r="G92" s="110"/>
      <c r="H92" s="110"/>
      <c r="I92" s="110"/>
      <c r="J92" s="110"/>
      <c r="K92" s="284"/>
      <c r="L92" s="284"/>
      <c r="M92" s="284"/>
      <c r="N92" s="284"/>
      <c r="O92" s="284"/>
      <c r="P92" s="284"/>
      <c r="Q92" s="284"/>
      <c r="R92" s="182"/>
    </row>
    <row r="93" spans="1:18" x14ac:dyDescent="0.25">
      <c r="A93" s="110" t="s">
        <v>405</v>
      </c>
      <c r="B93" s="110">
        <v>10839</v>
      </c>
      <c r="C93" s="110">
        <v>18398</v>
      </c>
      <c r="D93" s="110">
        <v>18004.8820913323</v>
      </c>
      <c r="E93" s="110">
        <v>486.683126239795</v>
      </c>
      <c r="F93" s="110">
        <v>-11.9245652595629</v>
      </c>
      <c r="G93" s="110">
        <v>-12.206510761102701</v>
      </c>
      <c r="H93" s="110">
        <v>32.372793911758301</v>
      </c>
      <c r="I93" s="110">
        <v>-101.307667946081</v>
      </c>
      <c r="J93" s="110"/>
      <c r="K93" s="284">
        <v>18.248915951656102</v>
      </c>
      <c r="L93" s="284">
        <v>3.5796660208506297</v>
      </c>
      <c r="M93" s="284">
        <v>0.32290801734477403</v>
      </c>
      <c r="N93" s="284"/>
      <c r="O93" s="284">
        <v>8.5063197711965994</v>
      </c>
      <c r="P93" s="284">
        <v>3.9487037549589399</v>
      </c>
      <c r="Q93" s="284">
        <v>1.0609834855614</v>
      </c>
      <c r="R93" s="182"/>
    </row>
    <row r="94" spans="1:18" x14ac:dyDescent="0.25">
      <c r="A94" s="110" t="s">
        <v>406</v>
      </c>
      <c r="B94" s="110">
        <v>9445</v>
      </c>
      <c r="C94" s="110">
        <v>15815</v>
      </c>
      <c r="D94" s="110">
        <v>15825.6362503571</v>
      </c>
      <c r="E94" s="110">
        <v>152.477417777255</v>
      </c>
      <c r="F94" s="110">
        <v>-11.9245652595629</v>
      </c>
      <c r="G94" s="110">
        <v>19.1684043631669</v>
      </c>
      <c r="H94" s="110">
        <v>-69.250822384712293</v>
      </c>
      <c r="I94" s="110">
        <v>-101.307667946081</v>
      </c>
      <c r="J94" s="110"/>
      <c r="K94" s="284">
        <v>12.927474854420302</v>
      </c>
      <c r="L94" s="284">
        <v>2.6469031233456901</v>
      </c>
      <c r="M94" s="284">
        <v>0.243515087347803</v>
      </c>
      <c r="N94" s="284"/>
      <c r="O94" s="284">
        <v>6.1831656961355206</v>
      </c>
      <c r="P94" s="284">
        <v>3.4939121228162997</v>
      </c>
      <c r="Q94" s="284">
        <v>1.2811011116993101</v>
      </c>
      <c r="R94" s="182"/>
    </row>
    <row r="95" spans="1:18" x14ac:dyDescent="0.25">
      <c r="A95" s="110" t="s">
        <v>407</v>
      </c>
      <c r="B95" s="110">
        <v>14224</v>
      </c>
      <c r="C95" s="110">
        <v>15679</v>
      </c>
      <c r="D95" s="110">
        <v>15421.0185147307</v>
      </c>
      <c r="E95" s="110">
        <v>205.65085601974499</v>
      </c>
      <c r="F95" s="110">
        <v>-11.9245652595629</v>
      </c>
      <c r="G95" s="110">
        <v>5.1154473673142702</v>
      </c>
      <c r="H95" s="110">
        <v>160.384382961054</v>
      </c>
      <c r="I95" s="110">
        <v>-101.307667946081</v>
      </c>
      <c r="J95" s="110"/>
      <c r="K95" s="284">
        <v>12.8585489313836</v>
      </c>
      <c r="L95" s="284">
        <v>2.6856017997750299</v>
      </c>
      <c r="M95" s="284">
        <v>0.18982002249718799</v>
      </c>
      <c r="N95" s="284"/>
      <c r="O95" s="284">
        <v>5.9547244094488203</v>
      </c>
      <c r="P95" s="284">
        <v>3.3816085489313799</v>
      </c>
      <c r="Q95" s="284">
        <v>1.2654668166479199</v>
      </c>
      <c r="R95" s="182"/>
    </row>
    <row r="96" spans="1:18" x14ac:dyDescent="0.25">
      <c r="A96" s="110" t="s">
        <v>408</v>
      </c>
      <c r="B96" s="110">
        <v>5921</v>
      </c>
      <c r="C96" s="110">
        <v>15349</v>
      </c>
      <c r="D96" s="110">
        <v>14280.6782659778</v>
      </c>
      <c r="E96" s="110">
        <v>558.92582997355601</v>
      </c>
      <c r="F96" s="110">
        <v>-11.9245652595629</v>
      </c>
      <c r="G96" s="110">
        <v>15.5543903691214</v>
      </c>
      <c r="H96" s="110">
        <v>607.21325582021996</v>
      </c>
      <c r="I96" s="110">
        <v>-101.307667946081</v>
      </c>
      <c r="J96" s="110"/>
      <c r="K96" s="284">
        <v>12.4472217530822</v>
      </c>
      <c r="L96" s="284">
        <v>2.3813545009288997</v>
      </c>
      <c r="M96" s="284">
        <v>0.15200135112312102</v>
      </c>
      <c r="N96" s="284"/>
      <c r="O96" s="284">
        <v>6.4685019422394889</v>
      </c>
      <c r="P96" s="284">
        <v>3.2089174125992201</v>
      </c>
      <c r="Q96" s="284">
        <v>1.03023137983449</v>
      </c>
      <c r="R96" s="182"/>
    </row>
    <row r="97" spans="1:18" x14ac:dyDescent="0.25">
      <c r="A97" s="110" t="s">
        <v>404</v>
      </c>
      <c r="B97" s="110">
        <v>69467</v>
      </c>
      <c r="C97" s="110">
        <v>11131</v>
      </c>
      <c r="D97" s="110">
        <v>11349.354442976401</v>
      </c>
      <c r="E97" s="110">
        <v>-16.4727218906378</v>
      </c>
      <c r="F97" s="110">
        <v>-11.9245652595629</v>
      </c>
      <c r="G97" s="110">
        <v>-17.1443706910114</v>
      </c>
      <c r="H97" s="110">
        <v>-71.645215253984802</v>
      </c>
      <c r="I97" s="110">
        <v>-101.307667946081</v>
      </c>
      <c r="J97" s="110"/>
      <c r="K97" s="284">
        <v>9.5901651143708495</v>
      </c>
      <c r="L97" s="284">
        <v>2.0628499863244403</v>
      </c>
      <c r="M97" s="284">
        <v>0.19001828206198601</v>
      </c>
      <c r="N97" s="284"/>
      <c r="O97" s="284">
        <v>4.9620683202095996</v>
      </c>
      <c r="P97" s="284">
        <v>2.3896238501734599</v>
      </c>
      <c r="Q97" s="284">
        <v>0.86227993147825599</v>
      </c>
      <c r="R97" s="182"/>
    </row>
    <row r="98" spans="1:18" x14ac:dyDescent="0.25">
      <c r="A98" s="110" t="s">
        <v>409</v>
      </c>
      <c r="B98" s="110">
        <v>13430</v>
      </c>
      <c r="C98" s="110">
        <v>14610</v>
      </c>
      <c r="D98" s="110">
        <v>14514.5710744275</v>
      </c>
      <c r="E98" s="110">
        <v>81.832907790620595</v>
      </c>
      <c r="F98" s="110">
        <v>-11.9245652595629</v>
      </c>
      <c r="G98" s="110">
        <v>-14.771914531371101</v>
      </c>
      <c r="H98" s="110">
        <v>141.66264605587301</v>
      </c>
      <c r="I98" s="110">
        <v>-101.307667946081</v>
      </c>
      <c r="J98" s="110"/>
      <c r="K98" s="284">
        <v>12.628443782576301</v>
      </c>
      <c r="L98" s="284">
        <v>2.4125093075204802</v>
      </c>
      <c r="M98" s="284">
        <v>0.17870439314966502</v>
      </c>
      <c r="N98" s="284"/>
      <c r="O98" s="284">
        <v>6.2099776619508598</v>
      </c>
      <c r="P98" s="284">
        <v>3.28369322412509</v>
      </c>
      <c r="Q98" s="284">
        <v>1.0722263588979901</v>
      </c>
      <c r="R98" s="182"/>
    </row>
    <row r="99" spans="1:18" x14ac:dyDescent="0.25">
      <c r="A99" s="110" t="s">
        <v>410</v>
      </c>
      <c r="B99" s="110">
        <v>15249</v>
      </c>
      <c r="C99" s="110">
        <v>12861</v>
      </c>
      <c r="D99" s="110">
        <v>12702.1540425188</v>
      </c>
      <c r="E99" s="110">
        <v>201.24534364562399</v>
      </c>
      <c r="F99" s="110">
        <v>-11.9245652595629</v>
      </c>
      <c r="G99" s="110">
        <v>-22.2322515189881</v>
      </c>
      <c r="H99" s="110">
        <v>93.167151771649799</v>
      </c>
      <c r="I99" s="110">
        <v>-101.307667946081</v>
      </c>
      <c r="J99" s="110"/>
      <c r="K99" s="284">
        <v>15.043609417011</v>
      </c>
      <c r="L99" s="284">
        <v>2.3476949308151402</v>
      </c>
      <c r="M99" s="284">
        <v>0.137713948455636</v>
      </c>
      <c r="N99" s="284"/>
      <c r="O99" s="284">
        <v>6.0987605744639</v>
      </c>
      <c r="P99" s="284">
        <v>2.6690274772116203</v>
      </c>
      <c r="Q99" s="284">
        <v>0.81316807659518597</v>
      </c>
      <c r="R99" s="182"/>
    </row>
    <row r="100" spans="1:18" x14ac:dyDescent="0.25">
      <c r="A100" s="110" t="s">
        <v>411</v>
      </c>
      <c r="B100" s="110">
        <v>20318</v>
      </c>
      <c r="C100" s="110">
        <v>14516</v>
      </c>
      <c r="D100" s="110">
        <v>14388.808468461901</v>
      </c>
      <c r="E100" s="110">
        <v>131.48946683683101</v>
      </c>
      <c r="F100" s="110">
        <v>-11.9245652595629</v>
      </c>
      <c r="G100" s="110">
        <v>5.4291848664475202</v>
      </c>
      <c r="H100" s="110">
        <v>103.861773467954</v>
      </c>
      <c r="I100" s="110">
        <v>-101.307667946081</v>
      </c>
      <c r="J100" s="110"/>
      <c r="K100" s="284">
        <v>11.4036814647111</v>
      </c>
      <c r="L100" s="284">
        <v>2.8053942317157201</v>
      </c>
      <c r="M100" s="284">
        <v>0.24608721330839697</v>
      </c>
      <c r="N100" s="284"/>
      <c r="O100" s="284">
        <v>6.3736588246874701</v>
      </c>
      <c r="P100" s="284">
        <v>3.2040555172753198</v>
      </c>
      <c r="Q100" s="284">
        <v>0.97942710896741803</v>
      </c>
      <c r="R100" s="182"/>
    </row>
    <row r="101" spans="1:18" x14ac:dyDescent="0.25">
      <c r="A101" s="110" t="s">
        <v>412</v>
      </c>
      <c r="B101" s="110">
        <v>27102</v>
      </c>
      <c r="C101" s="110">
        <v>12903</v>
      </c>
      <c r="D101" s="110">
        <v>13005.449433815</v>
      </c>
      <c r="E101" s="110">
        <v>13.556759207639701</v>
      </c>
      <c r="F101" s="110">
        <v>-11.9245652595629</v>
      </c>
      <c r="G101" s="110">
        <v>-13.4272253233461</v>
      </c>
      <c r="H101" s="110">
        <v>10.3031207593343</v>
      </c>
      <c r="I101" s="110">
        <v>-101.307667946081</v>
      </c>
      <c r="J101" s="110"/>
      <c r="K101" s="284">
        <v>12.630064201903901</v>
      </c>
      <c r="L101" s="284">
        <v>2.4278651022064799</v>
      </c>
      <c r="M101" s="284">
        <v>0.217696110988119</v>
      </c>
      <c r="N101" s="284"/>
      <c r="O101" s="284">
        <v>5.3612279536565604</v>
      </c>
      <c r="P101" s="284">
        <v>3.0292967308685701</v>
      </c>
      <c r="Q101" s="284">
        <v>0.83019703342926709</v>
      </c>
      <c r="R101" s="182"/>
    </row>
    <row r="102" spans="1:18" x14ac:dyDescent="0.25">
      <c r="A102" s="110" t="s">
        <v>413</v>
      </c>
      <c r="B102" s="110">
        <v>7125</v>
      </c>
      <c r="C102" s="110">
        <v>16185</v>
      </c>
      <c r="D102" s="110">
        <v>15502.082379993801</v>
      </c>
      <c r="E102" s="110">
        <v>333.84608094369298</v>
      </c>
      <c r="F102" s="110">
        <v>-11.9245652595629</v>
      </c>
      <c r="G102" s="110">
        <v>-7.4956847129067299</v>
      </c>
      <c r="H102" s="110">
        <v>469.71540804620599</v>
      </c>
      <c r="I102" s="110">
        <v>-101.307667946081</v>
      </c>
      <c r="J102" s="110"/>
      <c r="K102" s="284">
        <v>14.315789473684202</v>
      </c>
      <c r="L102" s="284">
        <v>2.4421052631578899</v>
      </c>
      <c r="M102" s="284">
        <v>0.140350877192982</v>
      </c>
      <c r="N102" s="284"/>
      <c r="O102" s="284">
        <v>6.7228070175438592</v>
      </c>
      <c r="P102" s="284">
        <v>3.1578947368421102</v>
      </c>
      <c r="Q102" s="284">
        <v>1.3333333333333299</v>
      </c>
      <c r="R102" s="182"/>
    </row>
    <row r="103" spans="1:18" x14ac:dyDescent="0.25">
      <c r="A103" s="110" t="s">
        <v>414</v>
      </c>
      <c r="B103" s="110">
        <v>15647</v>
      </c>
      <c r="C103" s="110">
        <v>14405</v>
      </c>
      <c r="D103" s="110">
        <v>14202.0900942598</v>
      </c>
      <c r="E103" s="110">
        <v>366.96523420572998</v>
      </c>
      <c r="F103" s="110">
        <v>-11.9245652595629</v>
      </c>
      <c r="G103" s="110">
        <v>-26.861528971027699</v>
      </c>
      <c r="H103" s="110">
        <v>-24.007723173732</v>
      </c>
      <c r="I103" s="110">
        <v>-101.307667946081</v>
      </c>
      <c r="J103" s="110"/>
      <c r="K103" s="284">
        <v>12.730874928101199</v>
      </c>
      <c r="L103" s="284">
        <v>2.5308365820924097</v>
      </c>
      <c r="M103" s="284">
        <v>0.21729404997763102</v>
      </c>
      <c r="N103" s="284"/>
      <c r="O103" s="284">
        <v>5.25340320828274</v>
      </c>
      <c r="P103" s="284">
        <v>3.2338467437847496</v>
      </c>
      <c r="Q103" s="284">
        <v>1.08007924841823</v>
      </c>
      <c r="R103" s="182"/>
    </row>
    <row r="104" spans="1:18" x14ac:dyDescent="0.25">
      <c r="A104" s="110" t="s">
        <v>415</v>
      </c>
      <c r="B104" s="110">
        <v>36679</v>
      </c>
      <c r="C104" s="110">
        <v>15812</v>
      </c>
      <c r="D104" s="110">
        <v>15852.9703580482</v>
      </c>
      <c r="E104" s="110">
        <v>192.37225110621</v>
      </c>
      <c r="F104" s="110">
        <v>-11.9245652595629</v>
      </c>
      <c r="G104" s="110">
        <v>-14.8018272086638</v>
      </c>
      <c r="H104" s="110">
        <v>-105.678617111074</v>
      </c>
      <c r="I104" s="110">
        <v>-101.307667946081</v>
      </c>
      <c r="J104" s="110"/>
      <c r="K104" s="284">
        <v>13.8308023664767</v>
      </c>
      <c r="L104" s="284">
        <v>2.9526432018321098</v>
      </c>
      <c r="M104" s="284">
        <v>0.20720303170751697</v>
      </c>
      <c r="N104" s="284"/>
      <c r="O104" s="284">
        <v>7.1539573052700502</v>
      </c>
      <c r="P104" s="284">
        <v>3.2988903732380899</v>
      </c>
      <c r="Q104" s="284">
        <v>1.19959649935931</v>
      </c>
      <c r="R104" s="182"/>
    </row>
    <row r="105" spans="1:18" ht="14.25" customHeight="1" x14ac:dyDescent="0.25">
      <c r="A105" s="18" t="s">
        <v>416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284"/>
      <c r="L105" s="284"/>
      <c r="M105" s="284"/>
      <c r="N105" s="284"/>
      <c r="O105" s="284"/>
      <c r="P105" s="284"/>
      <c r="Q105" s="284"/>
      <c r="R105" s="182"/>
    </row>
    <row r="106" spans="1:18" x14ac:dyDescent="0.25">
      <c r="A106" s="110" t="s">
        <v>416</v>
      </c>
      <c r="B106" s="110">
        <v>59686</v>
      </c>
      <c r="C106" s="110">
        <v>13622</v>
      </c>
      <c r="D106" s="110">
        <v>13603.2660357492</v>
      </c>
      <c r="E106" s="110">
        <v>207.320953517215</v>
      </c>
      <c r="F106" s="110">
        <v>-11.9245652595629</v>
      </c>
      <c r="G106" s="110">
        <v>-30.179324462317499</v>
      </c>
      <c r="H106" s="110">
        <v>-45.4501473245816</v>
      </c>
      <c r="I106" s="110">
        <v>-101.307667946081</v>
      </c>
      <c r="J106" s="110"/>
      <c r="K106" s="284">
        <v>12.368059511443199</v>
      </c>
      <c r="L106" s="284">
        <v>2.3724156418590598</v>
      </c>
      <c r="M106" s="284">
        <v>0.169218912307744</v>
      </c>
      <c r="N106" s="284"/>
      <c r="O106" s="284">
        <v>6.8424756224240202</v>
      </c>
      <c r="P106" s="284">
        <v>2.93871259591864</v>
      </c>
      <c r="Q106" s="284">
        <v>0.90808564822571491</v>
      </c>
      <c r="R106" s="182"/>
    </row>
    <row r="107" spans="1:18" ht="14.25" customHeight="1" x14ac:dyDescent="0.25">
      <c r="A107" s="18" t="s">
        <v>417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284"/>
      <c r="L107" s="284"/>
      <c r="M107" s="284"/>
      <c r="N107" s="284"/>
      <c r="O107" s="284"/>
      <c r="P107" s="284"/>
      <c r="Q107" s="284"/>
      <c r="R107" s="182"/>
    </row>
    <row r="108" spans="1:18" x14ac:dyDescent="0.25">
      <c r="A108" s="110" t="s">
        <v>418</v>
      </c>
      <c r="B108" s="110">
        <v>32473</v>
      </c>
      <c r="C108" s="110">
        <v>13644</v>
      </c>
      <c r="D108" s="110">
        <v>13671.0276861166</v>
      </c>
      <c r="E108" s="110">
        <v>-7.65130683784448</v>
      </c>
      <c r="F108" s="110">
        <v>-11.9245652595629</v>
      </c>
      <c r="G108" s="110">
        <v>-14.1050653915946</v>
      </c>
      <c r="H108" s="110">
        <v>108.121027846608</v>
      </c>
      <c r="I108" s="110">
        <v>-101.307667946081</v>
      </c>
      <c r="J108" s="110"/>
      <c r="K108" s="284">
        <v>12.0684876666769</v>
      </c>
      <c r="L108" s="284">
        <v>2.7530563853047099</v>
      </c>
      <c r="M108" s="284">
        <v>0.25251747605703201</v>
      </c>
      <c r="N108" s="284"/>
      <c r="O108" s="284">
        <v>5.8048224678964102</v>
      </c>
      <c r="P108" s="284">
        <v>2.9778585286237802</v>
      </c>
      <c r="Q108" s="284">
        <v>0.9361623502602161</v>
      </c>
      <c r="R108" s="182"/>
    </row>
    <row r="109" spans="1:18" x14ac:dyDescent="0.25">
      <c r="A109" s="110" t="s">
        <v>419</v>
      </c>
      <c r="B109" s="110">
        <v>66622</v>
      </c>
      <c r="C109" s="110">
        <v>11977</v>
      </c>
      <c r="D109" s="110">
        <v>12157.4259716582</v>
      </c>
      <c r="E109" s="110">
        <v>12.708735745483001</v>
      </c>
      <c r="F109" s="110">
        <v>-11.9245652595629</v>
      </c>
      <c r="G109" s="110">
        <v>-22.271900647397299</v>
      </c>
      <c r="H109" s="110">
        <v>-57.659483927185398</v>
      </c>
      <c r="I109" s="110">
        <v>-101.307667946081</v>
      </c>
      <c r="J109" s="110"/>
      <c r="K109" s="284">
        <v>10.792230794632401</v>
      </c>
      <c r="L109" s="284">
        <v>2.2605145447449799</v>
      </c>
      <c r="M109" s="284">
        <v>0.180120680856174</v>
      </c>
      <c r="N109" s="284"/>
      <c r="O109" s="284">
        <v>5.1529524781603699</v>
      </c>
      <c r="P109" s="284">
        <v>2.65828104830236</v>
      </c>
      <c r="Q109" s="284">
        <v>0.88409234186905206</v>
      </c>
      <c r="R109" s="182"/>
    </row>
    <row r="110" spans="1:18" x14ac:dyDescent="0.25">
      <c r="A110" s="110" t="s">
        <v>420</v>
      </c>
      <c r="B110" s="110">
        <v>13426</v>
      </c>
      <c r="C110" s="110">
        <v>15580</v>
      </c>
      <c r="D110" s="110">
        <v>15594.002142256</v>
      </c>
      <c r="E110" s="110">
        <v>36.417514701014497</v>
      </c>
      <c r="F110" s="110">
        <v>-11.9245652595629</v>
      </c>
      <c r="G110" s="110">
        <v>41.246469909388097</v>
      </c>
      <c r="H110" s="110">
        <v>21.598799109835699</v>
      </c>
      <c r="I110" s="110">
        <v>-101.307667946081</v>
      </c>
      <c r="J110" s="110"/>
      <c r="K110" s="284">
        <v>11.999106211827799</v>
      </c>
      <c r="L110" s="284">
        <v>3.0090868464174001</v>
      </c>
      <c r="M110" s="284">
        <v>0.33517056457619498</v>
      </c>
      <c r="N110" s="284"/>
      <c r="O110" s="284">
        <v>5.8617607626992401</v>
      </c>
      <c r="P110" s="284">
        <v>3.60494562788619</v>
      </c>
      <c r="Q110" s="284">
        <v>1.10978698048562</v>
      </c>
      <c r="R110" s="182"/>
    </row>
    <row r="111" spans="1:18" x14ac:dyDescent="0.25">
      <c r="A111" s="110" t="s">
        <v>421</v>
      </c>
      <c r="B111" s="110">
        <v>29633</v>
      </c>
      <c r="C111" s="110">
        <v>13617</v>
      </c>
      <c r="D111" s="110">
        <v>13616.4067900151</v>
      </c>
      <c r="E111" s="110">
        <v>127.18389292096801</v>
      </c>
      <c r="F111" s="110">
        <v>-11.9245652595629</v>
      </c>
      <c r="G111" s="110">
        <v>-11.5469036314059</v>
      </c>
      <c r="H111" s="110">
        <v>-2.1280275180249002</v>
      </c>
      <c r="I111" s="110">
        <v>-101.307667946081</v>
      </c>
      <c r="J111" s="110"/>
      <c r="K111" s="284">
        <v>11.990011136233299</v>
      </c>
      <c r="L111" s="284">
        <v>2.7941821617791001</v>
      </c>
      <c r="M111" s="284">
        <v>0.27671852326797802</v>
      </c>
      <c r="N111" s="284"/>
      <c r="O111" s="284">
        <v>5.70985050450511</v>
      </c>
      <c r="P111" s="284">
        <v>2.9291668072756698</v>
      </c>
      <c r="Q111" s="284">
        <v>0.93814328620119503</v>
      </c>
      <c r="R111" s="182"/>
    </row>
    <row r="112" spans="1:18" x14ac:dyDescent="0.25">
      <c r="A112" s="110" t="s">
        <v>422</v>
      </c>
      <c r="B112" s="110">
        <v>17452</v>
      </c>
      <c r="C112" s="110">
        <v>13728</v>
      </c>
      <c r="D112" s="110">
        <v>13719.8180844199</v>
      </c>
      <c r="E112" s="110">
        <v>67.778418387482105</v>
      </c>
      <c r="F112" s="110">
        <v>-11.9245652595629</v>
      </c>
      <c r="G112" s="110">
        <v>-4.8995194845299501</v>
      </c>
      <c r="H112" s="110">
        <v>58.261470862004302</v>
      </c>
      <c r="I112" s="110">
        <v>-101.307667946081</v>
      </c>
      <c r="J112" s="110"/>
      <c r="K112" s="284">
        <v>13.316525326610101</v>
      </c>
      <c r="L112" s="284">
        <v>2.6243410497364201</v>
      </c>
      <c r="M112" s="284">
        <v>0.137520055008022</v>
      </c>
      <c r="N112" s="284"/>
      <c r="O112" s="284">
        <v>5.8789823515929402</v>
      </c>
      <c r="P112" s="284">
        <v>2.9967911987164801</v>
      </c>
      <c r="Q112" s="284">
        <v>0.97983039193215693</v>
      </c>
      <c r="R112" s="182"/>
    </row>
    <row r="113" spans="1:18" ht="14.25" customHeight="1" x14ac:dyDescent="0.25">
      <c r="A113" s="18" t="s">
        <v>423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284"/>
      <c r="L113" s="284"/>
      <c r="M113" s="284"/>
      <c r="N113" s="284"/>
      <c r="O113" s="284"/>
      <c r="P113" s="284"/>
      <c r="Q113" s="284"/>
      <c r="R113" s="182"/>
    </row>
    <row r="114" spans="1:18" x14ac:dyDescent="0.25">
      <c r="A114" s="110" t="s">
        <v>424</v>
      </c>
      <c r="B114" s="110">
        <v>15715</v>
      </c>
      <c r="C114" s="110">
        <v>9021</v>
      </c>
      <c r="D114" s="110">
        <v>8916.4661499848698</v>
      </c>
      <c r="E114" s="110">
        <v>-83.263472036031303</v>
      </c>
      <c r="F114" s="110">
        <v>-11.9245652595629</v>
      </c>
      <c r="G114" s="110">
        <v>14.0974046314641</v>
      </c>
      <c r="H114" s="110">
        <v>286.55140853990298</v>
      </c>
      <c r="I114" s="110">
        <v>-101.307667946081</v>
      </c>
      <c r="J114" s="110"/>
      <c r="K114" s="284">
        <v>9.8950047725103385</v>
      </c>
      <c r="L114" s="284">
        <v>1.5844734330257699</v>
      </c>
      <c r="M114" s="284">
        <v>0.114540248170538</v>
      </c>
      <c r="N114" s="284"/>
      <c r="O114" s="284">
        <v>4.41616290168629</v>
      </c>
      <c r="P114" s="284">
        <v>1.8771874005727001</v>
      </c>
      <c r="Q114" s="284">
        <v>0.57270124085268903</v>
      </c>
      <c r="R114" s="182"/>
    </row>
    <row r="115" spans="1:18" x14ac:dyDescent="0.25">
      <c r="A115" s="110" t="s">
        <v>425</v>
      </c>
      <c r="B115" s="110">
        <v>12870</v>
      </c>
      <c r="C115" s="110">
        <v>12381</v>
      </c>
      <c r="D115" s="110">
        <v>12312.693797363199</v>
      </c>
      <c r="E115" s="110">
        <v>23.945427988816299</v>
      </c>
      <c r="F115" s="110">
        <v>-11.9245652595629</v>
      </c>
      <c r="G115" s="110">
        <v>-8.7378871694580607</v>
      </c>
      <c r="H115" s="110">
        <v>166.040964590881</v>
      </c>
      <c r="I115" s="110">
        <v>-101.307667946081</v>
      </c>
      <c r="J115" s="110"/>
      <c r="K115" s="284">
        <v>12.991452991453</v>
      </c>
      <c r="L115" s="284">
        <v>2.47863247863248</v>
      </c>
      <c r="M115" s="284">
        <v>0.18648018648018599</v>
      </c>
      <c r="N115" s="284"/>
      <c r="O115" s="284">
        <v>5.2214452214452205</v>
      </c>
      <c r="P115" s="284">
        <v>2.66511266511267</v>
      </c>
      <c r="Q115" s="284">
        <v>0.81585081585081598</v>
      </c>
      <c r="R115" s="182"/>
    </row>
    <row r="116" spans="1:18" x14ac:dyDescent="0.25">
      <c r="A116" s="110" t="s">
        <v>426</v>
      </c>
      <c r="B116" s="110">
        <v>19112</v>
      </c>
      <c r="C116" s="110">
        <v>9407</v>
      </c>
      <c r="D116" s="110">
        <v>9331.8819971899193</v>
      </c>
      <c r="E116" s="110">
        <v>-126.36228538795601</v>
      </c>
      <c r="F116" s="110">
        <v>-11.9245652595629</v>
      </c>
      <c r="G116" s="110">
        <v>45.843005356816199</v>
      </c>
      <c r="H116" s="110">
        <v>247.49820620197701</v>
      </c>
      <c r="I116" s="110">
        <v>-80.394314421637503</v>
      </c>
      <c r="J116" s="110"/>
      <c r="K116" s="284">
        <v>8.0211385516952696</v>
      </c>
      <c r="L116" s="284">
        <v>1.70573461699456</v>
      </c>
      <c r="M116" s="284">
        <v>8.8949351192967804E-2</v>
      </c>
      <c r="N116" s="284"/>
      <c r="O116" s="284">
        <v>4.7980326496441998</v>
      </c>
      <c r="P116" s="284">
        <v>2.08769359564671</v>
      </c>
      <c r="Q116" s="284">
        <v>0.58601925491837603</v>
      </c>
      <c r="R116" s="182"/>
    </row>
    <row r="117" spans="1:18" x14ac:dyDescent="0.25">
      <c r="A117" s="110" t="s">
        <v>427</v>
      </c>
      <c r="B117" s="110">
        <v>15128</v>
      </c>
      <c r="C117" s="110">
        <v>16209</v>
      </c>
      <c r="D117" s="110">
        <v>16265.8078458365</v>
      </c>
      <c r="E117" s="110">
        <v>33.082925465499201</v>
      </c>
      <c r="F117" s="110">
        <v>-11.9245652595629</v>
      </c>
      <c r="G117" s="110">
        <v>-10.7973664378313</v>
      </c>
      <c r="H117" s="110">
        <v>-57.872270403733303</v>
      </c>
      <c r="I117" s="110">
        <v>-8.8888564455453292</v>
      </c>
      <c r="J117" s="110"/>
      <c r="K117" s="284">
        <v>15.600211528291899</v>
      </c>
      <c r="L117" s="284">
        <v>3.3249603384452699</v>
      </c>
      <c r="M117" s="284">
        <v>0.35695399259651001</v>
      </c>
      <c r="N117" s="284"/>
      <c r="O117" s="284">
        <v>7.1126388154415698</v>
      </c>
      <c r="P117" s="284">
        <v>3.2588577472236904</v>
      </c>
      <c r="Q117" s="284">
        <v>1.15679534637758</v>
      </c>
      <c r="R117" s="182"/>
    </row>
    <row r="118" spans="1:18" x14ac:dyDescent="0.25">
      <c r="A118" s="110" t="s">
        <v>428</v>
      </c>
      <c r="B118" s="110">
        <v>33793</v>
      </c>
      <c r="C118" s="110">
        <v>10061</v>
      </c>
      <c r="D118" s="110">
        <v>10115.8898107282</v>
      </c>
      <c r="E118" s="110">
        <v>2.5744877359715299</v>
      </c>
      <c r="F118" s="110">
        <v>-11.9245652595629</v>
      </c>
      <c r="G118" s="110">
        <v>4.8857438121350603</v>
      </c>
      <c r="H118" s="110">
        <v>50.873326074845203</v>
      </c>
      <c r="I118" s="110">
        <v>-101.307667946081</v>
      </c>
      <c r="J118" s="110"/>
      <c r="K118" s="284">
        <v>9.3717633829491298</v>
      </c>
      <c r="L118" s="284">
        <v>1.8554138431036</v>
      </c>
      <c r="M118" s="284">
        <v>0.16867398573669098</v>
      </c>
      <c r="N118" s="284"/>
      <c r="O118" s="284">
        <v>4.4180747492084196</v>
      </c>
      <c r="P118" s="284">
        <v>2.1690882727192</v>
      </c>
      <c r="Q118" s="284">
        <v>0.72500221939454901</v>
      </c>
      <c r="R118" s="182"/>
    </row>
    <row r="119" spans="1:18" x14ac:dyDescent="0.25">
      <c r="A119" s="110" t="s">
        <v>429</v>
      </c>
      <c r="B119" s="110">
        <v>147734</v>
      </c>
      <c r="C119" s="110">
        <v>10520</v>
      </c>
      <c r="D119" s="110">
        <v>10626.062429621999</v>
      </c>
      <c r="E119" s="110">
        <v>-94.020645849809895</v>
      </c>
      <c r="F119" s="110">
        <v>-11.9245652595629</v>
      </c>
      <c r="G119" s="110">
        <v>26.263780931928299</v>
      </c>
      <c r="H119" s="110">
        <v>9.0063626927570297</v>
      </c>
      <c r="I119" s="110">
        <v>-35.526631125276801</v>
      </c>
      <c r="J119" s="110"/>
      <c r="K119" s="284">
        <v>8.5139507493197186</v>
      </c>
      <c r="L119" s="284">
        <v>1.6671856173934199</v>
      </c>
      <c r="M119" s="284">
        <v>0.15974657154074201</v>
      </c>
      <c r="N119" s="284"/>
      <c r="O119" s="284">
        <v>5.2716368608444899</v>
      </c>
      <c r="P119" s="284">
        <v>2.2980491965289001</v>
      </c>
      <c r="Q119" s="284">
        <v>0.76894959860289402</v>
      </c>
      <c r="R119" s="182"/>
    </row>
    <row r="120" spans="1:18" x14ac:dyDescent="0.25">
      <c r="A120" s="110" t="s">
        <v>430</v>
      </c>
      <c r="B120" s="110">
        <v>52145</v>
      </c>
      <c r="C120" s="110">
        <v>13251</v>
      </c>
      <c r="D120" s="110">
        <v>13538.20593289</v>
      </c>
      <c r="E120" s="110">
        <v>8.6742333335592008</v>
      </c>
      <c r="F120" s="110">
        <v>-11.9245652595629</v>
      </c>
      <c r="G120" s="110">
        <v>-8.3662590340765206</v>
      </c>
      <c r="H120" s="110">
        <v>-173.81736108676901</v>
      </c>
      <c r="I120" s="110">
        <v>-101.307667946081</v>
      </c>
      <c r="J120" s="110"/>
      <c r="K120" s="284">
        <v>11.253236168376599</v>
      </c>
      <c r="L120" s="284">
        <v>2.5198964426119503</v>
      </c>
      <c r="M120" s="284">
        <v>0.30491897593249601</v>
      </c>
      <c r="N120" s="284"/>
      <c r="O120" s="284">
        <v>5.4425160609837997</v>
      </c>
      <c r="P120" s="284">
        <v>2.7423530539840799</v>
      </c>
      <c r="Q120" s="284">
        <v>1.0969412215936301</v>
      </c>
      <c r="R120" s="182"/>
    </row>
    <row r="121" spans="1:18" x14ac:dyDescent="0.25">
      <c r="A121" s="110" t="s">
        <v>431</v>
      </c>
      <c r="B121" s="110">
        <v>26942</v>
      </c>
      <c r="C121" s="110">
        <v>13115</v>
      </c>
      <c r="D121" s="110">
        <v>13509.9567605795</v>
      </c>
      <c r="E121" s="110">
        <v>-88.614404845999104</v>
      </c>
      <c r="F121" s="110">
        <v>-11.9245652595629</v>
      </c>
      <c r="G121" s="110">
        <v>-9.7725741279289604</v>
      </c>
      <c r="H121" s="110">
        <v>-183.08077957483999</v>
      </c>
      <c r="I121" s="110">
        <v>-101.307667946081</v>
      </c>
      <c r="J121" s="110"/>
      <c r="K121" s="284">
        <v>14.3901714794744</v>
      </c>
      <c r="L121" s="284">
        <v>2.6983891322099303</v>
      </c>
      <c r="M121" s="284">
        <v>0.28579912404424301</v>
      </c>
      <c r="N121" s="284"/>
      <c r="O121" s="284">
        <v>5.6417489421720699</v>
      </c>
      <c r="P121" s="284">
        <v>2.5944621780120301</v>
      </c>
      <c r="Q121" s="284">
        <v>1.0281345111721498</v>
      </c>
      <c r="R121" s="182"/>
    </row>
    <row r="122" spans="1:18" x14ac:dyDescent="0.25">
      <c r="A122" s="110" t="s">
        <v>432</v>
      </c>
      <c r="B122" s="110">
        <v>15631</v>
      </c>
      <c r="C122" s="110">
        <v>12614</v>
      </c>
      <c r="D122" s="110">
        <v>12590.8093164811</v>
      </c>
      <c r="E122" s="110">
        <v>145.34561691336</v>
      </c>
      <c r="F122" s="110">
        <v>-11.9245652595629</v>
      </c>
      <c r="G122" s="110">
        <v>-19.2924900768759</v>
      </c>
      <c r="H122" s="110">
        <v>10.6414357683755</v>
      </c>
      <c r="I122" s="110">
        <v>-101.307667946081</v>
      </c>
      <c r="J122" s="110"/>
      <c r="K122" s="284">
        <v>10.863028597018699</v>
      </c>
      <c r="L122" s="284">
        <v>2.25193525686137</v>
      </c>
      <c r="M122" s="284">
        <v>0.19832384364404099</v>
      </c>
      <c r="N122" s="284"/>
      <c r="O122" s="284">
        <v>5.5594651653765004</v>
      </c>
      <c r="P122" s="284">
        <v>2.47584927387883</v>
      </c>
      <c r="Q122" s="284">
        <v>1.0427995649670501</v>
      </c>
      <c r="R122" s="182"/>
    </row>
    <row r="123" spans="1:18" x14ac:dyDescent="0.25">
      <c r="A123" s="110" t="s">
        <v>433</v>
      </c>
      <c r="B123" s="110">
        <v>16713</v>
      </c>
      <c r="C123" s="110">
        <v>10681</v>
      </c>
      <c r="D123" s="110">
        <v>10864.520122923899</v>
      </c>
      <c r="E123" s="110">
        <v>20.1074459950893</v>
      </c>
      <c r="F123" s="110">
        <v>-11.9245652595629</v>
      </c>
      <c r="G123" s="110">
        <v>-13.772260084294899</v>
      </c>
      <c r="H123" s="110">
        <v>-76.9194709223991</v>
      </c>
      <c r="I123" s="110">
        <v>-101.307667946081</v>
      </c>
      <c r="J123" s="110"/>
      <c r="K123" s="284">
        <v>11.0931610123856</v>
      </c>
      <c r="L123" s="284">
        <v>2.0163944235026596</v>
      </c>
      <c r="M123" s="284">
        <v>0.22138455094836401</v>
      </c>
      <c r="N123" s="284"/>
      <c r="O123" s="284">
        <v>4.6909591336085699</v>
      </c>
      <c r="P123" s="284">
        <v>2.1540118470651604</v>
      </c>
      <c r="Q123" s="284">
        <v>0.81972117513313003</v>
      </c>
      <c r="R123" s="182"/>
    </row>
    <row r="124" spans="1:18" x14ac:dyDescent="0.25">
      <c r="A124" s="110" t="s">
        <v>434</v>
      </c>
      <c r="B124" s="110">
        <v>17756</v>
      </c>
      <c r="C124" s="110">
        <v>12401</v>
      </c>
      <c r="D124" s="110">
        <v>12552.669629246901</v>
      </c>
      <c r="E124" s="110">
        <v>-18.277694670043498</v>
      </c>
      <c r="F124" s="110">
        <v>-11.9245652595629</v>
      </c>
      <c r="G124" s="110">
        <v>-11.624871868188601</v>
      </c>
      <c r="H124" s="110">
        <v>-9.0130224543005895</v>
      </c>
      <c r="I124" s="110">
        <v>-101.307667946081</v>
      </c>
      <c r="J124" s="110"/>
      <c r="K124" s="284">
        <v>10.6104978598784</v>
      </c>
      <c r="L124" s="284">
        <v>2.1908087407073702</v>
      </c>
      <c r="M124" s="284">
        <v>0.28722685289479599</v>
      </c>
      <c r="N124" s="284"/>
      <c r="O124" s="284">
        <v>6.0824510024780398</v>
      </c>
      <c r="P124" s="284">
        <v>2.44987609822032</v>
      </c>
      <c r="Q124" s="284">
        <v>0.95179094390628505</v>
      </c>
      <c r="R124" s="182"/>
    </row>
    <row r="125" spans="1:18" x14ac:dyDescent="0.25">
      <c r="A125" s="110" t="s">
        <v>435</v>
      </c>
      <c r="B125" s="110">
        <v>85747</v>
      </c>
      <c r="C125" s="110">
        <v>11836</v>
      </c>
      <c r="D125" s="110">
        <v>12099.551088587001</v>
      </c>
      <c r="E125" s="110">
        <v>-24.857747512206601</v>
      </c>
      <c r="F125" s="110">
        <v>-11.9245652595629</v>
      </c>
      <c r="G125" s="110">
        <v>-3.31667675211586</v>
      </c>
      <c r="H125" s="110">
        <v>-121.98375611986999</v>
      </c>
      <c r="I125" s="110">
        <v>-101.307667946081</v>
      </c>
      <c r="J125" s="110"/>
      <c r="K125" s="284">
        <v>10.7292383407</v>
      </c>
      <c r="L125" s="284">
        <v>2.2158209616662998</v>
      </c>
      <c r="M125" s="284">
        <v>0.20408877278505402</v>
      </c>
      <c r="N125" s="284"/>
      <c r="O125" s="284">
        <v>5.0637340081868798</v>
      </c>
      <c r="P125" s="284">
        <v>2.5353656687697499</v>
      </c>
      <c r="Q125" s="284">
        <v>0.93647591169370403</v>
      </c>
      <c r="R125" s="182"/>
    </row>
    <row r="126" spans="1:18" x14ac:dyDescent="0.25">
      <c r="A126" s="110" t="s">
        <v>436</v>
      </c>
      <c r="B126" s="110">
        <v>31705</v>
      </c>
      <c r="C126" s="110">
        <v>8558</v>
      </c>
      <c r="D126" s="110">
        <v>8812.2073527844404</v>
      </c>
      <c r="E126" s="110">
        <v>-58.490479489830001</v>
      </c>
      <c r="F126" s="110">
        <v>-11.9245652595629</v>
      </c>
      <c r="G126" s="110">
        <v>-17.756114434559301</v>
      </c>
      <c r="H126" s="110">
        <v>-88.401711071077202</v>
      </c>
      <c r="I126" s="110">
        <v>-78.122828750634397</v>
      </c>
      <c r="J126" s="110"/>
      <c r="K126" s="284">
        <v>10.5125374546601</v>
      </c>
      <c r="L126" s="284">
        <v>1.86405929664091</v>
      </c>
      <c r="M126" s="284">
        <v>0.123008989118436</v>
      </c>
      <c r="N126" s="284"/>
      <c r="O126" s="284">
        <v>3.89213057877306</v>
      </c>
      <c r="P126" s="284">
        <v>1.7978236871155999</v>
      </c>
      <c r="Q126" s="284">
        <v>0.57404194921936602</v>
      </c>
      <c r="R126" s="182"/>
    </row>
    <row r="127" spans="1:18" x14ac:dyDescent="0.25">
      <c r="A127" s="110" t="s">
        <v>437</v>
      </c>
      <c r="B127" s="110">
        <v>46090</v>
      </c>
      <c r="C127" s="110">
        <v>11062</v>
      </c>
      <c r="D127" s="110">
        <v>11014.7090344559</v>
      </c>
      <c r="E127" s="110">
        <v>-74.348711660474294</v>
      </c>
      <c r="F127" s="110">
        <v>-11.9245652595629</v>
      </c>
      <c r="G127" s="110">
        <v>31.541819082355101</v>
      </c>
      <c r="H127" s="110">
        <v>203.63227039539601</v>
      </c>
      <c r="I127" s="110">
        <v>-101.307667946081</v>
      </c>
      <c r="J127" s="110"/>
      <c r="K127" s="284">
        <v>9.5964417444131005</v>
      </c>
      <c r="L127" s="284">
        <v>1.80733347797787</v>
      </c>
      <c r="M127" s="284">
        <v>0.15187676285528301</v>
      </c>
      <c r="N127" s="284"/>
      <c r="O127" s="284">
        <v>5.7951833369494494</v>
      </c>
      <c r="P127" s="284">
        <v>2.2803211108700401</v>
      </c>
      <c r="Q127" s="284">
        <v>0.77674115860273396</v>
      </c>
      <c r="R127" s="182"/>
    </row>
    <row r="128" spans="1:18" x14ac:dyDescent="0.25">
      <c r="A128" s="110" t="s">
        <v>438</v>
      </c>
      <c r="B128" s="110">
        <v>24834</v>
      </c>
      <c r="C128" s="110">
        <v>10037</v>
      </c>
      <c r="D128" s="110">
        <v>10337.355700292601</v>
      </c>
      <c r="E128" s="110">
        <v>-107.990925079245</v>
      </c>
      <c r="F128" s="110">
        <v>-11.9245652595629</v>
      </c>
      <c r="G128" s="110">
        <v>-17.338076182721</v>
      </c>
      <c r="H128" s="110">
        <v>-211.82372143244399</v>
      </c>
      <c r="I128" s="110">
        <v>48.887792524141702</v>
      </c>
      <c r="J128" s="110"/>
      <c r="K128" s="284">
        <v>10.952726101312701</v>
      </c>
      <c r="L128" s="284">
        <v>2.9395184021905498</v>
      </c>
      <c r="M128" s="284">
        <v>0.22147056454860301</v>
      </c>
      <c r="N128" s="284"/>
      <c r="O128" s="284">
        <v>3.5515825078521397</v>
      </c>
      <c r="P128" s="284">
        <v>2.1583313199645597</v>
      </c>
      <c r="Q128" s="284">
        <v>0.63622453088507702</v>
      </c>
      <c r="R128" s="182"/>
    </row>
    <row r="129" spans="1:18" x14ac:dyDescent="0.25">
      <c r="A129" s="110" t="s">
        <v>439</v>
      </c>
      <c r="B129" s="110">
        <v>124935</v>
      </c>
      <c r="C129" s="110">
        <v>8658</v>
      </c>
      <c r="D129" s="110">
        <v>8994.9409525179999</v>
      </c>
      <c r="E129" s="110">
        <v>-94.795064322865102</v>
      </c>
      <c r="F129" s="110">
        <v>-11.9245652595629</v>
      </c>
      <c r="G129" s="110">
        <v>10.760254867690101</v>
      </c>
      <c r="H129" s="110">
        <v>-142.65227164877399</v>
      </c>
      <c r="I129" s="110">
        <v>-98.790477204111397</v>
      </c>
      <c r="J129" s="110"/>
      <c r="K129" s="284">
        <v>8.0673950454236198</v>
      </c>
      <c r="L129" s="284">
        <v>1.53279705446832</v>
      </c>
      <c r="M129" s="284">
        <v>0.14967783247288599</v>
      </c>
      <c r="N129" s="284"/>
      <c r="O129" s="284">
        <v>4.6272061471965404</v>
      </c>
      <c r="P129" s="284">
        <v>1.8201464761676101</v>
      </c>
      <c r="Q129" s="284">
        <v>0.63873214071317097</v>
      </c>
      <c r="R129" s="182"/>
    </row>
    <row r="130" spans="1:18" x14ac:dyDescent="0.25">
      <c r="A130" s="110" t="s">
        <v>440</v>
      </c>
      <c r="B130" s="110">
        <v>344166</v>
      </c>
      <c r="C130" s="110">
        <v>9268</v>
      </c>
      <c r="D130" s="110">
        <v>9363.0997045784206</v>
      </c>
      <c r="E130" s="110">
        <v>-117.423746503861</v>
      </c>
      <c r="F130" s="110">
        <v>-11.9245652595629</v>
      </c>
      <c r="G130" s="110">
        <v>57.836214415963902</v>
      </c>
      <c r="H130" s="110">
        <v>30.6398175216003</v>
      </c>
      <c r="I130" s="110">
        <v>-54.268715161341198</v>
      </c>
      <c r="J130" s="110"/>
      <c r="K130" s="284">
        <v>6.0369124201693403</v>
      </c>
      <c r="L130" s="284">
        <v>1.28397343142553</v>
      </c>
      <c r="M130" s="284">
        <v>0.15138043850932401</v>
      </c>
      <c r="N130" s="284"/>
      <c r="O130" s="284">
        <v>4.9563292132285</v>
      </c>
      <c r="P130" s="284">
        <v>2.02663830825822</v>
      </c>
      <c r="Q130" s="284">
        <v>0.70576407896189597</v>
      </c>
      <c r="R130" s="182"/>
    </row>
    <row r="131" spans="1:18" x14ac:dyDescent="0.25">
      <c r="A131" s="110" t="s">
        <v>441</v>
      </c>
      <c r="B131" s="110">
        <v>13208</v>
      </c>
      <c r="C131" s="110">
        <v>14382</v>
      </c>
      <c r="D131" s="110">
        <v>14664.8065142043</v>
      </c>
      <c r="E131" s="110">
        <v>34.280364756495501</v>
      </c>
      <c r="F131" s="110">
        <v>-11.9245652595629</v>
      </c>
      <c r="G131" s="110">
        <v>-13.4221192010877</v>
      </c>
      <c r="H131" s="110">
        <v>-190.693878600326</v>
      </c>
      <c r="I131" s="110">
        <v>-101.307667946081</v>
      </c>
      <c r="J131" s="110"/>
      <c r="K131" s="284">
        <v>12.038158691702</v>
      </c>
      <c r="L131" s="284">
        <v>2.79376135675348</v>
      </c>
      <c r="M131" s="284">
        <v>0.31798909751665705</v>
      </c>
      <c r="N131" s="284"/>
      <c r="O131" s="284">
        <v>5.7162325863113299</v>
      </c>
      <c r="P131" s="284">
        <v>3.07389460932768</v>
      </c>
      <c r="Q131" s="284">
        <v>1.1583888552392501</v>
      </c>
      <c r="R131" s="182"/>
    </row>
    <row r="132" spans="1:18" x14ac:dyDescent="0.25">
      <c r="A132" s="110" t="s">
        <v>442</v>
      </c>
      <c r="B132" s="110">
        <v>7492</v>
      </c>
      <c r="C132" s="110">
        <v>11857</v>
      </c>
      <c r="D132" s="110">
        <v>11948.491588889599</v>
      </c>
      <c r="E132" s="110">
        <v>-49.632354899509998</v>
      </c>
      <c r="F132" s="110">
        <v>-11.9245652595629</v>
      </c>
      <c r="G132" s="110">
        <v>-0.57205346795276302</v>
      </c>
      <c r="H132" s="110">
        <v>71.738898630592601</v>
      </c>
      <c r="I132" s="110">
        <v>-101.307667946081</v>
      </c>
      <c r="J132" s="110"/>
      <c r="K132" s="284">
        <v>10.1308061932728</v>
      </c>
      <c r="L132" s="284">
        <v>2.38921516284036</v>
      </c>
      <c r="M132" s="284">
        <v>0.18686599038974899</v>
      </c>
      <c r="N132" s="284"/>
      <c r="O132" s="284">
        <v>5.1388147357180998</v>
      </c>
      <c r="P132" s="284">
        <v>2.5760811532301102</v>
      </c>
      <c r="Q132" s="284">
        <v>0.854244527495996</v>
      </c>
      <c r="R132" s="182"/>
    </row>
    <row r="133" spans="1:18" x14ac:dyDescent="0.25">
      <c r="A133" s="110" t="s">
        <v>443</v>
      </c>
      <c r="B133" s="110">
        <v>19174</v>
      </c>
      <c r="C133" s="110">
        <v>18240</v>
      </c>
      <c r="D133" s="110">
        <v>18094.3014215392</v>
      </c>
      <c r="E133" s="110">
        <v>181.494323989218</v>
      </c>
      <c r="F133" s="110">
        <v>-11.9245652595629</v>
      </c>
      <c r="G133" s="110">
        <v>-1.9732454328219999</v>
      </c>
      <c r="H133" s="110">
        <v>79.006793254140902</v>
      </c>
      <c r="I133" s="110">
        <v>-101.307667946081</v>
      </c>
      <c r="J133" s="110"/>
      <c r="K133" s="284">
        <v>17.455929905079799</v>
      </c>
      <c r="L133" s="284">
        <v>3.2856993845832898</v>
      </c>
      <c r="M133" s="284">
        <v>0.25555439657869999</v>
      </c>
      <c r="N133" s="284"/>
      <c r="O133" s="284">
        <v>7.9743402524251605</v>
      </c>
      <c r="P133" s="284">
        <v>3.9428392614999503</v>
      </c>
      <c r="Q133" s="284">
        <v>1.2673411911964101</v>
      </c>
      <c r="R133" s="182"/>
    </row>
    <row r="134" spans="1:18" x14ac:dyDescent="0.25">
      <c r="A134" s="110" t="s">
        <v>444</v>
      </c>
      <c r="B134" s="110">
        <v>19226</v>
      </c>
      <c r="C134" s="110">
        <v>12155</v>
      </c>
      <c r="D134" s="110">
        <v>11935.096899632301</v>
      </c>
      <c r="E134" s="110">
        <v>117.51525939022299</v>
      </c>
      <c r="F134" s="110">
        <v>-11.9245652595629</v>
      </c>
      <c r="G134" s="110">
        <v>-19.7919258683938</v>
      </c>
      <c r="H134" s="110">
        <v>235.827216576512</v>
      </c>
      <c r="I134" s="110">
        <v>-101.307667946081</v>
      </c>
      <c r="J134" s="110"/>
      <c r="K134" s="284">
        <v>11.97857068553</v>
      </c>
      <c r="L134" s="284">
        <v>2.27816498491626</v>
      </c>
      <c r="M134" s="284">
        <v>0.19764901695620501</v>
      </c>
      <c r="N134" s="284"/>
      <c r="O134" s="284">
        <v>5.7058150421304497</v>
      </c>
      <c r="P134" s="284">
        <v>2.4498075522729601</v>
      </c>
      <c r="Q134" s="284">
        <v>0.80619993758452091</v>
      </c>
      <c r="R134" s="182"/>
    </row>
    <row r="135" spans="1:18" x14ac:dyDescent="0.25">
      <c r="A135" s="110" t="s">
        <v>445</v>
      </c>
      <c r="B135" s="110">
        <v>15889</v>
      </c>
      <c r="C135" s="110">
        <v>10400</v>
      </c>
      <c r="D135" s="110">
        <v>10362.7026368849</v>
      </c>
      <c r="E135" s="110">
        <v>-6.7025820719936497</v>
      </c>
      <c r="F135" s="110">
        <v>-11.9245652595629</v>
      </c>
      <c r="G135" s="110">
        <v>-20.411040452674801</v>
      </c>
      <c r="H135" s="110">
        <v>177.57725446529</v>
      </c>
      <c r="I135" s="110">
        <v>-101.307667946081</v>
      </c>
      <c r="J135" s="110"/>
      <c r="K135" s="284">
        <v>10.7810434892064</v>
      </c>
      <c r="L135" s="284">
        <v>1.80628107495752</v>
      </c>
      <c r="M135" s="284">
        <v>0.21398451759078599</v>
      </c>
      <c r="N135" s="284"/>
      <c r="O135" s="284">
        <v>4.9216439045880804</v>
      </c>
      <c r="P135" s="284">
        <v>2.17760714960035</v>
      </c>
      <c r="Q135" s="284">
        <v>0.67971552646485001</v>
      </c>
      <c r="R135" s="182"/>
    </row>
    <row r="136" spans="1:18" x14ac:dyDescent="0.25">
      <c r="A136" s="110" t="s">
        <v>446</v>
      </c>
      <c r="B136" s="110">
        <v>25396</v>
      </c>
      <c r="C136" s="110">
        <v>8829</v>
      </c>
      <c r="D136" s="110">
        <v>9190.30016835069</v>
      </c>
      <c r="E136" s="110">
        <v>-125.35580253257901</v>
      </c>
      <c r="F136" s="110">
        <v>-11.9245652595629</v>
      </c>
      <c r="G136" s="110">
        <v>-13.317292979416001</v>
      </c>
      <c r="H136" s="110">
        <v>-153.75967922832501</v>
      </c>
      <c r="I136" s="110">
        <v>-57.0348973265612</v>
      </c>
      <c r="J136" s="110"/>
      <c r="K136" s="284">
        <v>9.6353756497086085</v>
      </c>
      <c r="L136" s="284">
        <v>2.5397700425263801</v>
      </c>
      <c r="M136" s="284">
        <v>0.15356749094345601</v>
      </c>
      <c r="N136" s="284"/>
      <c r="O136" s="284">
        <v>3.5871790833202097</v>
      </c>
      <c r="P136" s="284">
        <v>1.8428098913214699</v>
      </c>
      <c r="Q136" s="284">
        <v>0.58670656796345899</v>
      </c>
      <c r="R136" s="182"/>
    </row>
    <row r="137" spans="1:18" x14ac:dyDescent="0.25">
      <c r="A137" s="110" t="s">
        <v>447</v>
      </c>
      <c r="B137" s="110">
        <v>14268</v>
      </c>
      <c r="C137" s="110">
        <v>9212</v>
      </c>
      <c r="D137" s="110">
        <v>9061.3024588021399</v>
      </c>
      <c r="E137" s="110">
        <v>69.417208460722804</v>
      </c>
      <c r="F137" s="110">
        <v>-11.9245652595629</v>
      </c>
      <c r="G137" s="110">
        <v>-21.5853453749355</v>
      </c>
      <c r="H137" s="110">
        <v>216.51654146470699</v>
      </c>
      <c r="I137" s="110">
        <v>-101.307667946081</v>
      </c>
      <c r="J137" s="110"/>
      <c r="K137" s="284">
        <v>9.5248107653490308</v>
      </c>
      <c r="L137" s="284">
        <v>1.5559293523969699</v>
      </c>
      <c r="M137" s="284">
        <v>0.10513036164844401</v>
      </c>
      <c r="N137" s="284"/>
      <c r="O137" s="284">
        <v>4.31034482758621</v>
      </c>
      <c r="P137" s="284">
        <v>1.8152509111297999</v>
      </c>
      <c r="Q137" s="284">
        <v>0.67984300532660502</v>
      </c>
      <c r="R137" s="182"/>
    </row>
    <row r="138" spans="1:18" x14ac:dyDescent="0.25">
      <c r="A138" s="110" t="s">
        <v>448</v>
      </c>
      <c r="B138" s="110">
        <v>22229</v>
      </c>
      <c r="C138" s="110">
        <v>8334</v>
      </c>
      <c r="D138" s="110">
        <v>8499.0462677087507</v>
      </c>
      <c r="E138" s="110">
        <v>-4.5481179867995198</v>
      </c>
      <c r="F138" s="110">
        <v>-11.9245652595629</v>
      </c>
      <c r="G138" s="110">
        <v>-15.7511486194356</v>
      </c>
      <c r="H138" s="110">
        <v>-31.234918348912899</v>
      </c>
      <c r="I138" s="110">
        <v>-101.307667946081</v>
      </c>
      <c r="J138" s="110"/>
      <c r="K138" s="284">
        <v>9.8340006298079103</v>
      </c>
      <c r="L138" s="284">
        <v>1.76796077196455</v>
      </c>
      <c r="M138" s="284">
        <v>0.12596158171757599</v>
      </c>
      <c r="N138" s="284"/>
      <c r="O138" s="284">
        <v>3.79234333528274</v>
      </c>
      <c r="P138" s="284">
        <v>1.7634621440460698</v>
      </c>
      <c r="Q138" s="284">
        <v>0.54433397813666795</v>
      </c>
      <c r="R138" s="182"/>
    </row>
    <row r="139" spans="1:18" x14ac:dyDescent="0.25">
      <c r="A139" s="110" t="s">
        <v>449</v>
      </c>
      <c r="B139" s="110">
        <v>13617</v>
      </c>
      <c r="C139" s="110">
        <v>13474</v>
      </c>
      <c r="D139" s="110">
        <v>13443.475988775301</v>
      </c>
      <c r="E139" s="110">
        <v>52.980866130050103</v>
      </c>
      <c r="F139" s="110">
        <v>-11.9245652595629</v>
      </c>
      <c r="G139" s="110">
        <v>-18.017313583738499</v>
      </c>
      <c r="H139" s="110">
        <v>108.53158422631201</v>
      </c>
      <c r="I139" s="110">
        <v>-101.307667946081</v>
      </c>
      <c r="J139" s="110"/>
      <c r="K139" s="284">
        <v>12.447675699493301</v>
      </c>
      <c r="L139" s="284">
        <v>2.4454725710508898</v>
      </c>
      <c r="M139" s="284">
        <v>0.18359403686568299</v>
      </c>
      <c r="N139" s="284"/>
      <c r="O139" s="284">
        <v>6.1246970698391703</v>
      </c>
      <c r="P139" s="284">
        <v>2.9742233972240602</v>
      </c>
      <c r="Q139" s="284">
        <v>0.91062642285378603</v>
      </c>
      <c r="R139" s="182"/>
    </row>
    <row r="140" spans="1:18" x14ac:dyDescent="0.25">
      <c r="A140" s="110" t="s">
        <v>450</v>
      </c>
      <c r="B140" s="110">
        <v>45440</v>
      </c>
      <c r="C140" s="110">
        <v>11589</v>
      </c>
      <c r="D140" s="110">
        <v>11660.8018233946</v>
      </c>
      <c r="E140" s="110">
        <v>-69.413501166541707</v>
      </c>
      <c r="F140" s="110">
        <v>-11.9245652595629</v>
      </c>
      <c r="G140" s="110">
        <v>8.9700002768878697</v>
      </c>
      <c r="H140" s="110">
        <v>102.265124982161</v>
      </c>
      <c r="I140" s="110">
        <v>-101.307667946081</v>
      </c>
      <c r="J140" s="110"/>
      <c r="K140" s="284">
        <v>10.543573943662</v>
      </c>
      <c r="L140" s="284">
        <v>2.1852992957746498</v>
      </c>
      <c r="M140" s="284">
        <v>0.17385563380281699</v>
      </c>
      <c r="N140" s="284"/>
      <c r="O140" s="284">
        <v>5.1760563380281699</v>
      </c>
      <c r="P140" s="284">
        <v>2.5088028169014098</v>
      </c>
      <c r="Q140" s="284">
        <v>0.82966549295774605</v>
      </c>
      <c r="R140" s="182"/>
    </row>
    <row r="141" spans="1:18" x14ac:dyDescent="0.25">
      <c r="A141" s="110" t="s">
        <v>451</v>
      </c>
      <c r="B141" s="110">
        <v>36628</v>
      </c>
      <c r="C141" s="110">
        <v>10590</v>
      </c>
      <c r="D141" s="110">
        <v>10779.256428757501</v>
      </c>
      <c r="E141" s="110">
        <v>-129.87769301413999</v>
      </c>
      <c r="F141" s="110">
        <v>-11.9245652595629</v>
      </c>
      <c r="G141" s="110">
        <v>-19.853984958898099</v>
      </c>
      <c r="H141" s="110">
        <v>-138.82238291356401</v>
      </c>
      <c r="I141" s="110">
        <v>110.81096173350601</v>
      </c>
      <c r="J141" s="110"/>
      <c r="K141" s="284">
        <v>13.129299989079399</v>
      </c>
      <c r="L141" s="284">
        <v>2.4243747952386201</v>
      </c>
      <c r="M141" s="284">
        <v>0.15015834880419401</v>
      </c>
      <c r="N141" s="284"/>
      <c r="O141" s="284">
        <v>4.1580211859779403</v>
      </c>
      <c r="P141" s="284">
        <v>2.21415310691274</v>
      </c>
      <c r="Q141" s="284">
        <v>0.73714098503876802</v>
      </c>
      <c r="R141" s="182"/>
    </row>
    <row r="142" spans="1:18" x14ac:dyDescent="0.25">
      <c r="A142" s="110" t="s">
        <v>452</v>
      </c>
      <c r="B142" s="110">
        <v>30541</v>
      </c>
      <c r="C142" s="110">
        <v>14890</v>
      </c>
      <c r="D142" s="110">
        <v>15022.969426399601</v>
      </c>
      <c r="E142" s="110">
        <v>23.085763913426401</v>
      </c>
      <c r="F142" s="110">
        <v>-11.9245652595629</v>
      </c>
      <c r="G142" s="110">
        <v>-7.16851433686662</v>
      </c>
      <c r="H142" s="110">
        <v>-36.123949106264902</v>
      </c>
      <c r="I142" s="110">
        <v>-101.307667946081</v>
      </c>
      <c r="J142" s="110"/>
      <c r="K142" s="284">
        <v>13.657051177106199</v>
      </c>
      <c r="L142" s="284">
        <v>2.6292524802724202</v>
      </c>
      <c r="M142" s="284">
        <v>0.28158868406404503</v>
      </c>
      <c r="N142" s="284"/>
      <c r="O142" s="284">
        <v>6.6631740938410706</v>
      </c>
      <c r="P142" s="284">
        <v>3.0843783766084898</v>
      </c>
      <c r="Q142" s="284">
        <v>1.1460004584001799</v>
      </c>
      <c r="R142" s="182"/>
    </row>
    <row r="143" spans="1:18" x14ac:dyDescent="0.25">
      <c r="A143" s="110" t="s">
        <v>453</v>
      </c>
      <c r="B143" s="110">
        <v>15940</v>
      </c>
      <c r="C143" s="110">
        <v>8843</v>
      </c>
      <c r="D143" s="110">
        <v>8969.9351903903207</v>
      </c>
      <c r="E143" s="110">
        <v>-96.323990282389602</v>
      </c>
      <c r="F143" s="110">
        <v>-11.9245652595629</v>
      </c>
      <c r="G143" s="110">
        <v>11.3604273626064</v>
      </c>
      <c r="H143" s="110">
        <v>71.142345705524605</v>
      </c>
      <c r="I143" s="110">
        <v>-101.307667946081</v>
      </c>
      <c r="J143" s="110"/>
      <c r="K143" s="284">
        <v>9.4981179422835602</v>
      </c>
      <c r="L143" s="284">
        <v>1.6813048933500601</v>
      </c>
      <c r="M143" s="284">
        <v>0.163111668757842</v>
      </c>
      <c r="N143" s="284"/>
      <c r="O143" s="284">
        <v>4.2659974905897098</v>
      </c>
      <c r="P143" s="284">
        <v>1.91342534504391</v>
      </c>
      <c r="Q143" s="284">
        <v>0.55834378920953609</v>
      </c>
      <c r="R143" s="182"/>
    </row>
    <row r="144" spans="1:18" x14ac:dyDescent="0.25">
      <c r="A144" s="110" t="s">
        <v>454</v>
      </c>
      <c r="B144" s="110">
        <v>42476</v>
      </c>
      <c r="C144" s="110">
        <v>13583</v>
      </c>
      <c r="D144" s="110">
        <v>13900.713650002101</v>
      </c>
      <c r="E144" s="110">
        <v>-38.370688446180097</v>
      </c>
      <c r="F144" s="110">
        <v>-11.9245652595629</v>
      </c>
      <c r="G144" s="110">
        <v>-13.2585938454706</v>
      </c>
      <c r="H144" s="110">
        <v>-152.723428653019</v>
      </c>
      <c r="I144" s="110">
        <v>-101.307667946081</v>
      </c>
      <c r="J144" s="110"/>
      <c r="K144" s="284">
        <v>11.844335624823401</v>
      </c>
      <c r="L144" s="284">
        <v>2.34485356436576</v>
      </c>
      <c r="M144" s="284">
        <v>0.26132404181184704</v>
      </c>
      <c r="N144" s="284"/>
      <c r="O144" s="284">
        <v>5.3371315566437501</v>
      </c>
      <c r="P144" s="284">
        <v>3.0440719465109698</v>
      </c>
      <c r="Q144" s="284">
        <v>1.10886147471513</v>
      </c>
      <c r="R144" s="182"/>
    </row>
    <row r="145" spans="1:18" x14ac:dyDescent="0.25">
      <c r="A145" s="110" t="s">
        <v>455</v>
      </c>
      <c r="B145" s="110">
        <v>10280</v>
      </c>
      <c r="C145" s="110">
        <v>13312</v>
      </c>
      <c r="D145" s="110">
        <v>13448.846039875199</v>
      </c>
      <c r="E145" s="110">
        <v>-2.1384594341486398</v>
      </c>
      <c r="F145" s="110">
        <v>-11.9245652595629</v>
      </c>
      <c r="G145" s="110">
        <v>-12.2578653325641</v>
      </c>
      <c r="H145" s="110">
        <v>-8.9208322751471094</v>
      </c>
      <c r="I145" s="110">
        <v>-101.307667946081</v>
      </c>
      <c r="J145" s="110"/>
      <c r="K145" s="284">
        <v>11.6634241245136</v>
      </c>
      <c r="L145" s="284">
        <v>2.1984435797665398</v>
      </c>
      <c r="M145" s="284">
        <v>0.19455252918287899</v>
      </c>
      <c r="N145" s="284"/>
      <c r="O145" s="284">
        <v>6.1381322957198403</v>
      </c>
      <c r="P145" s="284">
        <v>2.63618677042802</v>
      </c>
      <c r="Q145" s="284">
        <v>1.1381322957198399</v>
      </c>
      <c r="R145" s="182"/>
    </row>
    <row r="146" spans="1:18" x14ac:dyDescent="0.25">
      <c r="A146" s="110" t="s">
        <v>456</v>
      </c>
      <c r="B146" s="110">
        <v>15007</v>
      </c>
      <c r="C146" s="110">
        <v>11883</v>
      </c>
      <c r="D146" s="110">
        <v>11864.7268951803</v>
      </c>
      <c r="E146" s="110">
        <v>184.454576649122</v>
      </c>
      <c r="F146" s="110">
        <v>-11.9245652595629</v>
      </c>
      <c r="G146" s="110">
        <v>-16.551495999496499</v>
      </c>
      <c r="H146" s="110">
        <v>-36.670171782186699</v>
      </c>
      <c r="I146" s="110">
        <v>-101.307667946081</v>
      </c>
      <c r="J146" s="110"/>
      <c r="K146" s="284">
        <v>11.0215232891317</v>
      </c>
      <c r="L146" s="284">
        <v>2.3522356233757602</v>
      </c>
      <c r="M146" s="284">
        <v>0.27986939428266799</v>
      </c>
      <c r="N146" s="284"/>
      <c r="O146" s="284">
        <v>5.0776304391284093</v>
      </c>
      <c r="P146" s="284">
        <v>2.2922636103151901</v>
      </c>
      <c r="Q146" s="284">
        <v>0.91290730992203606</v>
      </c>
      <c r="R146" s="182"/>
    </row>
    <row r="147" spans="1:18" ht="14.25" customHeight="1" x14ac:dyDescent="0.25">
      <c r="A147" s="18" t="s">
        <v>457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284"/>
      <c r="L147" s="284"/>
      <c r="M147" s="284"/>
      <c r="N147" s="284"/>
      <c r="O147" s="284"/>
      <c r="P147" s="284"/>
      <c r="Q147" s="284"/>
      <c r="R147" s="182"/>
    </row>
    <row r="148" spans="1:18" x14ac:dyDescent="0.25">
      <c r="A148" s="110" t="s">
        <v>458</v>
      </c>
      <c r="B148" s="110">
        <v>45367</v>
      </c>
      <c r="C148" s="110">
        <v>13002</v>
      </c>
      <c r="D148" s="110">
        <v>13081.8734960535</v>
      </c>
      <c r="E148" s="110">
        <v>113.05542183988599</v>
      </c>
      <c r="F148" s="110">
        <v>-11.9245652595629</v>
      </c>
      <c r="G148" s="110">
        <v>-9.6954146646118406</v>
      </c>
      <c r="H148" s="110">
        <v>-121.589767294391</v>
      </c>
      <c r="I148" s="110">
        <v>-49.782900210679301</v>
      </c>
      <c r="J148" s="110"/>
      <c r="K148" s="284">
        <v>12.539951947450801</v>
      </c>
      <c r="L148" s="284">
        <v>2.62966473427822</v>
      </c>
      <c r="M148" s="284">
        <v>0.25128397293186699</v>
      </c>
      <c r="N148" s="284"/>
      <c r="O148" s="284">
        <v>4.9860030418586199</v>
      </c>
      <c r="P148" s="284">
        <v>2.7156303039654399</v>
      </c>
      <c r="Q148" s="284">
        <v>1.00293164635087</v>
      </c>
      <c r="R148" s="182"/>
    </row>
    <row r="149" spans="1:18" x14ac:dyDescent="0.25">
      <c r="A149" s="110" t="s">
        <v>459</v>
      </c>
      <c r="B149" s="110">
        <v>102767</v>
      </c>
      <c r="C149" s="110">
        <v>11344</v>
      </c>
      <c r="D149" s="110">
        <v>11624.266676368899</v>
      </c>
      <c r="E149" s="110">
        <v>-49.433036934559603</v>
      </c>
      <c r="F149" s="110">
        <v>-11.9245652595629</v>
      </c>
      <c r="G149" s="110">
        <v>11.7077387096914</v>
      </c>
      <c r="H149" s="110">
        <v>-129.74792464727301</v>
      </c>
      <c r="I149" s="110">
        <v>-101.307667946081</v>
      </c>
      <c r="J149" s="110"/>
      <c r="K149" s="284">
        <v>9.9963996224468907</v>
      </c>
      <c r="L149" s="284">
        <v>2.1057343310595797</v>
      </c>
      <c r="M149" s="284">
        <v>0.20337267799974698</v>
      </c>
      <c r="N149" s="284"/>
      <c r="O149" s="284">
        <v>4.9247326476398099</v>
      </c>
      <c r="P149" s="284">
        <v>2.4200375606955498</v>
      </c>
      <c r="Q149" s="284">
        <v>0.90885206340556801</v>
      </c>
      <c r="R149" s="182"/>
    </row>
    <row r="150" spans="1:18" x14ac:dyDescent="0.25">
      <c r="A150" s="110" t="s">
        <v>460</v>
      </c>
      <c r="B150" s="110">
        <v>10815</v>
      </c>
      <c r="C150" s="110">
        <v>13058</v>
      </c>
      <c r="D150" s="110">
        <v>13060.282153455901</v>
      </c>
      <c r="E150" s="110">
        <v>197.76157029100901</v>
      </c>
      <c r="F150" s="110">
        <v>-11.9245652595629</v>
      </c>
      <c r="G150" s="110">
        <v>-5.2807315582504204</v>
      </c>
      <c r="H150" s="110">
        <v>-81.834955706552805</v>
      </c>
      <c r="I150" s="110">
        <v>-101.307667946081</v>
      </c>
      <c r="J150" s="110"/>
      <c r="K150" s="284">
        <v>11.0494683310217</v>
      </c>
      <c r="L150" s="284">
        <v>2.2191400832177499</v>
      </c>
      <c r="M150" s="284">
        <v>0.231160425335183</v>
      </c>
      <c r="N150" s="284"/>
      <c r="O150" s="284">
        <v>4.7156726768377304</v>
      </c>
      <c r="P150" s="284">
        <v>2.7554322699953797</v>
      </c>
      <c r="Q150" s="284">
        <v>1.1373092926491</v>
      </c>
      <c r="R150" s="182"/>
    </row>
    <row r="151" spans="1:18" x14ac:dyDescent="0.25">
      <c r="A151" s="110" t="s">
        <v>461</v>
      </c>
      <c r="B151" s="110">
        <v>84395</v>
      </c>
      <c r="C151" s="110">
        <v>9715</v>
      </c>
      <c r="D151" s="110">
        <v>9904.6866960176503</v>
      </c>
      <c r="E151" s="110">
        <v>-26.1913443054219</v>
      </c>
      <c r="F151" s="110">
        <v>-11.9245652595629</v>
      </c>
      <c r="G151" s="110">
        <v>-22.768165358348401</v>
      </c>
      <c r="H151" s="110">
        <v>-153.37124629791799</v>
      </c>
      <c r="I151" s="110">
        <v>24.579572882566001</v>
      </c>
      <c r="J151" s="110"/>
      <c r="K151" s="284">
        <v>10.7802594940459</v>
      </c>
      <c r="L151" s="284">
        <v>2.22880502399431</v>
      </c>
      <c r="M151" s="284">
        <v>0.18721488239824602</v>
      </c>
      <c r="N151" s="284"/>
      <c r="O151" s="284">
        <v>3.8544937496297198</v>
      </c>
      <c r="P151" s="284">
        <v>2.0013033947508698</v>
      </c>
      <c r="Q151" s="284">
        <v>0.69909354819598302</v>
      </c>
      <c r="R151" s="182"/>
    </row>
    <row r="152" spans="1:18" x14ac:dyDescent="0.25">
      <c r="A152" s="110" t="s">
        <v>462</v>
      </c>
      <c r="B152" s="110">
        <v>25903</v>
      </c>
      <c r="C152" s="110">
        <v>12685</v>
      </c>
      <c r="D152" s="110">
        <v>12781.1736145782</v>
      </c>
      <c r="E152" s="110">
        <v>101.52258132899399</v>
      </c>
      <c r="F152" s="110">
        <v>-11.9245652595629</v>
      </c>
      <c r="G152" s="110">
        <v>-17.5520688292834</v>
      </c>
      <c r="H152" s="110">
        <v>-66.736822304835798</v>
      </c>
      <c r="I152" s="110">
        <v>-101.307667946081</v>
      </c>
      <c r="J152" s="110"/>
      <c r="K152" s="284">
        <v>13.565996216654399</v>
      </c>
      <c r="L152" s="284">
        <v>2.4128479326718901</v>
      </c>
      <c r="M152" s="284">
        <v>0.20460950469057601</v>
      </c>
      <c r="N152" s="284"/>
      <c r="O152" s="284">
        <v>5.3121260085704396</v>
      </c>
      <c r="P152" s="284">
        <v>2.5749913137474398</v>
      </c>
      <c r="Q152" s="284">
        <v>0.97672084314558205</v>
      </c>
      <c r="R152" s="182"/>
    </row>
    <row r="153" spans="1:18" x14ac:dyDescent="0.25">
      <c r="A153" s="110" t="s">
        <v>463</v>
      </c>
      <c r="B153" s="110">
        <v>64601</v>
      </c>
      <c r="C153" s="110">
        <v>12103</v>
      </c>
      <c r="D153" s="110">
        <v>12324.535041618001</v>
      </c>
      <c r="E153" s="110">
        <v>21.503019344577101</v>
      </c>
      <c r="F153" s="110">
        <v>-11.9245652595629</v>
      </c>
      <c r="G153" s="110">
        <v>-16.8680455825086</v>
      </c>
      <c r="H153" s="110">
        <v>-152.56078082544701</v>
      </c>
      <c r="I153" s="110">
        <v>-61.537226428105797</v>
      </c>
      <c r="J153" s="110"/>
      <c r="K153" s="284">
        <v>12.3744214485844</v>
      </c>
      <c r="L153" s="284">
        <v>2.42720700917942</v>
      </c>
      <c r="M153" s="284">
        <v>0.23064658441819802</v>
      </c>
      <c r="N153" s="284"/>
      <c r="O153" s="284">
        <v>5.0804167118156096</v>
      </c>
      <c r="P153" s="284">
        <v>2.51234501013916</v>
      </c>
      <c r="Q153" s="284">
        <v>0.9163944830575379</v>
      </c>
      <c r="R153" s="182"/>
    </row>
    <row r="154" spans="1:18" ht="14.25" customHeight="1" x14ac:dyDescent="0.25">
      <c r="A154" s="18" t="s">
        <v>464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284"/>
      <c r="L154" s="284"/>
      <c r="M154" s="284"/>
      <c r="N154" s="284"/>
      <c r="O154" s="284"/>
      <c r="P154" s="284"/>
      <c r="Q154" s="284"/>
      <c r="R154" s="182"/>
    </row>
    <row r="155" spans="1:18" x14ac:dyDescent="0.25">
      <c r="A155" s="110" t="s">
        <v>465</v>
      </c>
      <c r="B155" s="110">
        <v>31402</v>
      </c>
      <c r="C155" s="110">
        <v>8309</v>
      </c>
      <c r="D155" s="110">
        <v>8361.8345710025005</v>
      </c>
      <c r="E155" s="110">
        <v>-31.2236615959836</v>
      </c>
      <c r="F155" s="110">
        <v>-11.9245652595629</v>
      </c>
      <c r="G155" s="110">
        <v>-9.1844215593771903</v>
      </c>
      <c r="H155" s="110">
        <v>81.341198267933905</v>
      </c>
      <c r="I155" s="110">
        <v>-81.651027125871494</v>
      </c>
      <c r="J155" s="110"/>
      <c r="K155" s="284">
        <v>9.5185020062416399</v>
      </c>
      <c r="L155" s="284">
        <v>1.5604101649576501</v>
      </c>
      <c r="M155" s="284">
        <v>0.101904337303356</v>
      </c>
      <c r="N155" s="284"/>
      <c r="O155" s="284">
        <v>3.9838226864530903</v>
      </c>
      <c r="P155" s="284">
        <v>1.8279090503789601</v>
      </c>
      <c r="Q155" s="284">
        <v>0.50633717597605299</v>
      </c>
      <c r="R155" s="182"/>
    </row>
    <row r="156" spans="1:18" x14ac:dyDescent="0.25">
      <c r="A156" s="110" t="s">
        <v>466</v>
      </c>
      <c r="B156" s="110">
        <v>41420</v>
      </c>
      <c r="C156" s="110">
        <v>11735</v>
      </c>
      <c r="D156" s="110">
        <v>11965.5167748148</v>
      </c>
      <c r="E156" s="110">
        <v>-26.969378808247502</v>
      </c>
      <c r="F156" s="110">
        <v>-11.9245652595629</v>
      </c>
      <c r="G156" s="110">
        <v>-15.945040359770299</v>
      </c>
      <c r="H156" s="110">
        <v>-74.192578383998494</v>
      </c>
      <c r="I156" s="110">
        <v>-101.307667946081</v>
      </c>
      <c r="J156" s="110"/>
      <c r="K156" s="284">
        <v>11.443746982134199</v>
      </c>
      <c r="L156" s="284">
        <v>2.2308063737324999</v>
      </c>
      <c r="M156" s="284">
        <v>0.21004345726702098</v>
      </c>
      <c r="N156" s="284"/>
      <c r="O156" s="284">
        <v>5.00965717044906</v>
      </c>
      <c r="P156" s="284">
        <v>2.4408498309995199</v>
      </c>
      <c r="Q156" s="284">
        <v>0.92467407049734407</v>
      </c>
      <c r="R156" s="182"/>
    </row>
    <row r="157" spans="1:18" x14ac:dyDescent="0.25">
      <c r="A157" s="110" t="s">
        <v>467</v>
      </c>
      <c r="B157" s="110">
        <v>9750</v>
      </c>
      <c r="C157" s="110">
        <v>17682</v>
      </c>
      <c r="D157" s="110">
        <v>17122.419325332801</v>
      </c>
      <c r="E157" s="110">
        <v>509.08716373621201</v>
      </c>
      <c r="F157" s="110">
        <v>-11.9245652595629</v>
      </c>
      <c r="G157" s="110">
        <v>-9.5993929569976295</v>
      </c>
      <c r="H157" s="110">
        <v>173.63121001684601</v>
      </c>
      <c r="I157" s="110">
        <v>-101.307667946081</v>
      </c>
      <c r="J157" s="110"/>
      <c r="K157" s="284">
        <v>14.1230769230769</v>
      </c>
      <c r="L157" s="284">
        <v>2.9230769230769198</v>
      </c>
      <c r="M157" s="284">
        <v>0.22564102564102601</v>
      </c>
      <c r="N157" s="284"/>
      <c r="O157" s="284">
        <v>7.0974358974358998</v>
      </c>
      <c r="P157" s="284">
        <v>3.3948717948717899</v>
      </c>
      <c r="Q157" s="284">
        <v>1.5282051282051301</v>
      </c>
      <c r="R157" s="182"/>
    </row>
    <row r="158" spans="1:18" x14ac:dyDescent="0.25">
      <c r="A158" s="110" t="s">
        <v>468</v>
      </c>
      <c r="B158" s="110">
        <v>9495</v>
      </c>
      <c r="C158" s="110">
        <v>9895</v>
      </c>
      <c r="D158" s="110">
        <v>9924.0267971756293</v>
      </c>
      <c r="E158" s="110">
        <v>143.457295653155</v>
      </c>
      <c r="F158" s="110">
        <v>-11.9245652595629</v>
      </c>
      <c r="G158" s="110">
        <v>-24.5290606600331</v>
      </c>
      <c r="H158" s="110">
        <v>-34.677612139741299</v>
      </c>
      <c r="I158" s="110">
        <v>-101.307667946081</v>
      </c>
      <c r="J158" s="110"/>
      <c r="K158" s="284">
        <v>11.785150078988901</v>
      </c>
      <c r="L158" s="284">
        <v>2.0010531858873097</v>
      </c>
      <c r="M158" s="284">
        <v>0.168509741969458</v>
      </c>
      <c r="N158" s="284"/>
      <c r="O158" s="284">
        <v>4.3391258557135295</v>
      </c>
      <c r="P158" s="284">
        <v>2.0537124802527602</v>
      </c>
      <c r="Q158" s="284">
        <v>0.64244339125855698</v>
      </c>
      <c r="R158" s="182"/>
    </row>
    <row r="159" spans="1:18" x14ac:dyDescent="0.25">
      <c r="A159" s="110" t="s">
        <v>469</v>
      </c>
      <c r="B159" s="110">
        <v>113179</v>
      </c>
      <c r="C159" s="110">
        <v>10870</v>
      </c>
      <c r="D159" s="110">
        <v>11078.366189161699</v>
      </c>
      <c r="E159" s="110">
        <v>-68.134560598976194</v>
      </c>
      <c r="F159" s="110">
        <v>-11.9245652595629</v>
      </c>
      <c r="G159" s="110">
        <v>8.0576535027314993</v>
      </c>
      <c r="H159" s="110">
        <v>-35.236270483692998</v>
      </c>
      <c r="I159" s="110">
        <v>-101.307667946081</v>
      </c>
      <c r="J159" s="110"/>
      <c r="K159" s="284">
        <v>8.9672112317656101</v>
      </c>
      <c r="L159" s="284">
        <v>1.9614946235609099</v>
      </c>
      <c r="M159" s="284">
        <v>0.19261523780913398</v>
      </c>
      <c r="N159" s="284"/>
      <c r="O159" s="284">
        <v>4.8675107572959595</v>
      </c>
      <c r="P159" s="284">
        <v>2.42977937603266</v>
      </c>
      <c r="Q159" s="284">
        <v>0.80757030897958093</v>
      </c>
      <c r="R159" s="182"/>
    </row>
    <row r="160" spans="1:18" x14ac:dyDescent="0.25">
      <c r="A160" s="110" t="s">
        <v>470</v>
      </c>
      <c r="B160" s="110">
        <v>4813</v>
      </c>
      <c r="C160" s="110">
        <v>14999</v>
      </c>
      <c r="D160" s="110">
        <v>14534.7169541116</v>
      </c>
      <c r="E160" s="110">
        <v>488.91779943197599</v>
      </c>
      <c r="F160" s="110">
        <v>-11.9245652595629</v>
      </c>
      <c r="G160" s="110">
        <v>-32.514128718205299</v>
      </c>
      <c r="H160" s="110">
        <v>121.432055679412</v>
      </c>
      <c r="I160" s="110">
        <v>-101.307667946081</v>
      </c>
      <c r="J160" s="110"/>
      <c r="K160" s="284">
        <v>13.089549137751899</v>
      </c>
      <c r="L160" s="284">
        <v>3.0334510700187001</v>
      </c>
      <c r="M160" s="284">
        <v>0.228547683357573</v>
      </c>
      <c r="N160" s="284"/>
      <c r="O160" s="284">
        <v>6.9603158113442793</v>
      </c>
      <c r="P160" s="284">
        <v>3.2412216912528602</v>
      </c>
      <c r="Q160" s="284">
        <v>0.85185954706004596</v>
      </c>
      <c r="R160" s="182"/>
    </row>
    <row r="161" spans="1:18" x14ac:dyDescent="0.25">
      <c r="A161" s="110" t="s">
        <v>471</v>
      </c>
      <c r="B161" s="110">
        <v>5654</v>
      </c>
      <c r="C161" s="110">
        <v>13458</v>
      </c>
      <c r="D161" s="110">
        <v>13487.717308069499</v>
      </c>
      <c r="E161" s="110">
        <v>143.52111323936199</v>
      </c>
      <c r="F161" s="110">
        <v>-11.9245652595629</v>
      </c>
      <c r="G161" s="110">
        <v>-24.756909720445201</v>
      </c>
      <c r="H161" s="110">
        <v>-35.7393944567945</v>
      </c>
      <c r="I161" s="110">
        <v>-101.307667946081</v>
      </c>
      <c r="J161" s="110"/>
      <c r="K161" s="284">
        <v>13.565617262115302</v>
      </c>
      <c r="L161" s="284">
        <v>2.7414220021223903</v>
      </c>
      <c r="M161" s="284">
        <v>8.8432967810399693E-2</v>
      </c>
      <c r="N161" s="284"/>
      <c r="O161" s="284">
        <v>5.92500884329678</v>
      </c>
      <c r="P161" s="284">
        <v>2.7060488149982302</v>
      </c>
      <c r="Q161" s="284">
        <v>1.04350902016272</v>
      </c>
      <c r="R161" s="182"/>
    </row>
    <row r="162" spans="1:18" x14ac:dyDescent="0.25">
      <c r="A162" s="110" t="s">
        <v>472</v>
      </c>
      <c r="B162" s="110">
        <v>33246</v>
      </c>
      <c r="C162" s="110">
        <v>12933</v>
      </c>
      <c r="D162" s="110">
        <v>12962.686983305501</v>
      </c>
      <c r="E162" s="110">
        <v>49.809520310387398</v>
      </c>
      <c r="F162" s="110">
        <v>-11.9245652595629</v>
      </c>
      <c r="G162" s="110">
        <v>-22.927907690203298</v>
      </c>
      <c r="H162" s="110">
        <v>56.899402692297699</v>
      </c>
      <c r="I162" s="110">
        <v>-101.307667946081</v>
      </c>
      <c r="J162" s="110"/>
      <c r="K162" s="284">
        <v>10.458401010647901</v>
      </c>
      <c r="L162" s="284">
        <v>2.2348553209408699</v>
      </c>
      <c r="M162" s="284">
        <v>0.15941767430668399</v>
      </c>
      <c r="N162" s="284"/>
      <c r="O162" s="284">
        <v>4.9329242615653</v>
      </c>
      <c r="P162" s="284">
        <v>3.1071407086566802</v>
      </c>
      <c r="Q162" s="284">
        <v>0.95650604584010102</v>
      </c>
      <c r="R162" s="182"/>
    </row>
    <row r="163" spans="1:18" x14ac:dyDescent="0.25">
      <c r="A163" s="110" t="s">
        <v>473</v>
      </c>
      <c r="B163" s="110">
        <v>6637</v>
      </c>
      <c r="C163" s="110">
        <v>14411</v>
      </c>
      <c r="D163" s="110">
        <v>13801.097967055801</v>
      </c>
      <c r="E163" s="110">
        <v>418.72457817561701</v>
      </c>
      <c r="F163" s="110">
        <v>-11.9245652595629</v>
      </c>
      <c r="G163" s="110">
        <v>-23.299686478405299</v>
      </c>
      <c r="H163" s="110">
        <v>327.45809334759201</v>
      </c>
      <c r="I163" s="110">
        <v>-101.307667946081</v>
      </c>
      <c r="J163" s="110"/>
      <c r="K163" s="284">
        <v>12.837125207171901</v>
      </c>
      <c r="L163" s="284">
        <v>2.1093867711315402</v>
      </c>
      <c r="M163" s="284">
        <v>0.30134096730450499</v>
      </c>
      <c r="N163" s="284"/>
      <c r="O163" s="284">
        <v>6.2980262166641596</v>
      </c>
      <c r="P163" s="284">
        <v>3.2695494952538802</v>
      </c>
      <c r="Q163" s="284">
        <v>0.84375470845261402</v>
      </c>
      <c r="R163" s="182"/>
    </row>
    <row r="164" spans="1:18" x14ac:dyDescent="0.25">
      <c r="A164" s="110" t="s">
        <v>474</v>
      </c>
      <c r="B164" s="110">
        <v>5693</v>
      </c>
      <c r="C164" s="110">
        <v>14149</v>
      </c>
      <c r="D164" s="110">
        <v>14036.5242071596</v>
      </c>
      <c r="E164" s="110">
        <v>202.677258356924</v>
      </c>
      <c r="F164" s="110">
        <v>-11.9245652595629</v>
      </c>
      <c r="G164" s="110">
        <v>-29.238565920003499</v>
      </c>
      <c r="H164" s="110">
        <v>52.478852306032699</v>
      </c>
      <c r="I164" s="110">
        <v>-101.307667946081</v>
      </c>
      <c r="J164" s="110"/>
      <c r="K164" s="284">
        <v>12.980853679957798</v>
      </c>
      <c r="L164" s="284">
        <v>2.7402072720885298</v>
      </c>
      <c r="M164" s="284">
        <v>0.14052344985069398</v>
      </c>
      <c r="N164" s="284"/>
      <c r="O164" s="284">
        <v>5.6209379940277495</v>
      </c>
      <c r="P164" s="284">
        <v>2.89829615317056</v>
      </c>
      <c r="Q164" s="284">
        <v>1.1417530300368901</v>
      </c>
      <c r="R164" s="182"/>
    </row>
    <row r="165" spans="1:18" x14ac:dyDescent="0.25">
      <c r="A165" s="110" t="s">
        <v>475</v>
      </c>
      <c r="B165" s="110">
        <v>5280</v>
      </c>
      <c r="C165" s="110">
        <v>16490</v>
      </c>
      <c r="D165" s="110">
        <v>16513.441153906198</v>
      </c>
      <c r="E165" s="110">
        <v>106.237333158825</v>
      </c>
      <c r="F165" s="110">
        <v>-11.9245652595629</v>
      </c>
      <c r="G165" s="110">
        <v>-14.9619466184212</v>
      </c>
      <c r="H165" s="110">
        <v>-0.993883255077598</v>
      </c>
      <c r="I165" s="110">
        <v>-101.307667946081</v>
      </c>
      <c r="J165" s="110"/>
      <c r="K165" s="284">
        <v>15.965909090909101</v>
      </c>
      <c r="L165" s="284">
        <v>2.5378787878787898</v>
      </c>
      <c r="M165" s="284">
        <v>0.30303030303030298</v>
      </c>
      <c r="N165" s="284"/>
      <c r="O165" s="284">
        <v>7.4621212121212102</v>
      </c>
      <c r="P165" s="284">
        <v>3.6931818181818197</v>
      </c>
      <c r="Q165" s="284">
        <v>1.13636363636364</v>
      </c>
      <c r="R165" s="182"/>
    </row>
    <row r="166" spans="1:18" x14ac:dyDescent="0.25">
      <c r="A166" s="110" t="s">
        <v>476</v>
      </c>
      <c r="B166" s="110">
        <v>579281</v>
      </c>
      <c r="C166" s="110">
        <v>8845</v>
      </c>
      <c r="D166" s="110">
        <v>8916.9295119021099</v>
      </c>
      <c r="E166" s="110">
        <v>-112.693695027331</v>
      </c>
      <c r="F166" s="110">
        <v>-11.9245652595629</v>
      </c>
      <c r="G166" s="110">
        <v>29.8516823088781</v>
      </c>
      <c r="H166" s="110">
        <v>-3.1328516186528601</v>
      </c>
      <c r="I166" s="110">
        <v>25.994034741598899</v>
      </c>
      <c r="J166" s="110"/>
      <c r="K166" s="284">
        <v>6.5736663208356596</v>
      </c>
      <c r="L166" s="284">
        <v>1.2634628099316199</v>
      </c>
      <c r="M166" s="284">
        <v>0.13223288870168401</v>
      </c>
      <c r="N166" s="284"/>
      <c r="O166" s="284">
        <v>4.99498516264127</v>
      </c>
      <c r="P166" s="284">
        <v>1.8372775906684302</v>
      </c>
      <c r="Q166" s="284">
        <v>0.65926553779599195</v>
      </c>
      <c r="R166" s="182"/>
    </row>
    <row r="167" spans="1:18" x14ac:dyDescent="0.25">
      <c r="A167" s="110" t="s">
        <v>477</v>
      </c>
      <c r="B167" s="110">
        <v>13207</v>
      </c>
      <c r="C167" s="110">
        <v>12224</v>
      </c>
      <c r="D167" s="110">
        <v>12363.520858681401</v>
      </c>
      <c r="E167" s="110">
        <v>35.169168178132999</v>
      </c>
      <c r="F167" s="110">
        <v>-11.9245652595629</v>
      </c>
      <c r="G167" s="110">
        <v>-13.419680571486101</v>
      </c>
      <c r="H167" s="110">
        <v>-48.186961850646803</v>
      </c>
      <c r="I167" s="110">
        <v>-101.307667946081</v>
      </c>
      <c r="J167" s="110"/>
      <c r="K167" s="284">
        <v>14.015294919360899</v>
      </c>
      <c r="L167" s="284">
        <v>2.45324449155751</v>
      </c>
      <c r="M167" s="284">
        <v>0.16657832967365802</v>
      </c>
      <c r="N167" s="284"/>
      <c r="O167" s="284">
        <v>5.20935867343076</v>
      </c>
      <c r="P167" s="284">
        <v>2.4381010070417202</v>
      </c>
      <c r="Q167" s="284">
        <v>0.93132429772090597</v>
      </c>
      <c r="R167" s="182"/>
    </row>
    <row r="168" spans="1:18" x14ac:dyDescent="0.25">
      <c r="A168" s="110" t="s">
        <v>478</v>
      </c>
      <c r="B168" s="110">
        <v>9464</v>
      </c>
      <c r="C168" s="110">
        <v>13029</v>
      </c>
      <c r="D168" s="110">
        <v>13054.9106802635</v>
      </c>
      <c r="E168" s="110">
        <v>154.59925580093599</v>
      </c>
      <c r="F168" s="110">
        <v>-11.9245652595629</v>
      </c>
      <c r="G168" s="110">
        <v>-23.8799691589962</v>
      </c>
      <c r="H168" s="110">
        <v>-42.995369209081801</v>
      </c>
      <c r="I168" s="110">
        <v>-101.307667946081</v>
      </c>
      <c r="J168" s="110"/>
      <c r="K168" s="284">
        <v>12.320371935756599</v>
      </c>
      <c r="L168" s="284">
        <v>2.37743026204565</v>
      </c>
      <c r="M168" s="284">
        <v>0.26415891800507202</v>
      </c>
      <c r="N168" s="284"/>
      <c r="O168" s="284">
        <v>5.6952662721893494</v>
      </c>
      <c r="P168" s="284">
        <v>2.6521555367709198</v>
      </c>
      <c r="Q168" s="284">
        <v>0.98267117497886702</v>
      </c>
      <c r="R168" s="182"/>
    </row>
    <row r="169" spans="1:18" x14ac:dyDescent="0.25">
      <c r="A169" s="110" t="s">
        <v>479</v>
      </c>
      <c r="B169" s="110">
        <v>9210</v>
      </c>
      <c r="C169" s="110">
        <v>14013</v>
      </c>
      <c r="D169" s="110">
        <v>14173.337186395</v>
      </c>
      <c r="E169" s="110">
        <v>65.748660831242404</v>
      </c>
      <c r="F169" s="110">
        <v>-11.9245652595629</v>
      </c>
      <c r="G169" s="110">
        <v>-21.492240437108599</v>
      </c>
      <c r="H169" s="110">
        <v>-91.706953316319996</v>
      </c>
      <c r="I169" s="110">
        <v>-101.307667946081</v>
      </c>
      <c r="J169" s="110"/>
      <c r="K169" s="284">
        <v>14.310532030401699</v>
      </c>
      <c r="L169" s="284">
        <v>2.3778501628664501</v>
      </c>
      <c r="M169" s="284">
        <v>0.20629750271444097</v>
      </c>
      <c r="N169" s="284"/>
      <c r="O169" s="284">
        <v>6.3409337676438708</v>
      </c>
      <c r="P169" s="284">
        <v>3.04017372421281</v>
      </c>
      <c r="Q169" s="284">
        <v>1.0206297502714399</v>
      </c>
      <c r="R169" s="182"/>
    </row>
    <row r="170" spans="1:18" x14ac:dyDescent="0.25">
      <c r="A170" s="110" t="s">
        <v>480</v>
      </c>
      <c r="B170" s="110">
        <v>37977</v>
      </c>
      <c r="C170" s="110">
        <v>7860</v>
      </c>
      <c r="D170" s="110">
        <v>8029.3334803076305</v>
      </c>
      <c r="E170" s="110">
        <v>-62.077491372573597</v>
      </c>
      <c r="F170" s="110">
        <v>-11.9245652595629</v>
      </c>
      <c r="G170" s="110">
        <v>-16.289056393228702</v>
      </c>
      <c r="H170" s="110">
        <v>-67.974585850936506</v>
      </c>
      <c r="I170" s="110">
        <v>-10.6482842018947</v>
      </c>
      <c r="J170" s="110"/>
      <c r="K170" s="284">
        <v>8.7263343602706911</v>
      </c>
      <c r="L170" s="284">
        <v>1.70102957052953</v>
      </c>
      <c r="M170" s="284">
        <v>0.13692498090949801</v>
      </c>
      <c r="N170" s="284"/>
      <c r="O170" s="284">
        <v>3.5100192221607798</v>
      </c>
      <c r="P170" s="284">
        <v>1.7194617794981202</v>
      </c>
      <c r="Q170" s="284">
        <v>0.49766964215182902</v>
      </c>
      <c r="R170" s="182"/>
    </row>
    <row r="171" spans="1:18" x14ac:dyDescent="0.25">
      <c r="A171" s="110" t="s">
        <v>481</v>
      </c>
      <c r="B171" s="110">
        <v>6940</v>
      </c>
      <c r="C171" s="110">
        <v>15170</v>
      </c>
      <c r="D171" s="110">
        <v>15034.146239217</v>
      </c>
      <c r="E171" s="110">
        <v>209.52594249894301</v>
      </c>
      <c r="F171" s="110">
        <v>-11.9245652595629</v>
      </c>
      <c r="G171" s="110">
        <v>-14.7836927575357</v>
      </c>
      <c r="H171" s="110">
        <v>54.609031886068202</v>
      </c>
      <c r="I171" s="110">
        <v>-101.307667946081</v>
      </c>
      <c r="J171" s="110"/>
      <c r="K171" s="284">
        <v>16.268011527377499</v>
      </c>
      <c r="L171" s="284">
        <v>2.9250720461095101</v>
      </c>
      <c r="M171" s="284">
        <v>0.30259365994236298</v>
      </c>
      <c r="N171" s="284"/>
      <c r="O171" s="284">
        <v>6.8155619596541799</v>
      </c>
      <c r="P171" s="284">
        <v>2.9971181556195998</v>
      </c>
      <c r="Q171" s="284">
        <v>1.0374639769452401</v>
      </c>
      <c r="R171" s="182"/>
    </row>
    <row r="172" spans="1:18" x14ac:dyDescent="0.25">
      <c r="A172" s="110" t="s">
        <v>482</v>
      </c>
      <c r="B172" s="110">
        <v>46336</v>
      </c>
      <c r="C172" s="110">
        <v>10793</v>
      </c>
      <c r="D172" s="110">
        <v>10890.910431849699</v>
      </c>
      <c r="E172" s="110">
        <v>28.867676896634698</v>
      </c>
      <c r="F172" s="110">
        <v>-11.9245652595629</v>
      </c>
      <c r="G172" s="110">
        <v>-21.6412205375646</v>
      </c>
      <c r="H172" s="110">
        <v>-77.102263862797102</v>
      </c>
      <c r="I172" s="110">
        <v>-16.515766224228599</v>
      </c>
      <c r="J172" s="110"/>
      <c r="K172" s="284">
        <v>10.160566298342498</v>
      </c>
      <c r="L172" s="284">
        <v>2.2790055248618799</v>
      </c>
      <c r="M172" s="284">
        <v>0.20502417127071801</v>
      </c>
      <c r="N172" s="284"/>
      <c r="O172" s="284">
        <v>4.2515538674033095</v>
      </c>
      <c r="P172" s="284">
        <v>2.3869129834254101</v>
      </c>
      <c r="Q172" s="284">
        <v>0.75319406077348106</v>
      </c>
      <c r="R172" s="182"/>
    </row>
    <row r="173" spans="1:18" x14ac:dyDescent="0.25">
      <c r="A173" s="110" t="s">
        <v>483</v>
      </c>
      <c r="B173" s="110">
        <v>42568</v>
      </c>
      <c r="C173" s="110">
        <v>8552</v>
      </c>
      <c r="D173" s="110">
        <v>8804.0384071456192</v>
      </c>
      <c r="E173" s="110">
        <v>-99.814728067633595</v>
      </c>
      <c r="F173" s="110">
        <v>-11.9245652595629</v>
      </c>
      <c r="G173" s="110">
        <v>-15.456135396246699</v>
      </c>
      <c r="H173" s="110">
        <v>-82.589871781825096</v>
      </c>
      <c r="I173" s="110">
        <v>-42.273700385302398</v>
      </c>
      <c r="J173" s="110"/>
      <c r="K173" s="284">
        <v>9.5776169892877299</v>
      </c>
      <c r="L173" s="284">
        <v>2.0508363089644801</v>
      </c>
      <c r="M173" s="284">
        <v>0.15034767900770499</v>
      </c>
      <c r="N173" s="284"/>
      <c r="O173" s="284">
        <v>3.5895508363089599</v>
      </c>
      <c r="P173" s="284">
        <v>1.8300131554219099</v>
      </c>
      <c r="Q173" s="284">
        <v>0.570851343732381</v>
      </c>
      <c r="R173" s="182"/>
    </row>
    <row r="174" spans="1:18" x14ac:dyDescent="0.25">
      <c r="A174" s="110" t="s">
        <v>484</v>
      </c>
      <c r="B174" s="110">
        <v>40089</v>
      </c>
      <c r="C174" s="110">
        <v>12361</v>
      </c>
      <c r="D174" s="110">
        <v>12414.4120239282</v>
      </c>
      <c r="E174" s="110">
        <v>35.311663440823899</v>
      </c>
      <c r="F174" s="110">
        <v>-11.9245652595629</v>
      </c>
      <c r="G174" s="110">
        <v>-17.492476807691698</v>
      </c>
      <c r="H174" s="110">
        <v>41.708011412542298</v>
      </c>
      <c r="I174" s="110">
        <v>-101.307667946081</v>
      </c>
      <c r="J174" s="110"/>
      <c r="K174" s="284">
        <v>11.748858789193999</v>
      </c>
      <c r="L174" s="284">
        <v>2.27493826236624</v>
      </c>
      <c r="M174" s="284">
        <v>0.18458928883234799</v>
      </c>
      <c r="N174" s="284"/>
      <c r="O174" s="284">
        <v>5.1385666891167201</v>
      </c>
      <c r="P174" s="284">
        <v>2.7838060315797399</v>
      </c>
      <c r="Q174" s="284">
        <v>0.87056299733093889</v>
      </c>
      <c r="R174" s="182"/>
    </row>
    <row r="175" spans="1:18" x14ac:dyDescent="0.25">
      <c r="A175" s="110" t="s">
        <v>485</v>
      </c>
      <c r="B175" s="110">
        <v>14109</v>
      </c>
      <c r="C175" s="110">
        <v>10090</v>
      </c>
      <c r="D175" s="110">
        <v>9876.2115277020002</v>
      </c>
      <c r="E175" s="110">
        <v>77.585759689902005</v>
      </c>
      <c r="F175" s="110">
        <v>-11.9245652595629</v>
      </c>
      <c r="G175" s="110">
        <v>-14.5062667789024</v>
      </c>
      <c r="H175" s="110">
        <v>263.70166569563003</v>
      </c>
      <c r="I175" s="110">
        <v>-101.307667946081</v>
      </c>
      <c r="J175" s="110"/>
      <c r="K175" s="284">
        <v>10.3692678432206</v>
      </c>
      <c r="L175" s="284">
        <v>1.6230774682826601</v>
      </c>
      <c r="M175" s="284">
        <v>0.163016514281664</v>
      </c>
      <c r="N175" s="284"/>
      <c r="O175" s="284">
        <v>5.1031256644694896</v>
      </c>
      <c r="P175" s="284">
        <v>2.0341625912538097</v>
      </c>
      <c r="Q175" s="284">
        <v>0.65206605712665699</v>
      </c>
      <c r="R175" s="182"/>
    </row>
    <row r="176" spans="1:18" x14ac:dyDescent="0.25">
      <c r="A176" s="110" t="s">
        <v>486</v>
      </c>
      <c r="B176" s="110">
        <v>14555</v>
      </c>
      <c r="C176" s="110">
        <v>15929</v>
      </c>
      <c r="D176" s="110">
        <v>15951.6612452135</v>
      </c>
      <c r="E176" s="110">
        <v>78.714449875370505</v>
      </c>
      <c r="F176" s="110">
        <v>-11.9245652595629</v>
      </c>
      <c r="G176" s="110">
        <v>-11.3116859257293</v>
      </c>
      <c r="H176" s="110">
        <v>23.4554809623681</v>
      </c>
      <c r="I176" s="110">
        <v>-101.307667946081</v>
      </c>
      <c r="J176" s="110"/>
      <c r="K176" s="284">
        <v>15.437993816557899</v>
      </c>
      <c r="L176" s="284">
        <v>3.0024046719340398</v>
      </c>
      <c r="M176" s="284">
        <v>0.322913088285812</v>
      </c>
      <c r="N176" s="284"/>
      <c r="O176" s="284">
        <v>6.6643765029199598</v>
      </c>
      <c r="P176" s="284">
        <v>3.3390587427001002</v>
      </c>
      <c r="Q176" s="284">
        <v>1.1611130195809001</v>
      </c>
      <c r="R176" s="182"/>
    </row>
    <row r="177" spans="1:18" x14ac:dyDescent="0.25">
      <c r="A177" s="110" t="s">
        <v>487</v>
      </c>
      <c r="B177" s="110">
        <v>24537</v>
      </c>
      <c r="C177" s="110">
        <v>14271</v>
      </c>
      <c r="D177" s="110">
        <v>14355.053357250101</v>
      </c>
      <c r="E177" s="110">
        <v>52.229501859927097</v>
      </c>
      <c r="F177" s="110">
        <v>-11.9245652595629</v>
      </c>
      <c r="G177" s="110">
        <v>-16.548238971642402</v>
      </c>
      <c r="H177" s="110">
        <v>-6.3473791196353702</v>
      </c>
      <c r="I177" s="110">
        <v>-101.307667946081</v>
      </c>
      <c r="J177" s="110"/>
      <c r="K177" s="284">
        <v>12.968170517993199</v>
      </c>
      <c r="L177" s="284">
        <v>2.9914007417369701</v>
      </c>
      <c r="M177" s="284">
        <v>0.19154745893956099</v>
      </c>
      <c r="N177" s="284"/>
      <c r="O177" s="284">
        <v>5.9664995720748299</v>
      </c>
      <c r="P177" s="284">
        <v>2.9832497860374101</v>
      </c>
      <c r="Q177" s="284">
        <v>1.0800016301911399</v>
      </c>
      <c r="R177" s="182"/>
    </row>
    <row r="178" spans="1:18" x14ac:dyDescent="0.25">
      <c r="A178" s="110" t="s">
        <v>488</v>
      </c>
      <c r="B178" s="110">
        <v>34754</v>
      </c>
      <c r="C178" s="110">
        <v>12449</v>
      </c>
      <c r="D178" s="110">
        <v>12544.3255404387</v>
      </c>
      <c r="E178" s="110">
        <v>74.562830462414396</v>
      </c>
      <c r="F178" s="110">
        <v>-11.9245652595629</v>
      </c>
      <c r="G178" s="110">
        <v>-8.5931556383309005</v>
      </c>
      <c r="H178" s="110">
        <v>-47.652291032726403</v>
      </c>
      <c r="I178" s="110">
        <v>-101.307667946081</v>
      </c>
      <c r="J178" s="110"/>
      <c r="K178" s="284">
        <v>11.587155435345601</v>
      </c>
      <c r="L178" s="284">
        <v>2.2846291074408698</v>
      </c>
      <c r="M178" s="284">
        <v>0.26471773033319901</v>
      </c>
      <c r="N178" s="284"/>
      <c r="O178" s="284">
        <v>5.0555331760372901</v>
      </c>
      <c r="P178" s="284">
        <v>2.7996777349369903</v>
      </c>
      <c r="Q178" s="284">
        <v>0.87471945675317997</v>
      </c>
      <c r="R178" s="182"/>
    </row>
    <row r="179" spans="1:18" x14ac:dyDescent="0.25">
      <c r="A179" s="110" t="s">
        <v>489</v>
      </c>
      <c r="B179" s="110">
        <v>9310</v>
      </c>
      <c r="C179" s="110">
        <v>15995</v>
      </c>
      <c r="D179" s="110">
        <v>15609.1421773494</v>
      </c>
      <c r="E179" s="110">
        <v>245.61484195821299</v>
      </c>
      <c r="F179" s="110">
        <v>-11.9245652595629</v>
      </c>
      <c r="G179" s="110">
        <v>-13.7922969422021</v>
      </c>
      <c r="H179" s="110">
        <v>267.54760457773398</v>
      </c>
      <c r="I179" s="110">
        <v>-101.307667946081</v>
      </c>
      <c r="J179" s="110"/>
      <c r="K179" s="284">
        <v>13.265306122448999</v>
      </c>
      <c r="L179" s="284">
        <v>2.6530612244898002</v>
      </c>
      <c r="M179" s="284">
        <v>0.31149301825993597</v>
      </c>
      <c r="N179" s="284"/>
      <c r="O179" s="284">
        <v>6.8421052631578991</v>
      </c>
      <c r="P179" s="284">
        <v>3.4801288936627301</v>
      </c>
      <c r="Q179" s="284">
        <v>1.0955961331901198</v>
      </c>
      <c r="R179" s="182"/>
    </row>
    <row r="180" spans="1:18" x14ac:dyDescent="0.25">
      <c r="A180" s="110" t="s">
        <v>490</v>
      </c>
      <c r="B180" s="110">
        <v>10513</v>
      </c>
      <c r="C180" s="110">
        <v>14032</v>
      </c>
      <c r="D180" s="110">
        <v>13992.193876133901</v>
      </c>
      <c r="E180" s="110">
        <v>150.26778424845801</v>
      </c>
      <c r="F180" s="110">
        <v>-11.9245652595629</v>
      </c>
      <c r="G180" s="110">
        <v>-24.483805971672499</v>
      </c>
      <c r="H180" s="110">
        <v>27.1553048935242</v>
      </c>
      <c r="I180" s="110">
        <v>-101.307667946081</v>
      </c>
      <c r="J180" s="110"/>
      <c r="K180" s="284">
        <v>12.261010177874999</v>
      </c>
      <c r="L180" s="284">
        <v>2.59678493294017</v>
      </c>
      <c r="M180" s="284">
        <v>0.209264719870636</v>
      </c>
      <c r="N180" s="284"/>
      <c r="O180" s="284">
        <v>5.6501474365071802</v>
      </c>
      <c r="P180" s="284">
        <v>3.1009226671739798</v>
      </c>
      <c r="Q180" s="284">
        <v>1.0368115666317901</v>
      </c>
      <c r="R180" s="182"/>
    </row>
    <row r="181" spans="1:18" x14ac:dyDescent="0.25">
      <c r="A181" s="110" t="s">
        <v>491</v>
      </c>
      <c r="B181" s="110">
        <v>69364</v>
      </c>
      <c r="C181" s="110">
        <v>8480</v>
      </c>
      <c r="D181" s="110">
        <v>8586.8777353707101</v>
      </c>
      <c r="E181" s="110">
        <v>-100.77384750354901</v>
      </c>
      <c r="F181" s="110">
        <v>-11.9245652595629</v>
      </c>
      <c r="G181" s="110">
        <v>-2.89790841706139</v>
      </c>
      <c r="H181" s="110">
        <v>-2.9811960590847599</v>
      </c>
      <c r="I181" s="110">
        <v>11.769468651926401</v>
      </c>
      <c r="J181" s="110"/>
      <c r="K181" s="284">
        <v>7.3366587855371703</v>
      </c>
      <c r="L181" s="284">
        <v>1.6449455048728401</v>
      </c>
      <c r="M181" s="284">
        <v>0.11677527247563599</v>
      </c>
      <c r="N181" s="284"/>
      <c r="O181" s="284">
        <v>3.9746842742633097</v>
      </c>
      <c r="P181" s="284">
        <v>1.8496626492128501</v>
      </c>
      <c r="Q181" s="284">
        <v>0.59973473271437605</v>
      </c>
      <c r="R181" s="182"/>
    </row>
    <row r="182" spans="1:18" x14ac:dyDescent="0.25">
      <c r="A182" s="110" t="s">
        <v>492</v>
      </c>
      <c r="B182" s="110">
        <v>15218</v>
      </c>
      <c r="C182" s="110">
        <v>14780</v>
      </c>
      <c r="D182" s="110">
        <v>14613.3192105337</v>
      </c>
      <c r="E182" s="110">
        <v>408.26291574771602</v>
      </c>
      <c r="F182" s="110">
        <v>-11.9245652595629</v>
      </c>
      <c r="G182" s="110">
        <v>-21.823905938150599</v>
      </c>
      <c r="H182" s="110">
        <v>-106.354445338332</v>
      </c>
      <c r="I182" s="110">
        <v>-101.307667946081</v>
      </c>
      <c r="J182" s="110"/>
      <c r="K182" s="284">
        <v>15.921934551189402</v>
      </c>
      <c r="L182" s="284">
        <v>3.1607307136285998</v>
      </c>
      <c r="M182" s="284">
        <v>0.23656196609278501</v>
      </c>
      <c r="N182" s="284"/>
      <c r="O182" s="284">
        <v>6.7814430279931699</v>
      </c>
      <c r="P182" s="284">
        <v>2.8518859245630201</v>
      </c>
      <c r="Q182" s="284">
        <v>0.98567485871993687</v>
      </c>
      <c r="R182" s="182"/>
    </row>
    <row r="183" spans="1:18" x14ac:dyDescent="0.25">
      <c r="A183" s="110" t="s">
        <v>493</v>
      </c>
      <c r="B183" s="110">
        <v>39289</v>
      </c>
      <c r="C183" s="110">
        <v>9221</v>
      </c>
      <c r="D183" s="110">
        <v>9430.3644141575296</v>
      </c>
      <c r="E183" s="110">
        <v>-123.929500493053</v>
      </c>
      <c r="F183" s="110">
        <v>-11.9245652595629</v>
      </c>
      <c r="G183" s="110">
        <v>12.139243312673999</v>
      </c>
      <c r="H183" s="110">
        <v>-116.503738597534</v>
      </c>
      <c r="I183" s="110">
        <v>30.726229320964201</v>
      </c>
      <c r="J183" s="110"/>
      <c r="K183" s="284">
        <v>8.3865713049454005</v>
      </c>
      <c r="L183" s="284">
        <v>1.86820738629133</v>
      </c>
      <c r="M183" s="284">
        <v>0.23670747537478698</v>
      </c>
      <c r="N183" s="284"/>
      <c r="O183" s="284">
        <v>3.6778742141566299</v>
      </c>
      <c r="P183" s="284">
        <v>1.9674718114484999</v>
      </c>
      <c r="Q183" s="284">
        <v>0.70248670111227096</v>
      </c>
      <c r="R183" s="182"/>
    </row>
    <row r="184" spans="1:18" x14ac:dyDescent="0.25">
      <c r="A184" s="110" t="s">
        <v>494</v>
      </c>
      <c r="B184" s="110">
        <v>18837</v>
      </c>
      <c r="C184" s="110">
        <v>11938</v>
      </c>
      <c r="D184" s="110">
        <v>11964.5508121003</v>
      </c>
      <c r="E184" s="110">
        <v>7.7300402610855103</v>
      </c>
      <c r="F184" s="110">
        <v>-11.9245652595629</v>
      </c>
      <c r="G184" s="110">
        <v>-17.0729463924248</v>
      </c>
      <c r="H184" s="110">
        <v>96.459043687035106</v>
      </c>
      <c r="I184" s="110">
        <v>-101.307667946081</v>
      </c>
      <c r="J184" s="110"/>
      <c r="K184" s="284">
        <v>11.020863194776199</v>
      </c>
      <c r="L184" s="284">
        <v>2.0173063651324501</v>
      </c>
      <c r="M184" s="284">
        <v>0.12740882306099699</v>
      </c>
      <c r="N184" s="284"/>
      <c r="O184" s="284">
        <v>5.45734458777937</v>
      </c>
      <c r="P184" s="284">
        <v>2.6118808727504401</v>
      </c>
      <c r="Q184" s="284">
        <v>0.87593565854435407</v>
      </c>
      <c r="R184" s="182"/>
    </row>
    <row r="185" spans="1:18" x14ac:dyDescent="0.25">
      <c r="A185" s="110" t="s">
        <v>495</v>
      </c>
      <c r="B185" s="110">
        <v>56366</v>
      </c>
      <c r="C185" s="110">
        <v>10588</v>
      </c>
      <c r="D185" s="110">
        <v>10806.0218949107</v>
      </c>
      <c r="E185" s="110">
        <v>-43.753379995307803</v>
      </c>
      <c r="F185" s="110">
        <v>-11.9245652595629</v>
      </c>
      <c r="G185" s="110">
        <v>-9.79339317332302</v>
      </c>
      <c r="H185" s="110">
        <v>-51.530040629878101</v>
      </c>
      <c r="I185" s="110">
        <v>-101.307667946081</v>
      </c>
      <c r="J185" s="110"/>
      <c r="K185" s="284">
        <v>9.4649256644076196</v>
      </c>
      <c r="L185" s="284">
        <v>2.0774935244650998</v>
      </c>
      <c r="M185" s="284">
        <v>0.20757194053152597</v>
      </c>
      <c r="N185" s="284"/>
      <c r="O185" s="284">
        <v>4.7049639853812604</v>
      </c>
      <c r="P185" s="284">
        <v>2.3861902565376298</v>
      </c>
      <c r="Q185" s="284">
        <v>0.72561473228542006</v>
      </c>
      <c r="R185" s="182"/>
    </row>
    <row r="186" spans="1:18" x14ac:dyDescent="0.25">
      <c r="A186" s="110" t="s">
        <v>496</v>
      </c>
      <c r="B186" s="110">
        <v>9061</v>
      </c>
      <c r="C186" s="110">
        <v>17254</v>
      </c>
      <c r="D186" s="110">
        <v>17014.610258337099</v>
      </c>
      <c r="E186" s="110">
        <v>46.490757471335002</v>
      </c>
      <c r="F186" s="110">
        <v>-11.9245652595629</v>
      </c>
      <c r="G186" s="110">
        <v>-26.8501661473016</v>
      </c>
      <c r="H186" s="110">
        <v>243.36146679887901</v>
      </c>
      <c r="I186" s="110">
        <v>-11.3925760764581</v>
      </c>
      <c r="J186" s="110"/>
      <c r="K186" s="284">
        <v>17.768458227568701</v>
      </c>
      <c r="L186" s="284">
        <v>2.6597505794062499</v>
      </c>
      <c r="M186" s="284">
        <v>0.26487142699481303</v>
      </c>
      <c r="N186" s="284"/>
      <c r="O186" s="284">
        <v>7.6812713828495696</v>
      </c>
      <c r="P186" s="284">
        <v>3.4764374793069202</v>
      </c>
      <c r="Q186" s="284">
        <v>1.3133208255159501</v>
      </c>
      <c r="R186" s="182"/>
    </row>
    <row r="187" spans="1:18" x14ac:dyDescent="0.25">
      <c r="A187" s="110" t="s">
        <v>497</v>
      </c>
      <c r="B187" s="110">
        <v>26777</v>
      </c>
      <c r="C187" s="110">
        <v>9768</v>
      </c>
      <c r="D187" s="110">
        <v>9858.9373265316808</v>
      </c>
      <c r="E187" s="110">
        <v>29.142228020767</v>
      </c>
      <c r="F187" s="110">
        <v>-11.9245652595629</v>
      </c>
      <c r="G187" s="110">
        <v>-17.033602249747901</v>
      </c>
      <c r="H187" s="110">
        <v>-44.633245876376101</v>
      </c>
      <c r="I187" s="110">
        <v>-46.207335470241098</v>
      </c>
      <c r="J187" s="110"/>
      <c r="K187" s="284">
        <v>9.9152257534451191</v>
      </c>
      <c r="L187" s="284">
        <v>2.3527654330208798</v>
      </c>
      <c r="M187" s="284">
        <v>7.8425514434029203E-2</v>
      </c>
      <c r="N187" s="284"/>
      <c r="O187" s="284">
        <v>4.6271053516077201</v>
      </c>
      <c r="P187" s="284">
        <v>2.0315942786719901</v>
      </c>
      <c r="Q187" s="284">
        <v>0.62740411547223407</v>
      </c>
      <c r="R187" s="182"/>
    </row>
    <row r="188" spans="1:18" x14ac:dyDescent="0.25">
      <c r="A188" s="110" t="s">
        <v>498</v>
      </c>
      <c r="B188" s="110">
        <v>13218</v>
      </c>
      <c r="C188" s="110">
        <v>12591</v>
      </c>
      <c r="D188" s="110">
        <v>12400.494196948401</v>
      </c>
      <c r="E188" s="110">
        <v>220.04005705981299</v>
      </c>
      <c r="F188" s="110">
        <v>-11.9245652595629</v>
      </c>
      <c r="G188" s="110">
        <v>-15.315153179076599</v>
      </c>
      <c r="H188" s="110">
        <v>-3.1049126731883701</v>
      </c>
      <c r="I188" s="110">
        <v>0.36808468898848901</v>
      </c>
      <c r="J188" s="110"/>
      <c r="K188" s="284">
        <v>10.954758662430001</v>
      </c>
      <c r="L188" s="284">
        <v>2.0275382054773803</v>
      </c>
      <c r="M188" s="284">
        <v>0.27235587834770802</v>
      </c>
      <c r="N188" s="284"/>
      <c r="O188" s="284">
        <v>6.0296565289756403</v>
      </c>
      <c r="P188" s="284">
        <v>2.5949462853684402</v>
      </c>
      <c r="Q188" s="284">
        <v>0.87002572249962207</v>
      </c>
      <c r="R188" s="182"/>
    </row>
    <row r="189" spans="1:18" x14ac:dyDescent="0.25">
      <c r="A189" s="110" t="s">
        <v>499</v>
      </c>
      <c r="B189" s="110">
        <v>10780</v>
      </c>
      <c r="C189" s="110">
        <v>12640</v>
      </c>
      <c r="D189" s="110">
        <v>12291.183737707701</v>
      </c>
      <c r="E189" s="110">
        <v>395.09830775424501</v>
      </c>
      <c r="F189" s="110">
        <v>-11.9245652595629</v>
      </c>
      <c r="G189" s="110">
        <v>-8.4593643850443705</v>
      </c>
      <c r="H189" s="110">
        <v>75.438615508421506</v>
      </c>
      <c r="I189" s="110">
        <v>-101.307667946081</v>
      </c>
      <c r="J189" s="110"/>
      <c r="K189" s="284">
        <v>13.5064935064935</v>
      </c>
      <c r="L189" s="284">
        <v>2.2727272727272698</v>
      </c>
      <c r="M189" s="284">
        <v>0.18552875695732801</v>
      </c>
      <c r="N189" s="284"/>
      <c r="O189" s="284">
        <v>5.7421150278293105</v>
      </c>
      <c r="P189" s="284">
        <v>2.6808905380334003</v>
      </c>
      <c r="Q189" s="284">
        <v>0.7606679035250461</v>
      </c>
      <c r="R189" s="182"/>
    </row>
    <row r="190" spans="1:18" x14ac:dyDescent="0.25">
      <c r="A190" s="110" t="s">
        <v>500</v>
      </c>
      <c r="B190" s="110">
        <v>12841</v>
      </c>
      <c r="C190" s="110">
        <v>15679</v>
      </c>
      <c r="D190" s="110">
        <v>15264.726796167601</v>
      </c>
      <c r="E190" s="110">
        <v>485.969621891955</v>
      </c>
      <c r="F190" s="110">
        <v>99.520846227073704</v>
      </c>
      <c r="G190" s="110">
        <v>-27.034973567923</v>
      </c>
      <c r="H190" s="110">
        <v>-43.360293426909003</v>
      </c>
      <c r="I190" s="110">
        <v>-101.307667946081</v>
      </c>
      <c r="J190" s="110"/>
      <c r="K190" s="284">
        <v>14.7885678685461</v>
      </c>
      <c r="L190" s="284">
        <v>2.51538042208551</v>
      </c>
      <c r="M190" s="284">
        <v>0.27256444202164898</v>
      </c>
      <c r="N190" s="284"/>
      <c r="O190" s="284">
        <v>6.8141110505412401</v>
      </c>
      <c r="P190" s="284">
        <v>3.1539599719648002</v>
      </c>
      <c r="Q190" s="284">
        <v>1.16034576746359</v>
      </c>
      <c r="R190" s="182"/>
    </row>
    <row r="191" spans="1:18" x14ac:dyDescent="0.25">
      <c r="A191" s="110" t="s">
        <v>501</v>
      </c>
      <c r="B191" s="110">
        <v>11240</v>
      </c>
      <c r="C191" s="110">
        <v>13452</v>
      </c>
      <c r="D191" s="110">
        <v>13641.2796017236</v>
      </c>
      <c r="E191" s="110">
        <v>-29.459505349965401</v>
      </c>
      <c r="F191" s="110">
        <v>-11.9245652595629</v>
      </c>
      <c r="G191" s="110">
        <v>-3.87634119554472</v>
      </c>
      <c r="H191" s="110">
        <v>-42.245050520380303</v>
      </c>
      <c r="I191" s="110">
        <v>-101.307667946081</v>
      </c>
      <c r="J191" s="110"/>
      <c r="K191" s="284">
        <v>12.0017793594306</v>
      </c>
      <c r="L191" s="284">
        <v>2.8647686832740198</v>
      </c>
      <c r="M191" s="284">
        <v>0.21352313167259801</v>
      </c>
      <c r="N191" s="284"/>
      <c r="O191" s="284">
        <v>5.4270462633451997</v>
      </c>
      <c r="P191" s="284">
        <v>2.9715302491103199</v>
      </c>
      <c r="Q191" s="284">
        <v>0.97864768683274006</v>
      </c>
      <c r="R191" s="182"/>
    </row>
    <row r="192" spans="1:18" x14ac:dyDescent="0.25">
      <c r="A192" s="110" t="s">
        <v>502</v>
      </c>
      <c r="B192" s="110">
        <v>12846</v>
      </c>
      <c r="C192" s="110">
        <v>13648</v>
      </c>
      <c r="D192" s="110">
        <v>13744.530664662299</v>
      </c>
      <c r="E192" s="110">
        <v>74.771775363003698</v>
      </c>
      <c r="F192" s="110">
        <v>-11.9245652595629</v>
      </c>
      <c r="G192" s="110">
        <v>-15.719163288002999</v>
      </c>
      <c r="H192" s="110">
        <v>-41.951101833842301</v>
      </c>
      <c r="I192" s="110">
        <v>-101.307667946081</v>
      </c>
      <c r="J192" s="110"/>
      <c r="K192" s="284">
        <v>11.318698427526099</v>
      </c>
      <c r="L192" s="284">
        <v>2.6389537599252701</v>
      </c>
      <c r="M192" s="284">
        <v>0.17904406040790902</v>
      </c>
      <c r="N192" s="284"/>
      <c r="O192" s="284">
        <v>5.2856920442160993</v>
      </c>
      <c r="P192" s="284">
        <v>3.1605168924178701</v>
      </c>
      <c r="Q192" s="284">
        <v>1.0119881675229601</v>
      </c>
      <c r="R192" s="182"/>
    </row>
    <row r="193" spans="1:18" x14ac:dyDescent="0.25">
      <c r="A193" s="110" t="s">
        <v>503</v>
      </c>
      <c r="B193" s="110">
        <v>16016</v>
      </c>
      <c r="C193" s="110">
        <v>12831</v>
      </c>
      <c r="D193" s="110">
        <v>12916.7805391561</v>
      </c>
      <c r="E193" s="110">
        <v>127.135759057557</v>
      </c>
      <c r="F193" s="110">
        <v>-11.9245652595629</v>
      </c>
      <c r="G193" s="110">
        <v>-23.866787867366099</v>
      </c>
      <c r="H193" s="110">
        <v>-108.269708199484</v>
      </c>
      <c r="I193" s="110">
        <v>-68.485572978014901</v>
      </c>
      <c r="J193" s="110"/>
      <c r="K193" s="284">
        <v>15.703046953047</v>
      </c>
      <c r="L193" s="284">
        <v>2.61613386613387</v>
      </c>
      <c r="M193" s="284">
        <v>0.20604395604395601</v>
      </c>
      <c r="N193" s="284"/>
      <c r="O193" s="284">
        <v>5.6943056943056902</v>
      </c>
      <c r="P193" s="284">
        <v>2.5349650349650301</v>
      </c>
      <c r="Q193" s="284">
        <v>0.89285714285714302</v>
      </c>
      <c r="R193" s="182"/>
    </row>
    <row r="194" spans="1:18" x14ac:dyDescent="0.25">
      <c r="A194" s="110" t="s">
        <v>504</v>
      </c>
      <c r="B194" s="110">
        <v>11936</v>
      </c>
      <c r="C194" s="110">
        <v>13194</v>
      </c>
      <c r="D194" s="110">
        <v>13157.082848255701</v>
      </c>
      <c r="E194" s="110">
        <v>255.79871702998699</v>
      </c>
      <c r="F194" s="110">
        <v>-11.9245652595629</v>
      </c>
      <c r="G194" s="110">
        <v>-12.978970303691399</v>
      </c>
      <c r="H194" s="110">
        <v>-92.3406775459177</v>
      </c>
      <c r="I194" s="110">
        <v>-101.307667946081</v>
      </c>
      <c r="J194" s="110"/>
      <c r="K194" s="284">
        <v>13.0697050938338</v>
      </c>
      <c r="L194" s="284">
        <v>2.5720509383377999</v>
      </c>
      <c r="M194" s="284">
        <v>0.23458445040214501</v>
      </c>
      <c r="N194" s="284"/>
      <c r="O194" s="284">
        <v>4.65817694369973</v>
      </c>
      <c r="P194" s="284">
        <v>2.73123324396783</v>
      </c>
      <c r="Q194" s="284">
        <v>1.0640080428954399</v>
      </c>
      <c r="R194" s="182"/>
    </row>
    <row r="195" spans="1:18" x14ac:dyDescent="0.25">
      <c r="A195" s="110" t="s">
        <v>505</v>
      </c>
      <c r="B195" s="110">
        <v>59058</v>
      </c>
      <c r="C195" s="110">
        <v>10515</v>
      </c>
      <c r="D195" s="110">
        <v>10619.781900371399</v>
      </c>
      <c r="E195" s="110">
        <v>-64.229359818439505</v>
      </c>
      <c r="F195" s="110">
        <v>-11.9245652595629</v>
      </c>
      <c r="G195" s="110">
        <v>0.14426841103183799</v>
      </c>
      <c r="H195" s="110">
        <v>72.209367735562694</v>
      </c>
      <c r="I195" s="110">
        <v>-101.307667946081</v>
      </c>
      <c r="J195" s="110"/>
      <c r="K195" s="284">
        <v>9.0893697720884603</v>
      </c>
      <c r="L195" s="284">
        <v>1.93199905177961</v>
      </c>
      <c r="M195" s="284">
        <v>0.171018320972603</v>
      </c>
      <c r="N195" s="284"/>
      <c r="O195" s="284">
        <v>4.8240712519895705</v>
      </c>
      <c r="P195" s="284">
        <v>2.28758169934641</v>
      </c>
      <c r="Q195" s="284">
        <v>0.75857631480917098</v>
      </c>
      <c r="R195" s="182"/>
    </row>
    <row r="196" spans="1:18" x14ac:dyDescent="0.25">
      <c r="A196" s="110" t="s">
        <v>506</v>
      </c>
      <c r="B196" s="110">
        <v>9293</v>
      </c>
      <c r="C196" s="110">
        <v>13932</v>
      </c>
      <c r="D196" s="110">
        <v>13735.3967089986</v>
      </c>
      <c r="E196" s="110">
        <v>258.77676790299802</v>
      </c>
      <c r="F196" s="110">
        <v>-11.9245652595629</v>
      </c>
      <c r="G196" s="110">
        <v>-20.231195299264002</v>
      </c>
      <c r="H196" s="110">
        <v>71.043427223871106</v>
      </c>
      <c r="I196" s="110">
        <v>-101.307667946081</v>
      </c>
      <c r="J196" s="110"/>
      <c r="K196" s="284">
        <v>13.128160981383799</v>
      </c>
      <c r="L196" s="284">
        <v>2.1198751748628002</v>
      </c>
      <c r="M196" s="284">
        <v>0.20445496610351899</v>
      </c>
      <c r="N196" s="284"/>
      <c r="O196" s="284">
        <v>6.06908425696761</v>
      </c>
      <c r="P196" s="284">
        <v>2.91617346389756</v>
      </c>
      <c r="Q196" s="284">
        <v>1.0653179812762301</v>
      </c>
      <c r="R196" s="182"/>
    </row>
    <row r="197" spans="1:18" x14ac:dyDescent="0.25">
      <c r="A197" s="110" t="s">
        <v>507</v>
      </c>
      <c r="B197" s="110">
        <v>56703</v>
      </c>
      <c r="C197" s="110">
        <v>12143</v>
      </c>
      <c r="D197" s="110">
        <v>12253.4327586245</v>
      </c>
      <c r="E197" s="110">
        <v>3.00199632555075</v>
      </c>
      <c r="F197" s="110">
        <v>-11.9245652595629</v>
      </c>
      <c r="G197" s="110">
        <v>-15.8628273798659</v>
      </c>
      <c r="H197" s="110">
        <v>15.4488619709158</v>
      </c>
      <c r="I197" s="110">
        <v>-101.307667946081</v>
      </c>
      <c r="J197" s="110"/>
      <c r="K197" s="284">
        <v>9.7596247112145704</v>
      </c>
      <c r="L197" s="284">
        <v>2.2362132515034503</v>
      </c>
      <c r="M197" s="284">
        <v>0.16930321147029301</v>
      </c>
      <c r="N197" s="284"/>
      <c r="O197" s="284">
        <v>5.2431088302206197</v>
      </c>
      <c r="P197" s="284">
        <v>2.7282507098389903</v>
      </c>
      <c r="Q197" s="284">
        <v>0.90471403629437608</v>
      </c>
      <c r="R197" s="182"/>
    </row>
    <row r="198" spans="1:18" x14ac:dyDescent="0.25">
      <c r="A198" s="110" t="s">
        <v>508</v>
      </c>
      <c r="B198" s="110">
        <v>24668</v>
      </c>
      <c r="C198" s="110">
        <v>13006</v>
      </c>
      <c r="D198" s="110">
        <v>13117.042752466101</v>
      </c>
      <c r="E198" s="110">
        <v>143.52707577570601</v>
      </c>
      <c r="F198" s="110">
        <v>-11.9245652595629</v>
      </c>
      <c r="G198" s="110">
        <v>-15.033841263049601</v>
      </c>
      <c r="H198" s="110">
        <v>-126.598454028063</v>
      </c>
      <c r="I198" s="110">
        <v>-101.307667946081</v>
      </c>
      <c r="J198" s="110"/>
      <c r="K198" s="284">
        <v>11.979082211772301</v>
      </c>
      <c r="L198" s="284">
        <v>2.22150154045727</v>
      </c>
      <c r="M198" s="284">
        <v>0.30403761958812997</v>
      </c>
      <c r="N198" s="284"/>
      <c r="O198" s="284">
        <v>5.2294470569158396</v>
      </c>
      <c r="P198" s="284">
        <v>2.8336306145613799</v>
      </c>
      <c r="Q198" s="284">
        <v>0.98913572239338399</v>
      </c>
      <c r="R198" s="182"/>
    </row>
    <row r="199" spans="1:18" x14ac:dyDescent="0.25">
      <c r="A199" s="110" t="s">
        <v>509</v>
      </c>
      <c r="B199" s="110">
        <v>16024</v>
      </c>
      <c r="C199" s="110">
        <v>13253</v>
      </c>
      <c r="D199" s="110">
        <v>12914.6505040677</v>
      </c>
      <c r="E199" s="110">
        <v>143.90393036897899</v>
      </c>
      <c r="F199" s="110">
        <v>-11.9245652595629</v>
      </c>
      <c r="G199" s="110">
        <v>-25.590365137533599</v>
      </c>
      <c r="H199" s="110">
        <v>333.57829384735498</v>
      </c>
      <c r="I199" s="110">
        <v>-101.307667946081</v>
      </c>
      <c r="J199" s="110"/>
      <c r="K199" s="284">
        <v>12.1380429355966</v>
      </c>
      <c r="L199" s="284">
        <v>2.2528706939590597</v>
      </c>
      <c r="M199" s="284">
        <v>0.13729405891163299</v>
      </c>
      <c r="N199" s="284"/>
      <c r="O199" s="284">
        <v>5.2608587119321006</v>
      </c>
      <c r="P199" s="284">
        <v>2.9081377933100301</v>
      </c>
      <c r="Q199" s="284">
        <v>0.96105841238142797</v>
      </c>
      <c r="R199" s="182"/>
    </row>
    <row r="200" spans="1:18" x14ac:dyDescent="0.25">
      <c r="A200" s="110" t="s">
        <v>510</v>
      </c>
      <c r="B200" s="110">
        <v>11810</v>
      </c>
      <c r="C200" s="110">
        <v>10611</v>
      </c>
      <c r="D200" s="110">
        <v>10660.971000072401</v>
      </c>
      <c r="E200" s="110">
        <v>146.60661247481801</v>
      </c>
      <c r="F200" s="110">
        <v>-11.9245652595629</v>
      </c>
      <c r="G200" s="110">
        <v>-27.038411998328101</v>
      </c>
      <c r="H200" s="110">
        <v>-56.119718962184997</v>
      </c>
      <c r="I200" s="110">
        <v>-101.307667946081</v>
      </c>
      <c r="J200" s="110"/>
      <c r="K200" s="284">
        <v>11.109229466553799</v>
      </c>
      <c r="L200" s="284">
        <v>1.87976291278577</v>
      </c>
      <c r="M200" s="284">
        <v>0.220152413209145</v>
      </c>
      <c r="N200" s="284"/>
      <c r="O200" s="284">
        <v>4.5977984758679096</v>
      </c>
      <c r="P200" s="284">
        <v>2.4470787468247197</v>
      </c>
      <c r="Q200" s="284">
        <v>0.65198983911939001</v>
      </c>
      <c r="R200" s="182"/>
    </row>
    <row r="201" spans="1:18" x14ac:dyDescent="0.25">
      <c r="A201" s="110" t="s">
        <v>511</v>
      </c>
      <c r="B201" s="110">
        <v>39591</v>
      </c>
      <c r="C201" s="110">
        <v>12575</v>
      </c>
      <c r="D201" s="110">
        <v>12592.878390211101</v>
      </c>
      <c r="E201" s="110">
        <v>-10.7822807773641</v>
      </c>
      <c r="F201" s="110">
        <v>-11.9245652595629</v>
      </c>
      <c r="G201" s="110">
        <v>-19.010198547614898</v>
      </c>
      <c r="H201" s="110">
        <v>124.90830859109199</v>
      </c>
      <c r="I201" s="110">
        <v>-101.307667946081</v>
      </c>
      <c r="J201" s="110"/>
      <c r="K201" s="284">
        <v>10.9494582101993</v>
      </c>
      <c r="L201" s="284">
        <v>2.21262408123058</v>
      </c>
      <c r="M201" s="284">
        <v>0.212169432446768</v>
      </c>
      <c r="N201" s="284"/>
      <c r="O201" s="284">
        <v>5.4633628855042797</v>
      </c>
      <c r="P201" s="284">
        <v>2.85165820514763</v>
      </c>
      <c r="Q201" s="284">
        <v>0.86888434240105106</v>
      </c>
      <c r="R201" s="182"/>
    </row>
    <row r="202" spans="1:18" x14ac:dyDescent="0.25">
      <c r="A202" s="110" t="s">
        <v>512</v>
      </c>
      <c r="B202" s="110">
        <v>12610</v>
      </c>
      <c r="C202" s="110">
        <v>15314</v>
      </c>
      <c r="D202" s="110">
        <v>15425.4954323287</v>
      </c>
      <c r="E202" s="110">
        <v>48.370345614046499</v>
      </c>
      <c r="F202" s="110">
        <v>-11.9245652595629</v>
      </c>
      <c r="G202" s="110">
        <v>-20.165127864647101</v>
      </c>
      <c r="H202" s="110">
        <v>-26.527470196138601</v>
      </c>
      <c r="I202" s="110">
        <v>-101.307667946081</v>
      </c>
      <c r="J202" s="110"/>
      <c r="K202" s="284">
        <v>12.4504361617764</v>
      </c>
      <c r="L202" s="284">
        <v>2.7914353687549598</v>
      </c>
      <c r="M202" s="284">
        <v>0.301348136399683</v>
      </c>
      <c r="N202" s="284"/>
      <c r="O202" s="284">
        <v>6.2965900079302095</v>
      </c>
      <c r="P202" s="284">
        <v>3.4813639968279104</v>
      </c>
      <c r="Q202" s="284">
        <v>1.1102299762093599</v>
      </c>
      <c r="R202" s="182"/>
    </row>
    <row r="203" spans="1:18" x14ac:dyDescent="0.25">
      <c r="A203" s="110" t="s">
        <v>513</v>
      </c>
      <c r="B203" s="110">
        <v>12916</v>
      </c>
      <c r="C203" s="110">
        <v>12143</v>
      </c>
      <c r="D203" s="110">
        <v>12143.2759274976</v>
      </c>
      <c r="E203" s="110">
        <v>13.908913294074599</v>
      </c>
      <c r="F203" s="110">
        <v>-11.9245652595629</v>
      </c>
      <c r="G203" s="110">
        <v>-27.567914125682702</v>
      </c>
      <c r="H203" s="110">
        <v>-37.2752386851095</v>
      </c>
      <c r="I203" s="110">
        <v>62.367801657090098</v>
      </c>
      <c r="J203" s="110"/>
      <c r="K203" s="284">
        <v>14.152988541344099</v>
      </c>
      <c r="L203" s="284">
        <v>2.5240012387736099</v>
      </c>
      <c r="M203" s="284">
        <v>0.24001238773614103</v>
      </c>
      <c r="N203" s="284"/>
      <c r="O203" s="284">
        <v>4.8699287705171903</v>
      </c>
      <c r="P203" s="284">
        <v>2.57045524930319</v>
      </c>
      <c r="Q203" s="284">
        <v>0.78971817900278696</v>
      </c>
      <c r="R203" s="182"/>
    </row>
    <row r="204" spans="1:18" ht="14.25" customHeight="1" x14ac:dyDescent="0.25">
      <c r="A204" s="18" t="s">
        <v>514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284"/>
      <c r="L204" s="284"/>
      <c r="M204" s="284"/>
      <c r="N204" s="284"/>
      <c r="O204" s="284"/>
      <c r="P204" s="284"/>
      <c r="Q204" s="284"/>
      <c r="R204" s="182"/>
    </row>
    <row r="205" spans="1:18" x14ac:dyDescent="0.25">
      <c r="A205" s="110" t="s">
        <v>515</v>
      </c>
      <c r="B205" s="110">
        <v>26045</v>
      </c>
      <c r="C205" s="110">
        <v>15468</v>
      </c>
      <c r="D205" s="110">
        <v>15502.7244527332</v>
      </c>
      <c r="E205" s="110">
        <v>161.779644082251</v>
      </c>
      <c r="F205" s="110">
        <v>-11.9245652595629</v>
      </c>
      <c r="G205" s="110">
        <v>-24.870539302752</v>
      </c>
      <c r="H205" s="110">
        <v>-58.343591447248102</v>
      </c>
      <c r="I205" s="110">
        <v>-101.307667946081</v>
      </c>
      <c r="J205" s="110"/>
      <c r="K205" s="284">
        <v>12.2134766749856</v>
      </c>
      <c r="L205" s="284">
        <v>2.48800153580342</v>
      </c>
      <c r="M205" s="284">
        <v>0.24188903820310997</v>
      </c>
      <c r="N205" s="284"/>
      <c r="O205" s="284">
        <v>6.42349779228259</v>
      </c>
      <c r="P205" s="284">
        <v>3.5208293338452696</v>
      </c>
      <c r="Q205" s="284">
        <v>1.19024764830102</v>
      </c>
      <c r="R205" s="182"/>
    </row>
    <row r="206" spans="1:18" x14ac:dyDescent="0.25">
      <c r="A206" s="110" t="s">
        <v>516</v>
      </c>
      <c r="B206" s="110">
        <v>8564</v>
      </c>
      <c r="C206" s="110">
        <v>15177</v>
      </c>
      <c r="D206" s="110">
        <v>14405.33385621</v>
      </c>
      <c r="E206" s="110">
        <v>506.17852812679598</v>
      </c>
      <c r="F206" s="110">
        <v>-11.9245652595629</v>
      </c>
      <c r="G206" s="110">
        <v>-28.9649925577631</v>
      </c>
      <c r="H206" s="110">
        <v>407.68699822597802</v>
      </c>
      <c r="I206" s="110">
        <v>-101.307667946081</v>
      </c>
      <c r="J206" s="110"/>
      <c r="K206" s="284">
        <v>11.688463334890201</v>
      </c>
      <c r="L206" s="284">
        <v>2.2302662307332999</v>
      </c>
      <c r="M206" s="284">
        <v>0.25688930406352201</v>
      </c>
      <c r="N206" s="284"/>
      <c r="O206" s="284">
        <v>6.1770200840728604</v>
      </c>
      <c r="P206" s="284">
        <v>3.0009341429238701</v>
      </c>
      <c r="Q206" s="284">
        <v>1.2027090144792201</v>
      </c>
      <c r="R206" s="182"/>
    </row>
    <row r="207" spans="1:18" x14ac:dyDescent="0.25">
      <c r="A207" s="110" t="s">
        <v>517</v>
      </c>
      <c r="B207" s="110">
        <v>10644</v>
      </c>
      <c r="C207" s="110">
        <v>17553</v>
      </c>
      <c r="D207" s="110">
        <v>17192.346397456899</v>
      </c>
      <c r="E207" s="110">
        <v>153.56319271119099</v>
      </c>
      <c r="F207" s="110">
        <v>-11.9245652595629</v>
      </c>
      <c r="G207" s="110">
        <v>-13.141243684514601</v>
      </c>
      <c r="H207" s="110">
        <v>333.86429034599303</v>
      </c>
      <c r="I207" s="110">
        <v>-101.307667946081</v>
      </c>
      <c r="J207" s="110"/>
      <c r="K207" s="284">
        <v>12.4765125892522</v>
      </c>
      <c r="L207" s="284">
        <v>2.3299511461856399</v>
      </c>
      <c r="M207" s="284">
        <v>0.24426907177752702</v>
      </c>
      <c r="N207" s="284"/>
      <c r="O207" s="284">
        <v>7.3468620819240895</v>
      </c>
      <c r="P207" s="284">
        <v>3.7955655768508101</v>
      </c>
      <c r="Q207" s="284">
        <v>1.46561443066516</v>
      </c>
      <c r="R207" s="182"/>
    </row>
    <row r="208" spans="1:18" x14ac:dyDescent="0.25">
      <c r="A208" s="110" t="s">
        <v>518</v>
      </c>
      <c r="B208" s="110">
        <v>11499</v>
      </c>
      <c r="C208" s="110">
        <v>12173</v>
      </c>
      <c r="D208" s="110">
        <v>12202.459028494201</v>
      </c>
      <c r="E208" s="110">
        <v>-33.615575505957899</v>
      </c>
      <c r="F208" s="110">
        <v>-11.9245652595629</v>
      </c>
      <c r="G208" s="110">
        <v>-32.024989472963902</v>
      </c>
      <c r="H208" s="110">
        <v>149.08482735766</v>
      </c>
      <c r="I208" s="110">
        <v>-101.307667946081</v>
      </c>
      <c r="J208" s="110"/>
      <c r="K208" s="284">
        <v>12.427167579789501</v>
      </c>
      <c r="L208" s="284">
        <v>2.3219410383511598</v>
      </c>
      <c r="M208" s="284">
        <v>0.13044612575006501</v>
      </c>
      <c r="N208" s="284"/>
      <c r="O208" s="284">
        <v>4.7482389773023703</v>
      </c>
      <c r="P208" s="284">
        <v>2.73936864075137</v>
      </c>
      <c r="Q208" s="284">
        <v>0.878337246717106</v>
      </c>
      <c r="R208" s="182"/>
    </row>
    <row r="209" spans="1:18" x14ac:dyDescent="0.25">
      <c r="A209" s="110" t="s">
        <v>519</v>
      </c>
      <c r="B209" s="110">
        <v>9047</v>
      </c>
      <c r="C209" s="110">
        <v>14126</v>
      </c>
      <c r="D209" s="110">
        <v>13911.687725216099</v>
      </c>
      <c r="E209" s="110">
        <v>129.93000561833699</v>
      </c>
      <c r="F209" s="110">
        <v>-11.9245652595629</v>
      </c>
      <c r="G209" s="110">
        <v>-25.304332509910601</v>
      </c>
      <c r="H209" s="110">
        <v>222.76320948412101</v>
      </c>
      <c r="I209" s="110">
        <v>-101.307667946081</v>
      </c>
      <c r="J209" s="110"/>
      <c r="K209" s="284">
        <v>12.678235879297</v>
      </c>
      <c r="L209" s="284">
        <v>2.6528130872112299</v>
      </c>
      <c r="M209" s="284">
        <v>0.210014369404222</v>
      </c>
      <c r="N209" s="284"/>
      <c r="O209" s="284">
        <v>6.6430861058914603</v>
      </c>
      <c r="P209" s="284">
        <v>3.0396816624295298</v>
      </c>
      <c r="Q209" s="284">
        <v>0.89532441693379006</v>
      </c>
      <c r="R209" s="182"/>
    </row>
    <row r="210" spans="1:18" x14ac:dyDescent="0.25">
      <c r="A210" s="110" t="s">
        <v>520</v>
      </c>
      <c r="B210" s="110">
        <v>11606</v>
      </c>
      <c r="C210" s="110">
        <v>17667</v>
      </c>
      <c r="D210" s="110">
        <v>17111.050448580099</v>
      </c>
      <c r="E210" s="110">
        <v>438.59420125747698</v>
      </c>
      <c r="F210" s="110">
        <v>-11.9245652595629</v>
      </c>
      <c r="G210" s="110">
        <v>-6.1389046386774702</v>
      </c>
      <c r="H210" s="110">
        <v>236.776558000764</v>
      </c>
      <c r="I210" s="110">
        <v>-101.307667946081</v>
      </c>
      <c r="J210" s="110"/>
      <c r="K210" s="284">
        <v>14.087540927106701</v>
      </c>
      <c r="L210" s="284">
        <v>3.2138549026365695</v>
      </c>
      <c r="M210" s="284">
        <v>0.24125452352231599</v>
      </c>
      <c r="N210" s="284"/>
      <c r="O210" s="284">
        <v>7.0997759779424392</v>
      </c>
      <c r="P210" s="284">
        <v>4.0237808030329099</v>
      </c>
      <c r="Q210" s="284">
        <v>1.1545752197139401</v>
      </c>
      <c r="R210" s="182"/>
    </row>
    <row r="211" spans="1:18" x14ac:dyDescent="0.25">
      <c r="A211" s="110" t="s">
        <v>521</v>
      </c>
      <c r="B211" s="110">
        <v>16568</v>
      </c>
      <c r="C211" s="110">
        <v>9267</v>
      </c>
      <c r="D211" s="110">
        <v>9472.3777055357405</v>
      </c>
      <c r="E211" s="110">
        <v>-99.855893904853204</v>
      </c>
      <c r="F211" s="110">
        <v>-11.9245652595629</v>
      </c>
      <c r="G211" s="110">
        <v>-28.898687073711901</v>
      </c>
      <c r="H211" s="110">
        <v>36.759276869354203</v>
      </c>
      <c r="I211" s="110">
        <v>-101.307667946081</v>
      </c>
      <c r="J211" s="110"/>
      <c r="K211" s="284">
        <v>10.369386769676501</v>
      </c>
      <c r="L211" s="284">
        <v>2.0098985997102798</v>
      </c>
      <c r="M211" s="284">
        <v>0.17503621438918399</v>
      </c>
      <c r="N211" s="284"/>
      <c r="O211" s="284">
        <v>4.27933365523901</v>
      </c>
      <c r="P211" s="284">
        <v>2.1245774987928501</v>
      </c>
      <c r="Q211" s="284">
        <v>0.51303718010622901</v>
      </c>
      <c r="R211" s="182"/>
    </row>
    <row r="212" spans="1:18" x14ac:dyDescent="0.25">
      <c r="A212" s="110" t="s">
        <v>522</v>
      </c>
      <c r="B212" s="110">
        <v>93898</v>
      </c>
      <c r="C212" s="110">
        <v>11269</v>
      </c>
      <c r="D212" s="110">
        <v>11533.5653695685</v>
      </c>
      <c r="E212" s="110">
        <v>-67.496725906628399</v>
      </c>
      <c r="F212" s="110">
        <v>-11.9245652595629</v>
      </c>
      <c r="G212" s="110">
        <v>-21.2821796867552</v>
      </c>
      <c r="H212" s="110">
        <v>-62.633893774239098</v>
      </c>
      <c r="I212" s="110">
        <v>-101.307667946081</v>
      </c>
      <c r="J212" s="110"/>
      <c r="K212" s="284">
        <v>9.4677202922320003</v>
      </c>
      <c r="L212" s="284">
        <v>2.1108010820251799</v>
      </c>
      <c r="M212" s="284">
        <v>0.19276235915567999</v>
      </c>
      <c r="N212" s="284"/>
      <c r="O212" s="284">
        <v>5.22694839080705</v>
      </c>
      <c r="P212" s="284">
        <v>2.4665062088649399</v>
      </c>
      <c r="Q212" s="284">
        <v>0.83920850284351112</v>
      </c>
      <c r="R212" s="182"/>
    </row>
    <row r="213" spans="1:18" x14ac:dyDescent="0.25">
      <c r="A213" s="110" t="s">
        <v>523</v>
      </c>
      <c r="B213" s="110">
        <v>12087</v>
      </c>
      <c r="C213" s="110">
        <v>12264</v>
      </c>
      <c r="D213" s="110">
        <v>12387.5494762214</v>
      </c>
      <c r="E213" s="110">
        <v>124.42680453604</v>
      </c>
      <c r="F213" s="110">
        <v>-11.9245652595629</v>
      </c>
      <c r="G213" s="110">
        <v>-30.189154538730399</v>
      </c>
      <c r="H213" s="110">
        <v>-104.64871980679</v>
      </c>
      <c r="I213" s="110">
        <v>-101.307667946081</v>
      </c>
      <c r="J213" s="110"/>
      <c r="K213" s="284">
        <v>12.873334988003601</v>
      </c>
      <c r="L213" s="284">
        <v>2.5895590303631999</v>
      </c>
      <c r="M213" s="284">
        <v>0.23165384297178801</v>
      </c>
      <c r="N213" s="284"/>
      <c r="O213" s="284">
        <v>5.2535782245387601</v>
      </c>
      <c r="P213" s="284">
        <v>2.5978323818979101</v>
      </c>
      <c r="Q213" s="284">
        <v>0.82733515347067099</v>
      </c>
      <c r="R213" s="182"/>
    </row>
    <row r="214" spans="1:18" x14ac:dyDescent="0.25">
      <c r="A214" s="110" t="s">
        <v>524</v>
      </c>
      <c r="B214" s="110">
        <v>24255</v>
      </c>
      <c r="C214" s="110">
        <v>15056</v>
      </c>
      <c r="D214" s="110">
        <v>14908.402476064301</v>
      </c>
      <c r="E214" s="110">
        <v>78.075002649361807</v>
      </c>
      <c r="F214" s="110">
        <v>-11.9245652595629</v>
      </c>
      <c r="G214" s="110">
        <v>-23.678023402148199</v>
      </c>
      <c r="H214" s="110">
        <v>205.98215361109999</v>
      </c>
      <c r="I214" s="110">
        <v>-101.307667946081</v>
      </c>
      <c r="J214" s="110"/>
      <c r="K214" s="284">
        <v>12.723149866006999</v>
      </c>
      <c r="L214" s="284">
        <v>2.3830138115852399</v>
      </c>
      <c r="M214" s="284">
        <v>0.20202020202020202</v>
      </c>
      <c r="N214" s="284"/>
      <c r="O214" s="284">
        <v>6.7903525046382196</v>
      </c>
      <c r="P214" s="284">
        <v>3.28179756751185</v>
      </c>
      <c r="Q214" s="284">
        <v>1.1090496804782499</v>
      </c>
      <c r="R214" s="182"/>
    </row>
    <row r="215" spans="1:18" x14ac:dyDescent="0.25">
      <c r="A215" s="110" t="s">
        <v>525</v>
      </c>
      <c r="B215" s="110">
        <v>3740</v>
      </c>
      <c r="C215" s="110">
        <v>18976</v>
      </c>
      <c r="D215" s="110">
        <v>18688.650007713601</v>
      </c>
      <c r="E215" s="110">
        <v>-34.957125240829903</v>
      </c>
      <c r="F215" s="110">
        <v>-11.9245652595629</v>
      </c>
      <c r="G215" s="110">
        <v>-1.6004848236511899</v>
      </c>
      <c r="H215" s="110">
        <v>437.44718838265402</v>
      </c>
      <c r="I215" s="110">
        <v>-101.307667946081</v>
      </c>
      <c r="J215" s="110"/>
      <c r="K215" s="284">
        <v>11.711229946524099</v>
      </c>
      <c r="L215" s="284">
        <v>3.3957219251336901</v>
      </c>
      <c r="M215" s="284">
        <v>0.45454545454545497</v>
      </c>
      <c r="N215" s="284"/>
      <c r="O215" s="284">
        <v>7.3796791443850305</v>
      </c>
      <c r="P215" s="284">
        <v>4.2780748663101598</v>
      </c>
      <c r="Q215" s="284">
        <v>1.3903743315507999</v>
      </c>
      <c r="R215" s="182"/>
    </row>
    <row r="216" spans="1:18" x14ac:dyDescent="0.25">
      <c r="A216" s="110" t="s">
        <v>526</v>
      </c>
      <c r="B216" s="110">
        <v>4014</v>
      </c>
      <c r="C216" s="110">
        <v>14667</v>
      </c>
      <c r="D216" s="110">
        <v>14461.8461250813</v>
      </c>
      <c r="E216" s="110">
        <v>218.92518626255199</v>
      </c>
      <c r="F216" s="110">
        <v>-11.9245652595629</v>
      </c>
      <c r="G216" s="110">
        <v>-4.6059259432021404</v>
      </c>
      <c r="H216" s="110">
        <v>104.117382781157</v>
      </c>
      <c r="I216" s="110">
        <v>-101.307667946081</v>
      </c>
      <c r="J216" s="110"/>
      <c r="K216" s="284">
        <v>15.3712007972098</v>
      </c>
      <c r="L216" s="284">
        <v>1.74389636273044</v>
      </c>
      <c r="M216" s="284">
        <v>0.29895366218236202</v>
      </c>
      <c r="N216" s="284"/>
      <c r="O216" s="284">
        <v>7.1499750871948198</v>
      </c>
      <c r="P216" s="284">
        <v>2.8400597907324401</v>
      </c>
      <c r="Q216" s="284">
        <v>1.1459890383657201</v>
      </c>
      <c r="R216" s="182"/>
    </row>
    <row r="217" spans="1:18" x14ac:dyDescent="0.25">
      <c r="A217" s="110" t="s">
        <v>527</v>
      </c>
      <c r="B217" s="110">
        <v>13306</v>
      </c>
      <c r="C217" s="110">
        <v>14805</v>
      </c>
      <c r="D217" s="110">
        <v>14384.462897355301</v>
      </c>
      <c r="E217" s="110">
        <v>309.81726206696499</v>
      </c>
      <c r="F217" s="110">
        <v>37.966176747786001</v>
      </c>
      <c r="G217" s="110">
        <v>-30.159855077457099</v>
      </c>
      <c r="H217" s="110">
        <v>203.96064969701001</v>
      </c>
      <c r="I217" s="110">
        <v>-101.307667946081</v>
      </c>
      <c r="J217" s="110"/>
      <c r="K217" s="284">
        <v>11.69397264392</v>
      </c>
      <c r="L217" s="284">
        <v>2.5552382383887</v>
      </c>
      <c r="M217" s="284">
        <v>0.278070043589358</v>
      </c>
      <c r="N217" s="284"/>
      <c r="O217" s="284">
        <v>6.5008266947241902</v>
      </c>
      <c r="P217" s="284">
        <v>3.03622425973245</v>
      </c>
      <c r="Q217" s="284">
        <v>1.06718773485646</v>
      </c>
      <c r="R217" s="182"/>
    </row>
    <row r="218" spans="1:18" x14ac:dyDescent="0.25">
      <c r="A218" s="110" t="s">
        <v>528</v>
      </c>
      <c r="B218" s="110">
        <v>15455</v>
      </c>
      <c r="C218" s="110">
        <v>15924</v>
      </c>
      <c r="D218" s="110">
        <v>15852.3776047724</v>
      </c>
      <c r="E218" s="110">
        <v>154.31937254011899</v>
      </c>
      <c r="F218" s="110">
        <v>-11.9245652595629</v>
      </c>
      <c r="G218" s="110">
        <v>-24.142300316691902</v>
      </c>
      <c r="H218" s="110">
        <v>54.858252882923203</v>
      </c>
      <c r="I218" s="110">
        <v>-101.307667946081</v>
      </c>
      <c r="J218" s="110"/>
      <c r="K218" s="284">
        <v>12.999029440310601</v>
      </c>
      <c r="L218" s="284">
        <v>3.0346166289226799</v>
      </c>
      <c r="M218" s="284">
        <v>0.24587512131996103</v>
      </c>
      <c r="N218" s="284"/>
      <c r="O218" s="284">
        <v>6.2180524102232297</v>
      </c>
      <c r="P218" s="284">
        <v>3.5328372694920702</v>
      </c>
      <c r="Q218" s="284">
        <v>1.19055321902297</v>
      </c>
      <c r="R218" s="182"/>
    </row>
    <row r="219" spans="1:18" x14ac:dyDescent="0.25">
      <c r="A219" s="110" t="s">
        <v>529</v>
      </c>
      <c r="B219" s="110">
        <v>11616</v>
      </c>
      <c r="C219" s="110">
        <v>19198</v>
      </c>
      <c r="D219" s="110">
        <v>17469.758887662301</v>
      </c>
      <c r="E219" s="110">
        <v>753.49791783207104</v>
      </c>
      <c r="F219" s="110">
        <v>765.08990755909099</v>
      </c>
      <c r="G219" s="110">
        <v>-23.420221684259602</v>
      </c>
      <c r="H219" s="110">
        <v>334.54485787755999</v>
      </c>
      <c r="I219" s="110">
        <v>-101.307667946081</v>
      </c>
      <c r="J219" s="110"/>
      <c r="K219" s="284">
        <v>13.360881542699701</v>
      </c>
      <c r="L219" s="284">
        <v>2.7806473829201099</v>
      </c>
      <c r="M219" s="284">
        <v>0.15495867768595001</v>
      </c>
      <c r="N219" s="284"/>
      <c r="O219" s="284">
        <v>7.3347107438016508</v>
      </c>
      <c r="P219" s="284">
        <v>4.0719696969696999</v>
      </c>
      <c r="Q219" s="284">
        <v>1.35158402203857</v>
      </c>
      <c r="R219" s="182"/>
    </row>
    <row r="220" spans="1:18" x14ac:dyDescent="0.25">
      <c r="A220" s="110" t="s">
        <v>530</v>
      </c>
      <c r="B220" s="110">
        <v>10070</v>
      </c>
      <c r="C220" s="110">
        <v>14421</v>
      </c>
      <c r="D220" s="110">
        <v>13744.2770321363</v>
      </c>
      <c r="E220" s="110">
        <v>397.76091600256302</v>
      </c>
      <c r="F220" s="110">
        <v>315.97606485569798</v>
      </c>
      <c r="G220" s="110">
        <v>-26.278953763953201</v>
      </c>
      <c r="H220" s="110">
        <v>90.472468067481103</v>
      </c>
      <c r="I220" s="110">
        <v>-101.307667946081</v>
      </c>
      <c r="J220" s="110"/>
      <c r="K220" s="284">
        <v>11.5094339622642</v>
      </c>
      <c r="L220" s="284">
        <v>2.3237338629592896</v>
      </c>
      <c r="M220" s="284">
        <v>0.25819265143992098</v>
      </c>
      <c r="N220" s="284"/>
      <c r="O220" s="284">
        <v>6.4548162859980094</v>
      </c>
      <c r="P220" s="284">
        <v>3.1082423038728901</v>
      </c>
      <c r="Q220" s="284">
        <v>0.90367428003972194</v>
      </c>
      <c r="R220" s="182"/>
    </row>
    <row r="221" spans="1:18" ht="14.25" customHeight="1" x14ac:dyDescent="0.25">
      <c r="A221" s="18" t="s">
        <v>531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284"/>
      <c r="L221" s="284"/>
      <c r="M221" s="284"/>
      <c r="N221" s="284"/>
      <c r="O221" s="284"/>
      <c r="P221" s="284"/>
      <c r="Q221" s="284"/>
      <c r="R221" s="182"/>
    </row>
    <row r="222" spans="1:18" x14ac:dyDescent="0.25">
      <c r="A222" s="110" t="s">
        <v>532</v>
      </c>
      <c r="B222" s="110">
        <v>11377</v>
      </c>
      <c r="C222" s="110">
        <v>13955</v>
      </c>
      <c r="D222" s="110">
        <v>13653.770707145601</v>
      </c>
      <c r="E222" s="110">
        <v>247.68455957316201</v>
      </c>
      <c r="F222" s="110">
        <v>-11.9245652595629</v>
      </c>
      <c r="G222" s="110">
        <v>-21.988761416022101</v>
      </c>
      <c r="H222" s="110">
        <v>188.97017450526599</v>
      </c>
      <c r="I222" s="110">
        <v>-101.307667946081</v>
      </c>
      <c r="J222" s="110"/>
      <c r="K222" s="284">
        <v>15.3291728926782</v>
      </c>
      <c r="L222" s="284">
        <v>2.6808473235475101</v>
      </c>
      <c r="M222" s="284">
        <v>0.22853124725323001</v>
      </c>
      <c r="N222" s="284"/>
      <c r="O222" s="284">
        <v>6.6537751604113602</v>
      </c>
      <c r="P222" s="284">
        <v>2.9533268875802099</v>
      </c>
      <c r="Q222" s="284">
        <v>0.77349037531862497</v>
      </c>
      <c r="R222" s="182"/>
    </row>
    <row r="223" spans="1:18" x14ac:dyDescent="0.25">
      <c r="A223" s="110" t="s">
        <v>533</v>
      </c>
      <c r="B223" s="110">
        <v>9666</v>
      </c>
      <c r="C223" s="110">
        <v>14961</v>
      </c>
      <c r="D223" s="110">
        <v>14787.2930470139</v>
      </c>
      <c r="E223" s="110">
        <v>64.136669875985504</v>
      </c>
      <c r="F223" s="110">
        <v>-11.9245652595629</v>
      </c>
      <c r="G223" s="110">
        <v>-11.273783310112799</v>
      </c>
      <c r="H223" s="110">
        <v>234.25811034188899</v>
      </c>
      <c r="I223" s="110">
        <v>-101.307667946081</v>
      </c>
      <c r="J223" s="110"/>
      <c r="K223" s="284">
        <v>14.152700186219699</v>
      </c>
      <c r="L223" s="284">
        <v>2.34843782329816</v>
      </c>
      <c r="M223" s="284">
        <v>0.20691082143596101</v>
      </c>
      <c r="N223" s="284"/>
      <c r="O223" s="284">
        <v>6.4349265466583896</v>
      </c>
      <c r="P223" s="284">
        <v>3.5071384233395397</v>
      </c>
      <c r="Q223" s="284">
        <v>0.97248086074901707</v>
      </c>
      <c r="R223" s="182"/>
    </row>
    <row r="224" spans="1:18" x14ac:dyDescent="0.25">
      <c r="A224" s="110" t="s">
        <v>534</v>
      </c>
      <c r="B224" s="110">
        <v>15932</v>
      </c>
      <c r="C224" s="110">
        <v>11977</v>
      </c>
      <c r="D224" s="110">
        <v>11867.6443660368</v>
      </c>
      <c r="E224" s="110">
        <v>-26.744272268058101</v>
      </c>
      <c r="F224" s="110">
        <v>-11.9245652595629</v>
      </c>
      <c r="G224" s="110">
        <v>-18.5842404608651</v>
      </c>
      <c r="H224" s="110">
        <v>268.22091393678602</v>
      </c>
      <c r="I224" s="110">
        <v>-101.307667946081</v>
      </c>
      <c r="J224" s="110"/>
      <c r="K224" s="284">
        <v>11.957067537032399</v>
      </c>
      <c r="L224" s="284">
        <v>1.8892794376098401</v>
      </c>
      <c r="M224" s="284">
        <v>9.4150138086869201E-2</v>
      </c>
      <c r="N224" s="284"/>
      <c r="O224" s="284">
        <v>5.2033642982676396</v>
      </c>
      <c r="P224" s="284">
        <v>2.5922671353251303</v>
      </c>
      <c r="Q224" s="284">
        <v>0.90384132563394393</v>
      </c>
      <c r="R224" s="182"/>
    </row>
    <row r="225" spans="1:18" x14ac:dyDescent="0.25">
      <c r="A225" s="110" t="s">
        <v>535</v>
      </c>
      <c r="B225" s="110">
        <v>7013</v>
      </c>
      <c r="C225" s="110">
        <v>16711</v>
      </c>
      <c r="D225" s="110">
        <v>16294.118464265999</v>
      </c>
      <c r="E225" s="110">
        <v>147.19837595221799</v>
      </c>
      <c r="F225" s="110">
        <v>-11.9245652595629</v>
      </c>
      <c r="G225" s="110">
        <v>-8.8433689118859995</v>
      </c>
      <c r="H225" s="110">
        <v>391.33005891773098</v>
      </c>
      <c r="I225" s="110">
        <v>-101.307667946081</v>
      </c>
      <c r="J225" s="110"/>
      <c r="K225" s="284">
        <v>12.8333095679452</v>
      </c>
      <c r="L225" s="284">
        <v>3.3366604876657604</v>
      </c>
      <c r="M225" s="284">
        <v>0.19962925994581499</v>
      </c>
      <c r="N225" s="284"/>
      <c r="O225" s="284">
        <v>7.4718380151147903</v>
      </c>
      <c r="P225" s="284">
        <v>3.4649935833452203</v>
      </c>
      <c r="Q225" s="284">
        <v>1.16925709396834</v>
      </c>
      <c r="R225" s="182"/>
    </row>
    <row r="226" spans="1:18" x14ac:dyDescent="0.25">
      <c r="A226" s="110" t="s">
        <v>536</v>
      </c>
      <c r="B226" s="110">
        <v>30381</v>
      </c>
      <c r="C226" s="110">
        <v>14155</v>
      </c>
      <c r="D226" s="110">
        <v>14032.6909210882</v>
      </c>
      <c r="E226" s="110">
        <v>-33.127148436784999</v>
      </c>
      <c r="F226" s="110">
        <v>-11.9245652595629</v>
      </c>
      <c r="G226" s="110">
        <v>-13.921714842228701</v>
      </c>
      <c r="H226" s="110">
        <v>282.32269951065803</v>
      </c>
      <c r="I226" s="110">
        <v>-101.307667946081</v>
      </c>
      <c r="J226" s="110"/>
      <c r="K226" s="284">
        <v>11.908758763701</v>
      </c>
      <c r="L226" s="284">
        <v>2.38306836509661</v>
      </c>
      <c r="M226" s="284">
        <v>0.13824429742273101</v>
      </c>
      <c r="N226" s="284"/>
      <c r="O226" s="284">
        <v>6.0267930614528797</v>
      </c>
      <c r="P226" s="284">
        <v>3.1203712846845097</v>
      </c>
      <c r="Q226" s="284">
        <v>1.0763306013626901</v>
      </c>
      <c r="R226" s="182"/>
    </row>
    <row r="227" spans="1:18" x14ac:dyDescent="0.25">
      <c r="A227" s="110" t="s">
        <v>537</v>
      </c>
      <c r="B227" s="110">
        <v>21738</v>
      </c>
      <c r="C227" s="110">
        <v>10166</v>
      </c>
      <c r="D227" s="110">
        <v>10320.918514922099</v>
      </c>
      <c r="E227" s="110">
        <v>-87.176497603011498</v>
      </c>
      <c r="F227" s="110">
        <v>-11.9245652595629</v>
      </c>
      <c r="G227" s="110">
        <v>-18.863828568503799</v>
      </c>
      <c r="H227" s="110">
        <v>64.770382063208999</v>
      </c>
      <c r="I227" s="110">
        <v>-101.307667946081</v>
      </c>
      <c r="J227" s="110"/>
      <c r="K227" s="284">
        <v>10.106725549728599</v>
      </c>
      <c r="L227" s="284">
        <v>1.7940932928512301</v>
      </c>
      <c r="M227" s="284">
        <v>0.161008372435367</v>
      </c>
      <c r="N227" s="284"/>
      <c r="O227" s="284">
        <v>4.9866593062839293</v>
      </c>
      <c r="P227" s="284">
        <v>2.1161100377219602</v>
      </c>
      <c r="Q227" s="284">
        <v>0.73603827399024702</v>
      </c>
      <c r="R227" s="182"/>
    </row>
    <row r="228" spans="1:18" x14ac:dyDescent="0.25">
      <c r="A228" s="110" t="s">
        <v>538</v>
      </c>
      <c r="B228" s="110">
        <v>5683</v>
      </c>
      <c r="C228" s="110">
        <v>17324</v>
      </c>
      <c r="D228" s="110">
        <v>16861.117254285298</v>
      </c>
      <c r="E228" s="110">
        <v>368.123665917246</v>
      </c>
      <c r="F228" s="110">
        <v>-11.9245652595629</v>
      </c>
      <c r="G228" s="110">
        <v>-0.23435557191923101</v>
      </c>
      <c r="H228" s="110">
        <v>208.00643173515201</v>
      </c>
      <c r="I228" s="110">
        <v>-101.307667946081</v>
      </c>
      <c r="J228" s="110"/>
      <c r="K228" s="284">
        <v>13.777934189688501</v>
      </c>
      <c r="L228" s="284">
        <v>2.74502903396094</v>
      </c>
      <c r="M228" s="284">
        <v>0.15836705965159198</v>
      </c>
      <c r="N228" s="284"/>
      <c r="O228" s="284">
        <v>6.8449762449410505</v>
      </c>
      <c r="P228" s="284">
        <v>3.4136899524898805</v>
      </c>
      <c r="Q228" s="284">
        <v>1.54847791659335</v>
      </c>
      <c r="R228" s="182"/>
    </row>
    <row r="229" spans="1:18" x14ac:dyDescent="0.25">
      <c r="A229" s="110" t="s">
        <v>539</v>
      </c>
      <c r="B229" s="110">
        <v>8234</v>
      </c>
      <c r="C229" s="110">
        <v>10902</v>
      </c>
      <c r="D229" s="110">
        <v>10771.416311274599</v>
      </c>
      <c r="E229" s="110">
        <v>192.28252011451499</v>
      </c>
      <c r="F229" s="110">
        <v>-11.9245652595629</v>
      </c>
      <c r="G229" s="110">
        <v>-37.629730804720701</v>
      </c>
      <c r="H229" s="110">
        <v>89.260150078047701</v>
      </c>
      <c r="I229" s="110">
        <v>-101.307667946081</v>
      </c>
      <c r="J229" s="110"/>
      <c r="K229" s="284">
        <v>11.100315763905801</v>
      </c>
      <c r="L229" s="284">
        <v>1.8217148409035699</v>
      </c>
      <c r="M229" s="284">
        <v>0.17002671848433298</v>
      </c>
      <c r="N229" s="284"/>
      <c r="O229" s="284">
        <v>4.7971824143794004</v>
      </c>
      <c r="P229" s="284">
        <v>2.3803740587806699</v>
      </c>
      <c r="Q229" s="284">
        <v>0.72868593636142798</v>
      </c>
      <c r="R229" s="182"/>
    </row>
    <row r="230" spans="1:18" x14ac:dyDescent="0.25">
      <c r="A230" s="110" t="s">
        <v>540</v>
      </c>
      <c r="B230" s="110">
        <v>23588</v>
      </c>
      <c r="C230" s="110">
        <v>13390</v>
      </c>
      <c r="D230" s="110">
        <v>13121.4900874099</v>
      </c>
      <c r="E230" s="110">
        <v>358.76798916011802</v>
      </c>
      <c r="F230" s="110">
        <v>-11.9245652595629</v>
      </c>
      <c r="G230" s="110">
        <v>-23.173660253273699</v>
      </c>
      <c r="H230" s="110">
        <v>46.131577677999601</v>
      </c>
      <c r="I230" s="110">
        <v>-101.307667946081</v>
      </c>
      <c r="J230" s="110"/>
      <c r="K230" s="284">
        <v>12.620824147871801</v>
      </c>
      <c r="L230" s="284">
        <v>2.3189757503815502</v>
      </c>
      <c r="M230" s="284">
        <v>0.22469052060369701</v>
      </c>
      <c r="N230" s="284"/>
      <c r="O230" s="284">
        <v>5.9818551806003102</v>
      </c>
      <c r="P230" s="284">
        <v>2.6284551466847597</v>
      </c>
      <c r="Q230" s="284">
        <v>1.0005087332542</v>
      </c>
      <c r="R230" s="182"/>
    </row>
    <row r="231" spans="1:18" x14ac:dyDescent="0.25">
      <c r="A231" s="110" t="s">
        <v>541</v>
      </c>
      <c r="B231" s="110">
        <v>4771</v>
      </c>
      <c r="C231" s="110">
        <v>16302</v>
      </c>
      <c r="D231" s="110">
        <v>15423.8974099897</v>
      </c>
      <c r="E231" s="110">
        <v>197.977196621693</v>
      </c>
      <c r="F231" s="110">
        <v>-11.9245652595629</v>
      </c>
      <c r="G231" s="110">
        <v>-4.2121172264186102</v>
      </c>
      <c r="H231" s="110">
        <v>797.468481035134</v>
      </c>
      <c r="I231" s="110">
        <v>-101.307667946081</v>
      </c>
      <c r="J231" s="110"/>
      <c r="K231" s="284">
        <v>13.833577866275402</v>
      </c>
      <c r="L231" s="284">
        <v>2.4313561098302201</v>
      </c>
      <c r="M231" s="284">
        <v>0.167679731712429</v>
      </c>
      <c r="N231" s="284"/>
      <c r="O231" s="284">
        <v>9.5367847411444107</v>
      </c>
      <c r="P231" s="284">
        <v>3.3535946342485801</v>
      </c>
      <c r="Q231" s="284">
        <v>0.85935862502620008</v>
      </c>
      <c r="R231" s="182"/>
    </row>
    <row r="232" spans="1:18" x14ac:dyDescent="0.25">
      <c r="A232" s="110" t="s">
        <v>542</v>
      </c>
      <c r="B232" s="110">
        <v>10726</v>
      </c>
      <c r="C232" s="110">
        <v>13722</v>
      </c>
      <c r="D232" s="110">
        <v>13752.2647702579</v>
      </c>
      <c r="E232" s="110">
        <v>47.309009992704098</v>
      </c>
      <c r="F232" s="110">
        <v>-11.9245652595629</v>
      </c>
      <c r="G232" s="110">
        <v>-25.4154532248685</v>
      </c>
      <c r="H232" s="110">
        <v>61.4745655863629</v>
      </c>
      <c r="I232" s="110">
        <v>-101.307667946081</v>
      </c>
      <c r="J232" s="110"/>
      <c r="K232" s="284">
        <v>13.919448070109999</v>
      </c>
      <c r="L232" s="284">
        <v>2.3214618683572601</v>
      </c>
      <c r="M232" s="284">
        <v>0.10255454036919599</v>
      </c>
      <c r="N232" s="284"/>
      <c r="O232" s="284">
        <v>6.6194294238299509</v>
      </c>
      <c r="P232" s="284">
        <v>3.02069737087451</v>
      </c>
      <c r="Q232" s="284">
        <v>0.94163714338989413</v>
      </c>
      <c r="R232" s="182"/>
    </row>
    <row r="233" spans="1:18" x14ac:dyDescent="0.25">
      <c r="A233" s="110" t="s">
        <v>531</v>
      </c>
      <c r="B233" s="110">
        <v>155696</v>
      </c>
      <c r="C233" s="110">
        <v>9569</v>
      </c>
      <c r="D233" s="110">
        <v>9816.7568020203598</v>
      </c>
      <c r="E233" s="110">
        <v>-61.294258078901898</v>
      </c>
      <c r="F233" s="110">
        <v>-11.9245652595629</v>
      </c>
      <c r="G233" s="110">
        <v>-4.0117992092650097</v>
      </c>
      <c r="H233" s="110">
        <v>-68.822725539354593</v>
      </c>
      <c r="I233" s="110">
        <v>-101.307667946081</v>
      </c>
      <c r="J233" s="110"/>
      <c r="K233" s="284">
        <v>8.6514746685849389</v>
      </c>
      <c r="L233" s="284">
        <v>1.5825711643202098</v>
      </c>
      <c r="M233" s="284">
        <v>0.18497585037508998</v>
      </c>
      <c r="N233" s="284"/>
      <c r="O233" s="284">
        <v>4.8832339944507197</v>
      </c>
      <c r="P233" s="284">
        <v>1.9313277155482498</v>
      </c>
      <c r="Q233" s="284">
        <v>0.75531805569828392</v>
      </c>
      <c r="R233" s="182"/>
    </row>
    <row r="234" spans="1:18" ht="14.25" customHeight="1" x14ac:dyDescent="0.25">
      <c r="A234" s="18" t="s">
        <v>543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284"/>
      <c r="L234" s="284"/>
      <c r="M234" s="284"/>
      <c r="N234" s="284"/>
      <c r="O234" s="284"/>
      <c r="P234" s="284"/>
      <c r="Q234" s="284"/>
      <c r="R234" s="182"/>
    </row>
    <row r="235" spans="1:18" x14ac:dyDescent="0.25">
      <c r="A235" s="110" t="s">
        <v>544</v>
      </c>
      <c r="B235" s="110">
        <v>14087</v>
      </c>
      <c r="C235" s="110">
        <v>14250</v>
      </c>
      <c r="D235" s="110">
        <v>14163.0560264261</v>
      </c>
      <c r="E235" s="110">
        <v>122.35359160109</v>
      </c>
      <c r="F235" s="110">
        <v>-11.9245652595629</v>
      </c>
      <c r="G235" s="110">
        <v>-17.769626891978</v>
      </c>
      <c r="H235" s="110">
        <v>95.598955583073206</v>
      </c>
      <c r="I235" s="110">
        <v>-101.307667946081</v>
      </c>
      <c r="J235" s="110"/>
      <c r="K235" s="284">
        <v>12.6073684957762</v>
      </c>
      <c r="L235" s="284">
        <v>2.71881876907787</v>
      </c>
      <c r="M235" s="284">
        <v>0.212962305671896</v>
      </c>
      <c r="N235" s="284"/>
      <c r="O235" s="284">
        <v>6.1688081209625896</v>
      </c>
      <c r="P235" s="284">
        <v>2.94597856179456</v>
      </c>
      <c r="Q235" s="284">
        <v>1.0648115283594799</v>
      </c>
      <c r="R235" s="182"/>
    </row>
    <row r="236" spans="1:18" x14ac:dyDescent="0.25">
      <c r="A236" s="110" t="s">
        <v>545</v>
      </c>
      <c r="B236" s="110">
        <v>13391</v>
      </c>
      <c r="C236" s="110">
        <v>14466</v>
      </c>
      <c r="D236" s="110">
        <v>14438.4342367606</v>
      </c>
      <c r="E236" s="110">
        <v>32.315865094699198</v>
      </c>
      <c r="F236" s="110">
        <v>-11.9245652595629</v>
      </c>
      <c r="G236" s="110">
        <v>-12.4276247627263</v>
      </c>
      <c r="H236" s="110">
        <v>121.258784920781</v>
      </c>
      <c r="I236" s="110">
        <v>-101.307667946081</v>
      </c>
      <c r="J236" s="110"/>
      <c r="K236" s="284">
        <v>10.57426629826</v>
      </c>
      <c r="L236" s="284">
        <v>2.3672615936076498</v>
      </c>
      <c r="M236" s="284">
        <v>0.24643417220521199</v>
      </c>
      <c r="N236" s="284"/>
      <c r="O236" s="284">
        <v>6.1683220073183502</v>
      </c>
      <c r="P236" s="284">
        <v>3.2111119408558002</v>
      </c>
      <c r="Q236" s="284">
        <v>1.1201553282055099</v>
      </c>
      <c r="R236" s="182"/>
    </row>
    <row r="237" spans="1:18" x14ac:dyDescent="0.25">
      <c r="A237" s="110" t="s">
        <v>546</v>
      </c>
      <c r="B237" s="110">
        <v>16346</v>
      </c>
      <c r="C237" s="110">
        <v>13253</v>
      </c>
      <c r="D237" s="110">
        <v>13493.8575695283</v>
      </c>
      <c r="E237" s="110">
        <v>-99.303236240682395</v>
      </c>
      <c r="F237" s="110">
        <v>-11.9245652595629</v>
      </c>
      <c r="G237" s="110">
        <v>-0.29681114726867702</v>
      </c>
      <c r="H237" s="110">
        <v>-28.512180411436599</v>
      </c>
      <c r="I237" s="110">
        <v>-101.307667946081</v>
      </c>
      <c r="J237" s="110"/>
      <c r="K237" s="284">
        <v>11.507402422610999</v>
      </c>
      <c r="L237" s="284">
        <v>2.4654349687997099</v>
      </c>
      <c r="M237" s="284">
        <v>0.22023736693992402</v>
      </c>
      <c r="N237" s="284"/>
      <c r="O237" s="284">
        <v>5.7384069497124699</v>
      </c>
      <c r="P237" s="284">
        <v>3.0343815000611798</v>
      </c>
      <c r="Q237" s="284">
        <v>0.94824421876911791</v>
      </c>
      <c r="R237" s="182"/>
    </row>
    <row r="238" spans="1:18" x14ac:dyDescent="0.25">
      <c r="A238" s="110" t="s">
        <v>547</v>
      </c>
      <c r="B238" s="110">
        <v>8675</v>
      </c>
      <c r="C238" s="110">
        <v>11384</v>
      </c>
      <c r="D238" s="110">
        <v>11431.0948833241</v>
      </c>
      <c r="E238" s="110">
        <v>61.136112655444499</v>
      </c>
      <c r="F238" s="110">
        <v>-11.9245652595629</v>
      </c>
      <c r="G238" s="110">
        <v>-15.574600644489999</v>
      </c>
      <c r="H238" s="110">
        <v>21.047658399409801</v>
      </c>
      <c r="I238" s="110">
        <v>-101.307667946081</v>
      </c>
      <c r="J238" s="110"/>
      <c r="K238" s="284">
        <v>13.291066282420699</v>
      </c>
      <c r="L238" s="284">
        <v>2.1902017291066298</v>
      </c>
      <c r="M238" s="284">
        <v>0.21902017291066297</v>
      </c>
      <c r="N238" s="284"/>
      <c r="O238" s="284">
        <v>5.1757925072046103</v>
      </c>
      <c r="P238" s="284">
        <v>2.6628242074927999</v>
      </c>
      <c r="Q238" s="284">
        <v>0.58789625360230502</v>
      </c>
      <c r="R238" s="182"/>
    </row>
    <row r="239" spans="1:18" x14ac:dyDescent="0.25">
      <c r="A239" s="110" t="s">
        <v>548</v>
      </c>
      <c r="B239" s="110">
        <v>26214</v>
      </c>
      <c r="C239" s="110">
        <v>13552</v>
      </c>
      <c r="D239" s="110">
        <v>13699.0222897652</v>
      </c>
      <c r="E239" s="110">
        <v>-19.9972236608209</v>
      </c>
      <c r="F239" s="110">
        <v>-11.9245652595629</v>
      </c>
      <c r="G239" s="110">
        <v>-4.6937187288949396</v>
      </c>
      <c r="H239" s="110">
        <v>-8.9990304497529703</v>
      </c>
      <c r="I239" s="110">
        <v>-101.307667946081</v>
      </c>
      <c r="J239" s="110"/>
      <c r="K239" s="284">
        <v>11.360341802090499</v>
      </c>
      <c r="L239" s="284">
        <v>2.4567025253681201</v>
      </c>
      <c r="M239" s="284">
        <v>0.160219729915312</v>
      </c>
      <c r="N239" s="284"/>
      <c r="O239" s="284">
        <v>5.7984283207446401</v>
      </c>
      <c r="P239" s="284">
        <v>2.93354695963989</v>
      </c>
      <c r="Q239" s="284">
        <v>1.08720531013962</v>
      </c>
      <c r="R239" s="182"/>
    </row>
    <row r="240" spans="1:18" x14ac:dyDescent="0.25">
      <c r="A240" s="110" t="s">
        <v>549</v>
      </c>
      <c r="B240" s="110">
        <v>5690</v>
      </c>
      <c r="C240" s="110">
        <v>14763</v>
      </c>
      <c r="D240" s="110">
        <v>14696.271258066299</v>
      </c>
      <c r="E240" s="110">
        <v>4.9601911512455201</v>
      </c>
      <c r="F240" s="110">
        <v>-11.9245652595629</v>
      </c>
      <c r="G240" s="110">
        <v>-30.676910296085602</v>
      </c>
      <c r="H240" s="110">
        <v>205.57570081391199</v>
      </c>
      <c r="I240" s="110">
        <v>-101.307667946081</v>
      </c>
      <c r="J240" s="110"/>
      <c r="K240" s="284">
        <v>13.8137082601054</v>
      </c>
      <c r="L240" s="284">
        <v>2.2847100175746897</v>
      </c>
      <c r="M240" s="284">
        <v>0.175746924428822</v>
      </c>
      <c r="N240" s="284"/>
      <c r="O240" s="284">
        <v>7.2407732864674905</v>
      </c>
      <c r="P240" s="284">
        <v>2.7943760984182799</v>
      </c>
      <c r="Q240" s="284">
        <v>1.2302284710017601</v>
      </c>
      <c r="R240" s="182"/>
    </row>
    <row r="241" spans="1:18" x14ac:dyDescent="0.25">
      <c r="A241" s="110" t="s">
        <v>550</v>
      </c>
      <c r="B241" s="110">
        <v>22894</v>
      </c>
      <c r="C241" s="110">
        <v>13455</v>
      </c>
      <c r="D241" s="110">
        <v>13421.163678942199</v>
      </c>
      <c r="E241" s="110">
        <v>126.710248355884</v>
      </c>
      <c r="F241" s="110">
        <v>-11.9245652595629</v>
      </c>
      <c r="G241" s="110">
        <v>-20.934561353703099</v>
      </c>
      <c r="H241" s="110">
        <v>41.239122870931503</v>
      </c>
      <c r="I241" s="110">
        <v>-101.307667946081</v>
      </c>
      <c r="J241" s="110"/>
      <c r="K241" s="284">
        <v>12.317637809032899</v>
      </c>
      <c r="L241" s="284">
        <v>2.2320258583034902</v>
      </c>
      <c r="M241" s="284">
        <v>0.22276579016336198</v>
      </c>
      <c r="N241" s="284"/>
      <c r="O241" s="284">
        <v>6.1238752511575099</v>
      </c>
      <c r="P241" s="284">
        <v>2.8085961387262999</v>
      </c>
      <c r="Q241" s="284">
        <v>1.00899799073993</v>
      </c>
      <c r="R241" s="182"/>
    </row>
    <row r="242" spans="1:18" x14ac:dyDescent="0.25">
      <c r="A242" s="110" t="s">
        <v>551</v>
      </c>
      <c r="B242" s="110">
        <v>4393</v>
      </c>
      <c r="C242" s="110">
        <v>15451</v>
      </c>
      <c r="D242" s="110">
        <v>14661.1381494791</v>
      </c>
      <c r="E242" s="110">
        <v>306.96909709793698</v>
      </c>
      <c r="F242" s="110">
        <v>-11.9245652595629</v>
      </c>
      <c r="G242" s="110">
        <v>-21.889261064939198</v>
      </c>
      <c r="H242" s="110">
        <v>618.274764660139</v>
      </c>
      <c r="I242" s="110">
        <v>-101.307667946081</v>
      </c>
      <c r="J242" s="110"/>
      <c r="K242" s="284">
        <v>15.638515820623699</v>
      </c>
      <c r="L242" s="284">
        <v>2.5950375597541502</v>
      </c>
      <c r="M242" s="284">
        <v>0.20487138629638099</v>
      </c>
      <c r="N242" s="284"/>
      <c r="O242" s="284">
        <v>7.2843159572046403</v>
      </c>
      <c r="P242" s="284">
        <v>3.0730707944457101</v>
      </c>
      <c r="Q242" s="284">
        <v>0.95606646938311002</v>
      </c>
      <c r="R242" s="182"/>
    </row>
    <row r="243" spans="1:18" x14ac:dyDescent="0.25">
      <c r="A243" s="110" t="s">
        <v>552</v>
      </c>
      <c r="B243" s="110">
        <v>10106</v>
      </c>
      <c r="C243" s="110">
        <v>12606</v>
      </c>
      <c r="D243" s="110">
        <v>12397.429654429199</v>
      </c>
      <c r="E243" s="110">
        <v>51.380771356985598</v>
      </c>
      <c r="F243" s="110">
        <v>-11.9245652595629</v>
      </c>
      <c r="G243" s="110">
        <v>-14.670527033754199</v>
      </c>
      <c r="H243" s="110">
        <v>284.633733712945</v>
      </c>
      <c r="I243" s="110">
        <v>-101.307667946081</v>
      </c>
      <c r="J243" s="110"/>
      <c r="K243" s="284">
        <v>13.130813378191201</v>
      </c>
      <c r="L243" s="284">
        <v>2.4638828418761101</v>
      </c>
      <c r="M243" s="284">
        <v>0.21769245992479699</v>
      </c>
      <c r="N243" s="284"/>
      <c r="O243" s="284">
        <v>5.6204235107856704</v>
      </c>
      <c r="P243" s="284">
        <v>2.7706313081337801</v>
      </c>
      <c r="Q243" s="284">
        <v>0.722343162477736</v>
      </c>
      <c r="R243" s="182"/>
    </row>
    <row r="244" spans="1:18" x14ac:dyDescent="0.25">
      <c r="A244" s="110" t="s">
        <v>553</v>
      </c>
      <c r="B244" s="110">
        <v>154049</v>
      </c>
      <c r="C244" s="110">
        <v>10625</v>
      </c>
      <c r="D244" s="110">
        <v>10903.504114879999</v>
      </c>
      <c r="E244" s="110">
        <v>-87.767073556701703</v>
      </c>
      <c r="F244" s="110">
        <v>-11.9245652595629</v>
      </c>
      <c r="G244" s="110">
        <v>10.079773450465799</v>
      </c>
      <c r="H244" s="110">
        <v>-92.102887770410902</v>
      </c>
      <c r="I244" s="110">
        <v>-96.450622312685098</v>
      </c>
      <c r="J244" s="110"/>
      <c r="K244" s="284">
        <v>9.2619880687313803</v>
      </c>
      <c r="L244" s="284">
        <v>2.0383124849885399</v>
      </c>
      <c r="M244" s="284">
        <v>0.184356925393868</v>
      </c>
      <c r="N244" s="284"/>
      <c r="O244" s="284">
        <v>4.8510538854520302</v>
      </c>
      <c r="P244" s="284">
        <v>2.25253003914339</v>
      </c>
      <c r="Q244" s="284">
        <v>0.82636044375490902</v>
      </c>
      <c r="R244" s="182"/>
    </row>
    <row r="245" spans="1:18" ht="14.25" customHeight="1" x14ac:dyDescent="0.25">
      <c r="A245" s="18" t="s">
        <v>554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284"/>
      <c r="L245" s="284"/>
      <c r="M245" s="284"/>
      <c r="N245" s="284"/>
      <c r="O245" s="284"/>
      <c r="P245" s="284"/>
      <c r="Q245" s="284"/>
      <c r="R245" s="182"/>
    </row>
    <row r="246" spans="1:18" x14ac:dyDescent="0.25">
      <c r="A246" s="110" t="s">
        <v>555</v>
      </c>
      <c r="B246" s="110">
        <v>23178</v>
      </c>
      <c r="C246" s="110">
        <v>14102</v>
      </c>
      <c r="D246" s="110">
        <v>14036.1984160171</v>
      </c>
      <c r="E246" s="110">
        <v>20.201987556251101</v>
      </c>
      <c r="F246" s="110">
        <v>-11.9245652595629</v>
      </c>
      <c r="G246" s="110">
        <v>-25.7366306887787</v>
      </c>
      <c r="H246" s="110">
        <v>185.037328906385</v>
      </c>
      <c r="I246" s="110">
        <v>-101.307667946081</v>
      </c>
      <c r="J246" s="110"/>
      <c r="K246" s="284">
        <v>11.774096125636401</v>
      </c>
      <c r="L246" s="284">
        <v>2.3384243679351098</v>
      </c>
      <c r="M246" s="284">
        <v>0.18552075243765601</v>
      </c>
      <c r="N246" s="284"/>
      <c r="O246" s="284">
        <v>6.6442315989300198</v>
      </c>
      <c r="P246" s="284">
        <v>3.1020795582017402</v>
      </c>
      <c r="Q246" s="284">
        <v>0.9966347398395029</v>
      </c>
      <c r="R246" s="182"/>
    </row>
    <row r="247" spans="1:18" x14ac:dyDescent="0.25">
      <c r="A247" s="110" t="s">
        <v>556</v>
      </c>
      <c r="B247" s="110">
        <v>52590</v>
      </c>
      <c r="C247" s="110">
        <v>10739</v>
      </c>
      <c r="D247" s="110">
        <v>10852.414931961999</v>
      </c>
      <c r="E247" s="110">
        <v>-56.966489365572201</v>
      </c>
      <c r="F247" s="110">
        <v>-11.9245652595629</v>
      </c>
      <c r="G247" s="110">
        <v>-26.998775547837699</v>
      </c>
      <c r="H247" s="110">
        <v>83.410766101626294</v>
      </c>
      <c r="I247" s="110">
        <v>-101.307667946081</v>
      </c>
      <c r="J247" s="110"/>
      <c r="K247" s="284">
        <v>9.4942004183304807</v>
      </c>
      <c r="L247" s="284">
        <v>1.9680547632629799</v>
      </c>
      <c r="M247" s="284">
        <v>0.15972618368511102</v>
      </c>
      <c r="N247" s="284"/>
      <c r="O247" s="284">
        <v>5.1891994675793898</v>
      </c>
      <c r="P247" s="284">
        <v>2.3882867465297601</v>
      </c>
      <c r="Q247" s="284">
        <v>0.720669328769728</v>
      </c>
      <c r="R247" s="182"/>
    </row>
    <row r="248" spans="1:18" x14ac:dyDescent="0.25">
      <c r="A248" s="110" t="s">
        <v>557</v>
      </c>
      <c r="B248" s="110">
        <v>59406</v>
      </c>
      <c r="C248" s="110">
        <v>11572</v>
      </c>
      <c r="D248" s="110">
        <v>11721.8853367468</v>
      </c>
      <c r="E248" s="110">
        <v>56.816359390209598</v>
      </c>
      <c r="F248" s="110">
        <v>-11.9245652595629</v>
      </c>
      <c r="G248" s="110">
        <v>-25.486684425598501</v>
      </c>
      <c r="H248" s="110">
        <v>-68.023865016773598</v>
      </c>
      <c r="I248" s="110">
        <v>-101.307667946081</v>
      </c>
      <c r="J248" s="110"/>
      <c r="K248" s="284">
        <v>11.042655624010999</v>
      </c>
      <c r="L248" s="284">
        <v>2.23546443120224</v>
      </c>
      <c r="M248" s="284">
        <v>0.166649833350167</v>
      </c>
      <c r="N248" s="284"/>
      <c r="O248" s="284">
        <v>5.4960778372555001</v>
      </c>
      <c r="P248" s="284">
        <v>2.4004309329023998</v>
      </c>
      <c r="Q248" s="284">
        <v>0.84166582500084208</v>
      </c>
      <c r="R248" s="182"/>
    </row>
    <row r="249" spans="1:18" x14ac:dyDescent="0.25">
      <c r="A249" s="110" t="s">
        <v>558</v>
      </c>
      <c r="B249" s="110">
        <v>10304</v>
      </c>
      <c r="C249" s="110">
        <v>12237</v>
      </c>
      <c r="D249" s="110">
        <v>12130.623841961</v>
      </c>
      <c r="E249" s="110">
        <v>227.39397561849501</v>
      </c>
      <c r="F249" s="110">
        <v>-11.9245652595629</v>
      </c>
      <c r="G249" s="110">
        <v>-29.115520884530099</v>
      </c>
      <c r="H249" s="110">
        <v>20.8976576007265</v>
      </c>
      <c r="I249" s="110">
        <v>-101.307667946081</v>
      </c>
      <c r="J249" s="110"/>
      <c r="K249" s="284">
        <v>13.713121118012401</v>
      </c>
      <c r="L249" s="284">
        <v>2.7659161490683202</v>
      </c>
      <c r="M249" s="284">
        <v>0.116459627329193</v>
      </c>
      <c r="N249" s="284"/>
      <c r="O249" s="284">
        <v>5.1145186335403698</v>
      </c>
      <c r="P249" s="284">
        <v>2.3680124223602501</v>
      </c>
      <c r="Q249" s="284">
        <v>0.88315217391304301</v>
      </c>
      <c r="R249" s="182"/>
    </row>
    <row r="250" spans="1:18" x14ac:dyDescent="0.25">
      <c r="A250" s="110" t="s">
        <v>559</v>
      </c>
      <c r="B250" s="110">
        <v>15491</v>
      </c>
      <c r="C250" s="110">
        <v>14072</v>
      </c>
      <c r="D250" s="110">
        <v>13878.3188365528</v>
      </c>
      <c r="E250" s="110">
        <v>96.311709746039398</v>
      </c>
      <c r="F250" s="110">
        <v>-11.9245652595629</v>
      </c>
      <c r="G250" s="110">
        <v>-25.7867117885617</v>
      </c>
      <c r="H250" s="110">
        <v>236.162510790586</v>
      </c>
      <c r="I250" s="110">
        <v>-101.307667946081</v>
      </c>
      <c r="J250" s="110"/>
      <c r="K250" s="284">
        <v>12.239364792460099</v>
      </c>
      <c r="L250" s="284">
        <v>2.2593764121102597</v>
      </c>
      <c r="M250" s="284">
        <v>0.16783939061390502</v>
      </c>
      <c r="N250" s="284"/>
      <c r="O250" s="284">
        <v>6.7523077916209404</v>
      </c>
      <c r="P250" s="284">
        <v>3.1631269769543597</v>
      </c>
      <c r="Q250" s="284">
        <v>0.91666128719901896</v>
      </c>
      <c r="R250" s="182"/>
    </row>
    <row r="251" spans="1:18" x14ac:dyDescent="0.25">
      <c r="A251" s="110" t="s">
        <v>560</v>
      </c>
      <c r="B251" s="110">
        <v>15807</v>
      </c>
      <c r="C251" s="110">
        <v>14956</v>
      </c>
      <c r="D251" s="110">
        <v>15152.5786514542</v>
      </c>
      <c r="E251" s="110">
        <v>85.405750221970493</v>
      </c>
      <c r="F251" s="110">
        <v>-11.9245652595629</v>
      </c>
      <c r="G251" s="110">
        <v>-28.614098385212401</v>
      </c>
      <c r="H251" s="110">
        <v>-140.20964218855701</v>
      </c>
      <c r="I251" s="110">
        <v>-101.307667946081</v>
      </c>
      <c r="J251" s="110"/>
      <c r="K251" s="284">
        <v>14.658062883532599</v>
      </c>
      <c r="L251" s="284">
        <v>2.5558296957044297</v>
      </c>
      <c r="M251" s="284">
        <v>0.24039982286328801</v>
      </c>
      <c r="N251" s="284"/>
      <c r="O251" s="284">
        <v>6.9715948630353601</v>
      </c>
      <c r="P251" s="284">
        <v>3.0492819636869699</v>
      </c>
      <c r="Q251" s="284">
        <v>1.1703675586765401</v>
      </c>
      <c r="R251" s="182"/>
    </row>
    <row r="252" spans="1:18" x14ac:dyDescent="0.25">
      <c r="A252" s="110" t="s">
        <v>561</v>
      </c>
      <c r="B252" s="110">
        <v>26898</v>
      </c>
      <c r="C252" s="110">
        <v>14441</v>
      </c>
      <c r="D252" s="110">
        <v>14203.696849018101</v>
      </c>
      <c r="E252" s="110">
        <v>155.37160542812299</v>
      </c>
      <c r="F252" s="110">
        <v>-11.9245652595629</v>
      </c>
      <c r="G252" s="110">
        <v>-19.917096011318399</v>
      </c>
      <c r="H252" s="110">
        <v>215.455134707794</v>
      </c>
      <c r="I252" s="110">
        <v>-101.307667946081</v>
      </c>
      <c r="J252" s="110"/>
      <c r="K252" s="284">
        <v>11.532455944679899</v>
      </c>
      <c r="L252" s="284">
        <v>2.1674473938582803</v>
      </c>
      <c r="M252" s="284">
        <v>0.29370213398765704</v>
      </c>
      <c r="N252" s="284"/>
      <c r="O252" s="284">
        <v>6.2272287902446299</v>
      </c>
      <c r="P252" s="284">
        <v>3.0150940590378501</v>
      </c>
      <c r="Q252" s="284">
        <v>1.12647780504127</v>
      </c>
      <c r="R252" s="182"/>
    </row>
    <row r="253" spans="1:18" x14ac:dyDescent="0.25">
      <c r="A253" s="110" t="s">
        <v>562</v>
      </c>
      <c r="B253" s="110">
        <v>10138</v>
      </c>
      <c r="C253" s="110">
        <v>15620</v>
      </c>
      <c r="D253" s="110">
        <v>14776.142079416401</v>
      </c>
      <c r="E253" s="110">
        <v>557.61186616782595</v>
      </c>
      <c r="F253" s="110">
        <v>30.5968609146151</v>
      </c>
      <c r="G253" s="110">
        <v>-30.740091646323101</v>
      </c>
      <c r="H253" s="110">
        <v>387.25600496972402</v>
      </c>
      <c r="I253" s="110">
        <v>-101.307667946081</v>
      </c>
      <c r="J253" s="110"/>
      <c r="K253" s="284">
        <v>12.418623002564599</v>
      </c>
      <c r="L253" s="284">
        <v>2.4659696192542899</v>
      </c>
      <c r="M253" s="284">
        <v>0.12823042020122299</v>
      </c>
      <c r="N253" s="284"/>
      <c r="O253" s="284">
        <v>7.0132175971592003</v>
      </c>
      <c r="P253" s="284">
        <v>3.3734464391398697</v>
      </c>
      <c r="Q253" s="284">
        <v>1.02584336160978</v>
      </c>
      <c r="R253" s="182"/>
    </row>
    <row r="254" spans="1:18" x14ac:dyDescent="0.25">
      <c r="A254" s="110" t="s">
        <v>563</v>
      </c>
      <c r="B254" s="110">
        <v>20470</v>
      </c>
      <c r="C254" s="110">
        <v>14215</v>
      </c>
      <c r="D254" s="110">
        <v>14275.1036370244</v>
      </c>
      <c r="E254" s="110">
        <v>154.72242905368799</v>
      </c>
      <c r="F254" s="110">
        <v>-11.9245652595629</v>
      </c>
      <c r="G254" s="110">
        <v>-32.221917311471302</v>
      </c>
      <c r="H254" s="110">
        <v>-68.898233803942901</v>
      </c>
      <c r="I254" s="110">
        <v>-101.307667946081</v>
      </c>
      <c r="J254" s="110"/>
      <c r="K254" s="284">
        <v>13.522227650219801</v>
      </c>
      <c r="L254" s="284">
        <v>2.62823644357597</v>
      </c>
      <c r="M254" s="284">
        <v>0.13190034196385</v>
      </c>
      <c r="N254" s="284"/>
      <c r="O254" s="284">
        <v>6.8685881778212003</v>
      </c>
      <c r="P254" s="284">
        <v>2.9799706888128998</v>
      </c>
      <c r="Q254" s="284">
        <v>1.02589154860772</v>
      </c>
      <c r="R254" s="182"/>
    </row>
    <row r="255" spans="1:18" x14ac:dyDescent="0.25">
      <c r="A255" s="110" t="s">
        <v>564</v>
      </c>
      <c r="B255" s="110">
        <v>6911</v>
      </c>
      <c r="C255" s="110">
        <v>15959</v>
      </c>
      <c r="D255" s="110">
        <v>15705.5282312534</v>
      </c>
      <c r="E255" s="110">
        <v>159.17714490948501</v>
      </c>
      <c r="F255" s="110">
        <v>-11.9245652595629</v>
      </c>
      <c r="G255" s="110">
        <v>-20.213845894287601</v>
      </c>
      <c r="H255" s="110">
        <v>227.33190054765001</v>
      </c>
      <c r="I255" s="110">
        <v>-101.307667946081</v>
      </c>
      <c r="J255" s="110"/>
      <c r="K255" s="284">
        <v>12.270293734626</v>
      </c>
      <c r="L255" s="284">
        <v>2.5466647373751998</v>
      </c>
      <c r="M255" s="284">
        <v>0.173636232093764</v>
      </c>
      <c r="N255" s="284"/>
      <c r="O255" s="284">
        <v>7.2493126899146301</v>
      </c>
      <c r="P255" s="284">
        <v>3.6897699319924802</v>
      </c>
      <c r="Q255" s="284">
        <v>1.0852264505860199</v>
      </c>
      <c r="R255" s="182"/>
    </row>
    <row r="256" spans="1:18" x14ac:dyDescent="0.25">
      <c r="A256" s="110" t="s">
        <v>565</v>
      </c>
      <c r="B256" s="110">
        <v>10950</v>
      </c>
      <c r="C256" s="110">
        <v>18940</v>
      </c>
      <c r="D256" s="110">
        <v>18882.820387007599</v>
      </c>
      <c r="E256" s="110">
        <v>297.01158984984602</v>
      </c>
      <c r="F256" s="110">
        <v>-11.9245652595629</v>
      </c>
      <c r="G256" s="110">
        <v>-27.0821298270974</v>
      </c>
      <c r="H256" s="110">
        <v>-99.611231449279998</v>
      </c>
      <c r="I256" s="110">
        <v>-101.307667946081</v>
      </c>
      <c r="J256" s="110"/>
      <c r="K256" s="284">
        <v>16.091324200913203</v>
      </c>
      <c r="L256" s="284">
        <v>3.2511415525114198</v>
      </c>
      <c r="M256" s="284">
        <v>0.31963470319634701</v>
      </c>
      <c r="N256" s="284"/>
      <c r="O256" s="284">
        <v>8.3926940639269407</v>
      </c>
      <c r="P256" s="284">
        <v>4.01826484018265</v>
      </c>
      <c r="Q256" s="284">
        <v>1.4246575342465799</v>
      </c>
      <c r="R256" s="182"/>
    </row>
    <row r="257" spans="1:18" x14ac:dyDescent="0.25">
      <c r="A257" s="110" t="s">
        <v>566</v>
      </c>
      <c r="B257" s="110">
        <v>10894</v>
      </c>
      <c r="C257" s="110">
        <v>13687</v>
      </c>
      <c r="D257" s="110">
        <v>13590.9950499468</v>
      </c>
      <c r="E257" s="110">
        <v>90.251877103474101</v>
      </c>
      <c r="F257" s="110">
        <v>-11.9245652595629</v>
      </c>
      <c r="G257" s="110">
        <v>-24.215635941081601</v>
      </c>
      <c r="H257" s="110">
        <v>143.680776973923</v>
      </c>
      <c r="I257" s="110">
        <v>-101.307667946081</v>
      </c>
      <c r="J257" s="110"/>
      <c r="K257" s="284">
        <v>15.8068661648614</v>
      </c>
      <c r="L257" s="284">
        <v>2.5059665871121699</v>
      </c>
      <c r="M257" s="284">
        <v>0.119331742243437</v>
      </c>
      <c r="N257" s="284"/>
      <c r="O257" s="284">
        <v>6.0583807600514001</v>
      </c>
      <c r="P257" s="284">
        <v>3.1118046631173102</v>
      </c>
      <c r="Q257" s="284">
        <v>0.82614283091610108</v>
      </c>
      <c r="R257" s="182"/>
    </row>
    <row r="258" spans="1:18" x14ac:dyDescent="0.25">
      <c r="A258" s="110" t="s">
        <v>567</v>
      </c>
      <c r="B258" s="110">
        <v>11093</v>
      </c>
      <c r="C258" s="110">
        <v>13045</v>
      </c>
      <c r="D258" s="110">
        <v>13105.6295469911</v>
      </c>
      <c r="E258" s="110">
        <v>160.43999024711701</v>
      </c>
      <c r="F258" s="110">
        <v>-11.9245652595629</v>
      </c>
      <c r="G258" s="110">
        <v>-31.032276072528301</v>
      </c>
      <c r="H258" s="110">
        <v>-77.282166233637</v>
      </c>
      <c r="I258" s="110">
        <v>-101.307667946081</v>
      </c>
      <c r="J258" s="110"/>
      <c r="K258" s="284">
        <v>13.6572613359776</v>
      </c>
      <c r="L258" s="284">
        <v>2.3257910393942103</v>
      </c>
      <c r="M258" s="284">
        <v>0.20733796087622799</v>
      </c>
      <c r="N258" s="284"/>
      <c r="O258" s="284">
        <v>6.37338862345623</v>
      </c>
      <c r="P258" s="284">
        <v>2.6413053276841301</v>
      </c>
      <c r="Q258" s="284">
        <v>0.91949878301631705</v>
      </c>
      <c r="R258" s="182"/>
    </row>
    <row r="259" spans="1:18" x14ac:dyDescent="0.25">
      <c r="A259" s="110" t="s">
        <v>568</v>
      </c>
      <c r="B259" s="110">
        <v>6805</v>
      </c>
      <c r="C259" s="110">
        <v>16320</v>
      </c>
      <c r="D259" s="110">
        <v>15436.0962048771</v>
      </c>
      <c r="E259" s="110">
        <v>639.605692655741</v>
      </c>
      <c r="F259" s="110">
        <v>-11.9245652595629</v>
      </c>
      <c r="G259" s="110">
        <v>-31.916930987566701</v>
      </c>
      <c r="H259" s="110">
        <v>389.20362677070301</v>
      </c>
      <c r="I259" s="110">
        <v>-101.307667946081</v>
      </c>
      <c r="J259" s="110"/>
      <c r="K259" s="284">
        <v>12.138133725202099</v>
      </c>
      <c r="L259" s="284">
        <v>2.80675973548861</v>
      </c>
      <c r="M259" s="284">
        <v>0.13225569434239501</v>
      </c>
      <c r="N259" s="284"/>
      <c r="O259" s="284">
        <v>7.3916238060249801</v>
      </c>
      <c r="P259" s="284">
        <v>3.6149889786921401</v>
      </c>
      <c r="Q259" s="284">
        <v>0.99926524614254197</v>
      </c>
      <c r="R259" s="182"/>
    </row>
    <row r="260" spans="1:18" x14ac:dyDescent="0.25">
      <c r="A260" s="110" t="s">
        <v>569</v>
      </c>
      <c r="B260" s="110">
        <v>7031</v>
      </c>
      <c r="C260" s="110">
        <v>17853</v>
      </c>
      <c r="D260" s="110">
        <v>16517.447883062901</v>
      </c>
      <c r="E260" s="110">
        <v>753.74693324149496</v>
      </c>
      <c r="F260" s="110">
        <v>557.35115567008495</v>
      </c>
      <c r="G260" s="110">
        <v>-24.941307788695099</v>
      </c>
      <c r="H260" s="110">
        <v>150.825933845723</v>
      </c>
      <c r="I260" s="110">
        <v>-101.307667946081</v>
      </c>
      <c r="J260" s="110"/>
      <c r="K260" s="284">
        <v>12.4022187455554</v>
      </c>
      <c r="L260" s="284">
        <v>2.8303228559237703</v>
      </c>
      <c r="M260" s="284">
        <v>0.24178637462665301</v>
      </c>
      <c r="N260" s="284"/>
      <c r="O260" s="284">
        <v>8.0216185464372103</v>
      </c>
      <c r="P260" s="284">
        <v>3.8401365381880201</v>
      </c>
      <c r="Q260" s="284">
        <v>1.0667045939411199</v>
      </c>
      <c r="R260" s="182"/>
    </row>
    <row r="261" spans="1:18" ht="14.25" customHeight="1" x14ac:dyDescent="0.25">
      <c r="A261" s="18" t="s">
        <v>570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284"/>
      <c r="L261" s="284"/>
      <c r="M261" s="284"/>
      <c r="N261" s="284"/>
      <c r="O261" s="284"/>
      <c r="P261" s="284"/>
      <c r="Q261" s="284"/>
      <c r="R261" s="182"/>
    </row>
    <row r="262" spans="1:18" x14ac:dyDescent="0.25">
      <c r="A262" s="110" t="s">
        <v>571</v>
      </c>
      <c r="B262" s="110">
        <v>26888</v>
      </c>
      <c r="C262" s="110">
        <v>14416</v>
      </c>
      <c r="D262" s="110">
        <v>14227.801714810899</v>
      </c>
      <c r="E262" s="110">
        <v>57.462516633069903</v>
      </c>
      <c r="F262" s="110">
        <v>-11.9245652595629</v>
      </c>
      <c r="G262" s="110">
        <v>-33.278665415120102</v>
      </c>
      <c r="H262" s="110">
        <v>277.16192997331001</v>
      </c>
      <c r="I262" s="110">
        <v>-101.307667946081</v>
      </c>
      <c r="J262" s="110"/>
      <c r="K262" s="284">
        <v>12.1057720916394</v>
      </c>
      <c r="L262" s="284">
        <v>2.4062778934840798</v>
      </c>
      <c r="M262" s="284">
        <v>0.15248437964891398</v>
      </c>
      <c r="N262" s="284"/>
      <c r="O262" s="284">
        <v>6.8915501338887202</v>
      </c>
      <c r="P262" s="284">
        <v>3.2356441535257399</v>
      </c>
      <c r="Q262" s="284">
        <v>0.952097590002975</v>
      </c>
      <c r="R262" s="182"/>
    </row>
    <row r="263" spans="1:18" x14ac:dyDescent="0.25">
      <c r="A263" s="110" t="s">
        <v>572</v>
      </c>
      <c r="B263" s="110">
        <v>102418</v>
      </c>
      <c r="C263" s="110">
        <v>11020</v>
      </c>
      <c r="D263" s="110">
        <v>11132.489499019901</v>
      </c>
      <c r="E263" s="110">
        <v>-79.602614619117105</v>
      </c>
      <c r="F263" s="110">
        <v>-11.9245652595629</v>
      </c>
      <c r="G263" s="110">
        <v>-19.716824131718202</v>
      </c>
      <c r="H263" s="110">
        <v>99.714678086651801</v>
      </c>
      <c r="I263" s="110">
        <v>-101.307667946081</v>
      </c>
      <c r="J263" s="110"/>
      <c r="K263" s="284">
        <v>9.6623640375715212</v>
      </c>
      <c r="L263" s="284">
        <v>1.8502606963619699</v>
      </c>
      <c r="M263" s="284">
        <v>0.16110449335077801</v>
      </c>
      <c r="N263" s="284"/>
      <c r="O263" s="284">
        <v>5.5468765256107302</v>
      </c>
      <c r="P263" s="284">
        <v>2.5308051319104097</v>
      </c>
      <c r="Q263" s="284">
        <v>0.70593059813704595</v>
      </c>
      <c r="R263" s="182"/>
    </row>
    <row r="264" spans="1:18" x14ac:dyDescent="0.25">
      <c r="A264" s="110" t="s">
        <v>573</v>
      </c>
      <c r="B264" s="110">
        <v>9588</v>
      </c>
      <c r="C264" s="110">
        <v>15135</v>
      </c>
      <c r="D264" s="110">
        <v>14598.1991853204</v>
      </c>
      <c r="E264" s="110">
        <v>-0.90851014470576297</v>
      </c>
      <c r="F264" s="110">
        <v>-11.9245652595629</v>
      </c>
      <c r="G264" s="110">
        <v>-23.875008990013999</v>
      </c>
      <c r="H264" s="110">
        <v>674.67271717505798</v>
      </c>
      <c r="I264" s="110">
        <v>-101.307667946081</v>
      </c>
      <c r="J264" s="110"/>
      <c r="K264" s="284">
        <v>13.1205673758865</v>
      </c>
      <c r="L264" s="284">
        <v>2.1380892782644998</v>
      </c>
      <c r="M264" s="284">
        <v>0.17730496453900702</v>
      </c>
      <c r="N264" s="284"/>
      <c r="O264" s="284">
        <v>6.2891113892365498</v>
      </c>
      <c r="P264" s="284">
        <v>3.4730913642052599</v>
      </c>
      <c r="Q264" s="284">
        <v>1.0325406758448099</v>
      </c>
      <c r="R264" s="182"/>
    </row>
    <row r="265" spans="1:18" x14ac:dyDescent="0.25">
      <c r="A265" s="110" t="s">
        <v>574</v>
      </c>
      <c r="B265" s="110">
        <v>37607</v>
      </c>
      <c r="C265" s="110">
        <v>13759</v>
      </c>
      <c r="D265" s="110">
        <v>13701.173989379</v>
      </c>
      <c r="E265" s="110">
        <v>100.569879896294</v>
      </c>
      <c r="F265" s="110">
        <v>-11.9245652595629</v>
      </c>
      <c r="G265" s="110">
        <v>-31.5445171336019</v>
      </c>
      <c r="H265" s="110">
        <v>102.31916294333</v>
      </c>
      <c r="I265" s="110">
        <v>-101.307667946081</v>
      </c>
      <c r="J265" s="110"/>
      <c r="K265" s="284">
        <v>12.3806738107267</v>
      </c>
      <c r="L265" s="284">
        <v>2.2522402744169998</v>
      </c>
      <c r="M265" s="284">
        <v>0.207408195282793</v>
      </c>
      <c r="N265" s="284"/>
      <c r="O265" s="284">
        <v>7.0625149573217696</v>
      </c>
      <c r="P265" s="284">
        <v>3.0207142287340099</v>
      </c>
      <c r="Q265" s="284">
        <v>0.87217805195841203</v>
      </c>
      <c r="R265" s="182"/>
    </row>
    <row r="266" spans="1:18" x14ac:dyDescent="0.25">
      <c r="A266" s="110" t="s">
        <v>575</v>
      </c>
      <c r="B266" s="110">
        <v>18949</v>
      </c>
      <c r="C266" s="110">
        <v>15955</v>
      </c>
      <c r="D266" s="110">
        <v>15445.078078753</v>
      </c>
      <c r="E266" s="110">
        <v>290.91877765438198</v>
      </c>
      <c r="F266" s="110">
        <v>101.339886601866</v>
      </c>
      <c r="G266" s="110">
        <v>-32.883750601516802</v>
      </c>
      <c r="H266" s="110">
        <v>251.755076753163</v>
      </c>
      <c r="I266" s="110">
        <v>-101.307667946081</v>
      </c>
      <c r="J266" s="110"/>
      <c r="K266" s="284">
        <v>12.955828803630801</v>
      </c>
      <c r="L266" s="284">
        <v>2.59116576072616</v>
      </c>
      <c r="M266" s="284">
        <v>0.16887434693123599</v>
      </c>
      <c r="N266" s="284"/>
      <c r="O266" s="284">
        <v>7.28270621140957</v>
      </c>
      <c r="P266" s="284">
        <v>3.3511003219167201</v>
      </c>
      <c r="Q266" s="284">
        <v>1.1451791651274501</v>
      </c>
      <c r="R266" s="182"/>
    </row>
    <row r="267" spans="1:18" x14ac:dyDescent="0.25">
      <c r="A267" s="110" t="s">
        <v>576</v>
      </c>
      <c r="B267" s="110">
        <v>9477</v>
      </c>
      <c r="C267" s="110">
        <v>14913</v>
      </c>
      <c r="D267" s="110">
        <v>13634.2413569</v>
      </c>
      <c r="E267" s="110">
        <v>811.78867050937595</v>
      </c>
      <c r="F267" s="110">
        <v>152.627652371458</v>
      </c>
      <c r="G267" s="110">
        <v>-28.5432533828189</v>
      </c>
      <c r="H267" s="110">
        <v>443.82881703916598</v>
      </c>
      <c r="I267" s="110">
        <v>-101.307667946081</v>
      </c>
      <c r="J267" s="110"/>
      <c r="K267" s="284">
        <v>13.696317400021099</v>
      </c>
      <c r="L267" s="284">
        <v>2.1842355175688501</v>
      </c>
      <c r="M267" s="284">
        <v>0.147726073652</v>
      </c>
      <c r="N267" s="284"/>
      <c r="O267" s="284">
        <v>7.1119552601034099</v>
      </c>
      <c r="P267" s="284">
        <v>3.0600400970771302</v>
      </c>
      <c r="Q267" s="284">
        <v>0.83359712989342605</v>
      </c>
      <c r="R267" s="182"/>
    </row>
    <row r="268" spans="1:18" x14ac:dyDescent="0.25">
      <c r="A268" s="110" t="s">
        <v>577</v>
      </c>
      <c r="B268" s="110">
        <v>5908</v>
      </c>
      <c r="C268" s="110">
        <v>15289</v>
      </c>
      <c r="D268" s="110">
        <v>14863.451579894099</v>
      </c>
      <c r="E268" s="110">
        <v>247.28460600006699</v>
      </c>
      <c r="F268" s="110">
        <v>-11.9245652595629</v>
      </c>
      <c r="G268" s="110">
        <v>-29.835039329309598</v>
      </c>
      <c r="H268" s="110">
        <v>321.72342703651702</v>
      </c>
      <c r="I268" s="110">
        <v>-101.307667946081</v>
      </c>
      <c r="J268" s="110"/>
      <c r="K268" s="284">
        <v>14.4719025050779</v>
      </c>
      <c r="L268" s="284">
        <v>1.3710223425863199</v>
      </c>
      <c r="M268" s="284">
        <v>0.18618821936357499</v>
      </c>
      <c r="N268" s="284"/>
      <c r="O268" s="284">
        <v>7.3798239675016903</v>
      </c>
      <c r="P268" s="284">
        <v>3.1821259309411003</v>
      </c>
      <c r="Q268" s="284">
        <v>1.2186865267433999</v>
      </c>
      <c r="R268" s="182"/>
    </row>
    <row r="269" spans="1:18" x14ac:dyDescent="0.25">
      <c r="A269" s="110" t="s">
        <v>578</v>
      </c>
      <c r="B269" s="110">
        <v>11670</v>
      </c>
      <c r="C269" s="110">
        <v>14774</v>
      </c>
      <c r="D269" s="110">
        <v>14534.690150463201</v>
      </c>
      <c r="E269" s="110">
        <v>147.35168029350399</v>
      </c>
      <c r="F269" s="110">
        <v>-11.9245652595629</v>
      </c>
      <c r="G269" s="110">
        <v>-38.103615193018904</v>
      </c>
      <c r="H269" s="110">
        <v>243.08863989845199</v>
      </c>
      <c r="I269" s="110">
        <v>-101.307667946081</v>
      </c>
      <c r="J269" s="110"/>
      <c r="K269" s="284">
        <v>13.916023993144799</v>
      </c>
      <c r="L269" s="284">
        <v>2.8534704370179997</v>
      </c>
      <c r="M269" s="284">
        <v>0.17994858611825201</v>
      </c>
      <c r="N269" s="284"/>
      <c r="O269" s="284">
        <v>6.4610111396743806</v>
      </c>
      <c r="P269" s="284">
        <v>3.2047986289631498</v>
      </c>
      <c r="Q269" s="284">
        <v>0.96829477292202193</v>
      </c>
      <c r="R269" s="182"/>
    </row>
    <row r="270" spans="1:18" x14ac:dyDescent="0.25">
      <c r="A270" s="110" t="s">
        <v>579</v>
      </c>
      <c r="B270" s="110">
        <v>39234</v>
      </c>
      <c r="C270" s="110">
        <v>13206</v>
      </c>
      <c r="D270" s="110">
        <v>13029.7619414124</v>
      </c>
      <c r="E270" s="110">
        <v>91.759643363711504</v>
      </c>
      <c r="F270" s="110">
        <v>-11.9245652595629</v>
      </c>
      <c r="G270" s="110">
        <v>-21.7758716339542</v>
      </c>
      <c r="H270" s="110">
        <v>219.42206758640901</v>
      </c>
      <c r="I270" s="110">
        <v>-101.307667946081</v>
      </c>
      <c r="J270" s="110"/>
      <c r="K270" s="284">
        <v>11.60727940052</v>
      </c>
      <c r="L270" s="284">
        <v>2.35000254880971</v>
      </c>
      <c r="M270" s="284">
        <v>0.175867869704848</v>
      </c>
      <c r="N270" s="284"/>
      <c r="O270" s="284">
        <v>6.1247897231992701</v>
      </c>
      <c r="P270" s="284">
        <v>2.8444716317479699</v>
      </c>
      <c r="Q270" s="284">
        <v>0.89463220675944299</v>
      </c>
      <c r="R270" s="182"/>
    </row>
    <row r="271" spans="1:18" x14ac:dyDescent="0.25">
      <c r="A271" s="110" t="s">
        <v>580</v>
      </c>
      <c r="B271" s="110">
        <v>25643</v>
      </c>
      <c r="C271" s="110">
        <v>15616</v>
      </c>
      <c r="D271" s="110">
        <v>15192.3060028447</v>
      </c>
      <c r="E271" s="110">
        <v>176.782059406825</v>
      </c>
      <c r="F271" s="110">
        <v>-11.9245652595629</v>
      </c>
      <c r="G271" s="110">
        <v>-29.361251193225598</v>
      </c>
      <c r="H271" s="110">
        <v>389.20681018179499</v>
      </c>
      <c r="I271" s="110">
        <v>-101.307667946081</v>
      </c>
      <c r="J271" s="110"/>
      <c r="K271" s="284">
        <v>13.301875755566799</v>
      </c>
      <c r="L271" s="284">
        <v>2.3164216355340597</v>
      </c>
      <c r="M271" s="284">
        <v>0.21838318449479399</v>
      </c>
      <c r="N271" s="284"/>
      <c r="O271" s="284">
        <v>7.1598486916507404</v>
      </c>
      <c r="P271" s="284">
        <v>3.4746324533010999</v>
      </c>
      <c r="Q271" s="284">
        <v>1.04121982607339</v>
      </c>
      <c r="R271" s="182"/>
    </row>
    <row r="272" spans="1:18" ht="14.25" customHeight="1" x14ac:dyDescent="0.25">
      <c r="A272" s="18" t="s">
        <v>581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284"/>
      <c r="L272" s="284"/>
      <c r="M272" s="284"/>
      <c r="N272" s="284"/>
      <c r="O272" s="284"/>
      <c r="P272" s="284"/>
      <c r="Q272" s="284"/>
      <c r="R272" s="182"/>
    </row>
    <row r="273" spans="1:18" x14ac:dyDescent="0.25">
      <c r="A273" s="110" t="s">
        <v>582</v>
      </c>
      <c r="B273" s="110">
        <v>25183</v>
      </c>
      <c r="C273" s="110">
        <v>14133</v>
      </c>
      <c r="D273" s="110">
        <v>13931.708450460699</v>
      </c>
      <c r="E273" s="110">
        <v>89.714243856774104</v>
      </c>
      <c r="F273" s="110">
        <v>-11.9245652595629</v>
      </c>
      <c r="G273" s="110">
        <v>-29.500019046912001</v>
      </c>
      <c r="H273" s="110">
        <v>254.70418920261</v>
      </c>
      <c r="I273" s="110">
        <v>-101.307667946081</v>
      </c>
      <c r="J273" s="110"/>
      <c r="K273" s="284">
        <v>12.774490727872001</v>
      </c>
      <c r="L273" s="284">
        <v>2.4381527220744199</v>
      </c>
      <c r="M273" s="284">
        <v>0.111186117619029</v>
      </c>
      <c r="N273" s="284"/>
      <c r="O273" s="284">
        <v>6.6195449311043193</v>
      </c>
      <c r="P273" s="284">
        <v>3.1489496882817796</v>
      </c>
      <c r="Q273" s="284">
        <v>0.93714013421752806</v>
      </c>
      <c r="R273" s="182"/>
    </row>
    <row r="274" spans="1:18" x14ac:dyDescent="0.25">
      <c r="A274" s="110" t="s">
        <v>583</v>
      </c>
      <c r="B274" s="110">
        <v>18282</v>
      </c>
      <c r="C274" s="110">
        <v>16766</v>
      </c>
      <c r="D274" s="110">
        <v>15981.4106249707</v>
      </c>
      <c r="E274" s="110">
        <v>323.37580439823398</v>
      </c>
      <c r="F274" s="110">
        <v>-11.9245652595629</v>
      </c>
      <c r="G274" s="110">
        <v>-27.1646328270939</v>
      </c>
      <c r="H274" s="110">
        <v>601.25518168891904</v>
      </c>
      <c r="I274" s="110">
        <v>-101.307667946081</v>
      </c>
      <c r="J274" s="110"/>
      <c r="K274" s="284">
        <v>13.942675856033299</v>
      </c>
      <c r="L274" s="284">
        <v>2.5653648397330699</v>
      </c>
      <c r="M274" s="284">
        <v>0.21332458155562897</v>
      </c>
      <c r="N274" s="284"/>
      <c r="O274" s="284">
        <v>7.6413959085439203</v>
      </c>
      <c r="P274" s="284">
        <v>3.5225905262006298</v>
      </c>
      <c r="Q274" s="284">
        <v>1.1322612405644901</v>
      </c>
      <c r="R274" s="182"/>
    </row>
    <row r="275" spans="1:18" x14ac:dyDescent="0.25">
      <c r="A275" s="110" t="s">
        <v>584</v>
      </c>
      <c r="B275" s="110">
        <v>19140</v>
      </c>
      <c r="C275" s="110">
        <v>17315</v>
      </c>
      <c r="D275" s="110">
        <v>16550.877823056999</v>
      </c>
      <c r="E275" s="110">
        <v>315.01798841190799</v>
      </c>
      <c r="F275" s="110">
        <v>30.615214370237201</v>
      </c>
      <c r="G275" s="110">
        <v>-30.716726354809499</v>
      </c>
      <c r="H275" s="110">
        <v>550.44243963232498</v>
      </c>
      <c r="I275" s="110">
        <v>-101.307667946081</v>
      </c>
      <c r="J275" s="110"/>
      <c r="K275" s="284">
        <v>12.9101358411703</v>
      </c>
      <c r="L275" s="284">
        <v>2.8265412748171399</v>
      </c>
      <c r="M275" s="284">
        <v>0.21943573667711599</v>
      </c>
      <c r="N275" s="284"/>
      <c r="O275" s="284">
        <v>7.6802507836990594</v>
      </c>
      <c r="P275" s="284">
        <v>3.8401253918495297</v>
      </c>
      <c r="Q275" s="284">
        <v>1.11807732497388</v>
      </c>
      <c r="R275" s="182"/>
    </row>
    <row r="276" spans="1:18" x14ac:dyDescent="0.25">
      <c r="A276" s="110" t="s">
        <v>585</v>
      </c>
      <c r="B276" s="110">
        <v>99449</v>
      </c>
      <c r="C276" s="110">
        <v>11763</v>
      </c>
      <c r="D276" s="110">
        <v>11769.165895444199</v>
      </c>
      <c r="E276" s="110">
        <v>-26.517771785695199</v>
      </c>
      <c r="F276" s="110">
        <v>-11.9245652595629</v>
      </c>
      <c r="G276" s="110">
        <v>-32.355154639104001</v>
      </c>
      <c r="H276" s="110">
        <v>166.31901293931699</v>
      </c>
      <c r="I276" s="110">
        <v>-101.307667946081</v>
      </c>
      <c r="J276" s="110"/>
      <c r="K276" s="284">
        <v>10.4495771702078</v>
      </c>
      <c r="L276" s="284">
        <v>2.1448179468873501</v>
      </c>
      <c r="M276" s="284">
        <v>0.168930808756247</v>
      </c>
      <c r="N276" s="284"/>
      <c r="O276" s="284">
        <v>5.53147844623878</v>
      </c>
      <c r="P276" s="284">
        <v>2.6747378053072399</v>
      </c>
      <c r="Q276" s="284">
        <v>0.74812215306337904</v>
      </c>
      <c r="R276" s="182"/>
    </row>
    <row r="277" spans="1:18" x14ac:dyDescent="0.25">
      <c r="A277" s="110" t="s">
        <v>586</v>
      </c>
      <c r="B277" s="110">
        <v>17979</v>
      </c>
      <c r="C277" s="110">
        <v>12145</v>
      </c>
      <c r="D277" s="110">
        <v>11572.5489423331</v>
      </c>
      <c r="E277" s="110">
        <v>59.571309379726401</v>
      </c>
      <c r="F277" s="110">
        <v>-11.9245652595629</v>
      </c>
      <c r="G277" s="110">
        <v>-36.317599573869401</v>
      </c>
      <c r="H277" s="110">
        <v>662.55655201763705</v>
      </c>
      <c r="I277" s="110">
        <v>-101.307667946081</v>
      </c>
      <c r="J277" s="110"/>
      <c r="K277" s="284">
        <v>11.7414761666389</v>
      </c>
      <c r="L277" s="284">
        <v>1.9856499249124</v>
      </c>
      <c r="M277" s="284">
        <v>0.111240892151955</v>
      </c>
      <c r="N277" s="284"/>
      <c r="O277" s="284">
        <v>6.0403804438511601</v>
      </c>
      <c r="P277" s="284">
        <v>2.6475332332165298</v>
      </c>
      <c r="Q277" s="284">
        <v>0.661883308304133</v>
      </c>
      <c r="R277" s="182"/>
    </row>
    <row r="278" spans="1:18" x14ac:dyDescent="0.25">
      <c r="A278" s="110" t="s">
        <v>587</v>
      </c>
      <c r="B278" s="110">
        <v>9316</v>
      </c>
      <c r="C278" s="110">
        <v>17157</v>
      </c>
      <c r="D278" s="110">
        <v>15723.756354816</v>
      </c>
      <c r="E278" s="110">
        <v>403.07947245711603</v>
      </c>
      <c r="F278" s="110">
        <v>228.306355069011</v>
      </c>
      <c r="G278" s="110">
        <v>-37.969621005577103</v>
      </c>
      <c r="H278" s="110">
        <v>941.14538636278496</v>
      </c>
      <c r="I278" s="110">
        <v>-101.307667946081</v>
      </c>
      <c r="J278" s="110"/>
      <c r="K278" s="284">
        <v>12.022327179046801</v>
      </c>
      <c r="L278" s="284">
        <v>2.5976814083297599</v>
      </c>
      <c r="M278" s="284">
        <v>0.20395019321597299</v>
      </c>
      <c r="N278" s="284"/>
      <c r="O278" s="284">
        <v>7.7930442249892709</v>
      </c>
      <c r="P278" s="284">
        <v>3.8106483469300101</v>
      </c>
      <c r="Q278" s="284">
        <v>0.94461142121081998</v>
      </c>
      <c r="R278" s="182"/>
    </row>
    <row r="279" spans="1:18" x14ac:dyDescent="0.25">
      <c r="A279" s="110" t="s">
        <v>588</v>
      </c>
      <c r="B279" s="110">
        <v>55998</v>
      </c>
      <c r="C279" s="110">
        <v>13721</v>
      </c>
      <c r="D279" s="110">
        <v>13375.524207226101</v>
      </c>
      <c r="E279" s="110">
        <v>179.783334150657</v>
      </c>
      <c r="F279" s="110">
        <v>-11.9245652595629</v>
      </c>
      <c r="G279" s="110">
        <v>-35.8761516152518</v>
      </c>
      <c r="H279" s="110">
        <v>314.347784360209</v>
      </c>
      <c r="I279" s="110">
        <v>-101.307667946081</v>
      </c>
      <c r="J279" s="110"/>
      <c r="K279" s="284">
        <v>12.6611664702311</v>
      </c>
      <c r="L279" s="284">
        <v>2.3750848244580203</v>
      </c>
      <c r="M279" s="284">
        <v>0.15357691346119501</v>
      </c>
      <c r="N279" s="284"/>
      <c r="O279" s="284">
        <v>5.4055501982213698</v>
      </c>
      <c r="P279" s="284">
        <v>3.04296582020786</v>
      </c>
      <c r="Q279" s="284">
        <v>0.96967748848173096</v>
      </c>
      <c r="R279" s="182"/>
    </row>
    <row r="280" spans="1:18" ht="14.25" customHeight="1" x14ac:dyDescent="0.25">
      <c r="A280" s="18" t="s">
        <v>589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284"/>
      <c r="L280" s="284"/>
      <c r="M280" s="284"/>
      <c r="N280" s="284"/>
      <c r="O280" s="284"/>
      <c r="P280" s="284"/>
      <c r="Q280" s="284"/>
      <c r="R280" s="182"/>
    </row>
    <row r="281" spans="1:18" x14ac:dyDescent="0.25">
      <c r="A281" s="110" t="s">
        <v>590</v>
      </c>
      <c r="B281" s="110">
        <v>7061</v>
      </c>
      <c r="C281" s="110">
        <v>18562</v>
      </c>
      <c r="D281" s="110">
        <v>16529.952001911999</v>
      </c>
      <c r="E281" s="110">
        <v>931.18760748147201</v>
      </c>
      <c r="F281" s="110">
        <v>1032.8211996761399</v>
      </c>
      <c r="G281" s="110">
        <v>-31.248040498014198</v>
      </c>
      <c r="H281" s="110">
        <v>200.64797236282399</v>
      </c>
      <c r="I281" s="110">
        <v>-101.307667946081</v>
      </c>
      <c r="J281" s="110"/>
      <c r="K281" s="284">
        <v>13.255912760232299</v>
      </c>
      <c r="L281" s="284">
        <v>2.56337629230987</v>
      </c>
      <c r="M281" s="284">
        <v>0.25492139923523599</v>
      </c>
      <c r="N281" s="284"/>
      <c r="O281" s="284">
        <v>7.7467780767596697</v>
      </c>
      <c r="P281" s="284">
        <v>3.7954963886135098</v>
      </c>
      <c r="Q281" s="284">
        <v>1.1471462965585599</v>
      </c>
      <c r="R281" s="182"/>
    </row>
    <row r="282" spans="1:18" x14ac:dyDescent="0.25">
      <c r="A282" s="110" t="s">
        <v>591</v>
      </c>
      <c r="B282" s="110">
        <v>6298</v>
      </c>
      <c r="C282" s="110">
        <v>17238</v>
      </c>
      <c r="D282" s="110">
        <v>15486.3342537067</v>
      </c>
      <c r="E282" s="110">
        <v>655.62324870561804</v>
      </c>
      <c r="F282" s="110">
        <v>724.69829486483104</v>
      </c>
      <c r="G282" s="110">
        <v>-28.1984851202266</v>
      </c>
      <c r="H282" s="110">
        <v>501.04097441420402</v>
      </c>
      <c r="I282" s="110">
        <v>-101.307667946081</v>
      </c>
      <c r="J282" s="110"/>
      <c r="K282" s="284">
        <v>13.829787234042602</v>
      </c>
      <c r="L282" s="284">
        <v>2.1435376309939702</v>
      </c>
      <c r="M282" s="284">
        <v>0.206414734836456</v>
      </c>
      <c r="N282" s="284"/>
      <c r="O282" s="284">
        <v>7.9072721498888496</v>
      </c>
      <c r="P282" s="284">
        <v>3.3026357573833001</v>
      </c>
      <c r="Q282" s="284">
        <v>1.1432200698634498</v>
      </c>
      <c r="R282" s="182"/>
    </row>
    <row r="283" spans="1:18" x14ac:dyDescent="0.25">
      <c r="A283" s="110" t="s">
        <v>592</v>
      </c>
      <c r="B283" s="110">
        <v>10090</v>
      </c>
      <c r="C283" s="110">
        <v>18900</v>
      </c>
      <c r="D283" s="110">
        <v>17105.8626420207</v>
      </c>
      <c r="E283" s="110">
        <v>760.05161107954495</v>
      </c>
      <c r="F283" s="110">
        <v>710.96807745571095</v>
      </c>
      <c r="G283" s="110">
        <v>-33.389232504558599</v>
      </c>
      <c r="H283" s="110">
        <v>458.30521460341902</v>
      </c>
      <c r="I283" s="110">
        <v>-101.307667946081</v>
      </c>
      <c r="J283" s="110"/>
      <c r="K283" s="284">
        <v>13.557978196233901</v>
      </c>
      <c r="L283" s="284">
        <v>2.5569871159563902</v>
      </c>
      <c r="M283" s="284">
        <v>0.297324083250743</v>
      </c>
      <c r="N283" s="284"/>
      <c r="O283" s="284">
        <v>7.8592666005946494</v>
      </c>
      <c r="P283" s="284">
        <v>3.9544103072348902</v>
      </c>
      <c r="Q283" s="284">
        <v>1.1992071357780001</v>
      </c>
      <c r="R283" s="182"/>
    </row>
    <row r="284" spans="1:18" x14ac:dyDescent="0.25">
      <c r="A284" s="110" t="s">
        <v>593</v>
      </c>
      <c r="B284" s="110">
        <v>14966</v>
      </c>
      <c r="C284" s="110">
        <v>12030</v>
      </c>
      <c r="D284" s="110">
        <v>11308.5874770422</v>
      </c>
      <c r="E284" s="110">
        <v>504.91431124990902</v>
      </c>
      <c r="F284" s="110">
        <v>307.70937148897701</v>
      </c>
      <c r="G284" s="110">
        <v>-37.0102865519208</v>
      </c>
      <c r="H284" s="110">
        <v>47.509388797602099</v>
      </c>
      <c r="I284" s="110">
        <v>-101.307667946081</v>
      </c>
      <c r="J284" s="110"/>
      <c r="K284" s="284">
        <v>11.1051717225712</v>
      </c>
      <c r="L284" s="284">
        <v>1.3831351062408099</v>
      </c>
      <c r="M284" s="284">
        <v>0.20045436322330598</v>
      </c>
      <c r="N284" s="284"/>
      <c r="O284" s="284">
        <v>5.7129493518642303</v>
      </c>
      <c r="P284" s="284">
        <v>2.52572497661366</v>
      </c>
      <c r="Q284" s="284">
        <v>0.768408392356007</v>
      </c>
      <c r="R284" s="182"/>
    </row>
    <row r="285" spans="1:18" x14ac:dyDescent="0.25">
      <c r="A285" s="110" t="s">
        <v>594</v>
      </c>
      <c r="B285" s="110">
        <v>5284</v>
      </c>
      <c r="C285" s="110">
        <v>20196</v>
      </c>
      <c r="D285" s="110">
        <v>17946.229130453699</v>
      </c>
      <c r="E285" s="110">
        <v>879.91653716605799</v>
      </c>
      <c r="F285" s="110">
        <v>880.87727692384601</v>
      </c>
      <c r="G285" s="110">
        <v>-32.124991802004303</v>
      </c>
      <c r="H285" s="110">
        <v>622.59127950416405</v>
      </c>
      <c r="I285" s="110">
        <v>-101.307667946081</v>
      </c>
      <c r="J285" s="110"/>
      <c r="K285" s="284">
        <v>12.793338380015101</v>
      </c>
      <c r="L285" s="284">
        <v>2.7630582891748698</v>
      </c>
      <c r="M285" s="284">
        <v>0.151400454201363</v>
      </c>
      <c r="N285" s="284"/>
      <c r="O285" s="284">
        <v>7.8917486752460295</v>
      </c>
      <c r="P285" s="284">
        <v>4.3149129447388299</v>
      </c>
      <c r="Q285" s="284">
        <v>1.3247539742619199</v>
      </c>
      <c r="R285" s="182"/>
    </row>
    <row r="286" spans="1:18" x14ac:dyDescent="0.25">
      <c r="A286" s="110" t="s">
        <v>595</v>
      </c>
      <c r="B286" s="110">
        <v>11605</v>
      </c>
      <c r="C286" s="110">
        <v>19104</v>
      </c>
      <c r="D286" s="110">
        <v>17185.481099443699</v>
      </c>
      <c r="E286" s="110">
        <v>727.497160280294</v>
      </c>
      <c r="F286" s="110">
        <v>753.19309694511503</v>
      </c>
      <c r="G286" s="110">
        <v>-28.1289428983325</v>
      </c>
      <c r="H286" s="110">
        <v>566.83394551415597</v>
      </c>
      <c r="I286" s="110">
        <v>-101.307667946081</v>
      </c>
      <c r="J286" s="110"/>
      <c r="K286" s="284">
        <v>13.459715639810399</v>
      </c>
      <c r="L286" s="284">
        <v>2.3524342955622597</v>
      </c>
      <c r="M286" s="284">
        <v>0.22404136148212001</v>
      </c>
      <c r="N286" s="284"/>
      <c r="O286" s="284">
        <v>8.1085738905644114</v>
      </c>
      <c r="P286" s="284">
        <v>4.2740198190435201</v>
      </c>
      <c r="Q286" s="284">
        <v>1.1115898319689799</v>
      </c>
      <c r="R286" s="182"/>
    </row>
    <row r="287" spans="1:18" x14ac:dyDescent="0.25">
      <c r="A287" s="110" t="s">
        <v>596</v>
      </c>
      <c r="B287" s="110">
        <v>11727</v>
      </c>
      <c r="C287" s="110">
        <v>10001</v>
      </c>
      <c r="D287" s="110">
        <v>9204.9662854528706</v>
      </c>
      <c r="E287" s="110">
        <v>514.18842850209705</v>
      </c>
      <c r="F287" s="110">
        <v>287.45690538135398</v>
      </c>
      <c r="G287" s="110">
        <v>-38.140193401757401</v>
      </c>
      <c r="H287" s="110">
        <v>133.51243340851099</v>
      </c>
      <c r="I287" s="110">
        <v>-101.307667946081</v>
      </c>
      <c r="J287" s="110"/>
      <c r="K287" s="284">
        <v>8.5102754327620005</v>
      </c>
      <c r="L287" s="284">
        <v>1.5860833972883102</v>
      </c>
      <c r="M287" s="284">
        <v>9.3800631022426903E-2</v>
      </c>
      <c r="N287" s="284"/>
      <c r="O287" s="284">
        <v>4.8179415025155601</v>
      </c>
      <c r="P287" s="284">
        <v>1.9271766010062201</v>
      </c>
      <c r="Q287" s="284">
        <v>0.63102242687814403</v>
      </c>
      <c r="R287" s="182"/>
    </row>
    <row r="288" spans="1:18" x14ac:dyDescent="0.25">
      <c r="A288" s="110" t="s">
        <v>597</v>
      </c>
      <c r="B288" s="110">
        <v>63779</v>
      </c>
      <c r="C288" s="110">
        <v>11790</v>
      </c>
      <c r="D288" s="110">
        <v>11940.2611116223</v>
      </c>
      <c r="E288" s="110">
        <v>-19.747134115932301</v>
      </c>
      <c r="F288" s="110">
        <v>-11.9245652595629</v>
      </c>
      <c r="G288" s="110">
        <v>-36.205393007257598</v>
      </c>
      <c r="H288" s="110">
        <v>18.996218468397601</v>
      </c>
      <c r="I288" s="110">
        <v>-101.307667946081</v>
      </c>
      <c r="J288" s="110"/>
      <c r="K288" s="284">
        <v>9.6552156665987194</v>
      </c>
      <c r="L288" s="284">
        <v>1.90971950014895</v>
      </c>
      <c r="M288" s="284">
        <v>0.144248106743599</v>
      </c>
      <c r="N288" s="284"/>
      <c r="O288" s="284">
        <v>6.3233979836623293</v>
      </c>
      <c r="P288" s="284">
        <v>2.6309600338669501</v>
      </c>
      <c r="Q288" s="284">
        <v>0.79806832970099906</v>
      </c>
      <c r="R288" s="182"/>
    </row>
    <row r="289" spans="1:18" ht="14.25" customHeight="1" x14ac:dyDescent="0.25">
      <c r="A289" s="18" t="s">
        <v>598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284"/>
      <c r="L289" s="284"/>
      <c r="M289" s="284"/>
      <c r="N289" s="284"/>
      <c r="O289" s="284"/>
      <c r="P289" s="284"/>
      <c r="Q289" s="284"/>
      <c r="R289" s="182"/>
    </row>
    <row r="290" spans="1:18" x14ac:dyDescent="0.25">
      <c r="A290" s="110" t="s">
        <v>599</v>
      </c>
      <c r="B290" s="110">
        <v>2408</v>
      </c>
      <c r="C290" s="110">
        <v>21324</v>
      </c>
      <c r="D290" s="110">
        <v>19845.1201461907</v>
      </c>
      <c r="E290" s="110">
        <v>695.13051489049894</v>
      </c>
      <c r="F290" s="110">
        <v>1127.9779827105899</v>
      </c>
      <c r="G290" s="110">
        <v>-28.533271646106702</v>
      </c>
      <c r="H290" s="110">
        <v>-214.84627898364101</v>
      </c>
      <c r="I290" s="110">
        <v>-101.307667946081</v>
      </c>
      <c r="J290" s="110"/>
      <c r="K290" s="284">
        <v>13.164451827242498</v>
      </c>
      <c r="L290" s="284">
        <v>3.2392026578073101</v>
      </c>
      <c r="M290" s="284">
        <v>0.581395348837209</v>
      </c>
      <c r="N290" s="284"/>
      <c r="O290" s="284">
        <v>6.8936877076411998</v>
      </c>
      <c r="P290" s="284">
        <v>4.0697674418604706</v>
      </c>
      <c r="Q290" s="284">
        <v>1.8272425249169399</v>
      </c>
      <c r="R290" s="182"/>
    </row>
    <row r="291" spans="1:18" x14ac:dyDescent="0.25">
      <c r="A291" s="110" t="s">
        <v>600</v>
      </c>
      <c r="B291" s="110">
        <v>2551</v>
      </c>
      <c r="C291" s="110">
        <v>23829</v>
      </c>
      <c r="D291" s="110">
        <v>21335.939744210798</v>
      </c>
      <c r="E291" s="110">
        <v>828.38577184920598</v>
      </c>
      <c r="F291" s="110">
        <v>1088.0499923126499</v>
      </c>
      <c r="G291" s="110">
        <v>-41.325767745488101</v>
      </c>
      <c r="H291" s="110">
        <v>719.000150533333</v>
      </c>
      <c r="I291" s="110">
        <v>-101.307667946081</v>
      </c>
      <c r="J291" s="110"/>
      <c r="K291" s="284">
        <v>12.7401019208154</v>
      </c>
      <c r="L291" s="284">
        <v>2.9008232065856498</v>
      </c>
      <c r="M291" s="284">
        <v>0.31360250882007101</v>
      </c>
      <c r="N291" s="284"/>
      <c r="O291" s="284">
        <v>8.5848686789494302</v>
      </c>
      <c r="P291" s="284">
        <v>5.1744413955311597</v>
      </c>
      <c r="Q291" s="284">
        <v>1.7248137985103902</v>
      </c>
      <c r="R291" s="182"/>
    </row>
    <row r="292" spans="1:18" x14ac:dyDescent="0.25">
      <c r="A292" s="110" t="s">
        <v>601</v>
      </c>
      <c r="B292" s="110">
        <v>12245</v>
      </c>
      <c r="C292" s="110">
        <v>14916</v>
      </c>
      <c r="D292" s="110">
        <v>14168.478430471199</v>
      </c>
      <c r="E292" s="110">
        <v>469.52794582242001</v>
      </c>
      <c r="F292" s="110">
        <v>-11.9245652595629</v>
      </c>
      <c r="G292" s="110">
        <v>-34.198559821655302</v>
      </c>
      <c r="H292" s="110">
        <v>425.72038949004701</v>
      </c>
      <c r="I292" s="110">
        <v>-101.307667946081</v>
      </c>
      <c r="J292" s="110"/>
      <c r="K292" s="284">
        <v>11.3107390771744</v>
      </c>
      <c r="L292" s="284">
        <v>2.49897917517354</v>
      </c>
      <c r="M292" s="284">
        <v>0.13883217639853002</v>
      </c>
      <c r="N292" s="284"/>
      <c r="O292" s="284">
        <v>6.2392813393221696</v>
      </c>
      <c r="P292" s="284">
        <v>3.2829726418946499</v>
      </c>
      <c r="Q292" s="284">
        <v>1.0044916292364199</v>
      </c>
      <c r="R292" s="182"/>
    </row>
    <row r="293" spans="1:18" x14ac:dyDescent="0.25">
      <c r="A293" s="110" t="s">
        <v>602</v>
      </c>
      <c r="B293" s="110">
        <v>3068</v>
      </c>
      <c r="C293" s="110">
        <v>17093</v>
      </c>
      <c r="D293" s="110">
        <v>15819.058118381699</v>
      </c>
      <c r="E293" s="110">
        <v>451.39446614770299</v>
      </c>
      <c r="F293" s="110">
        <v>307.17407557449002</v>
      </c>
      <c r="G293" s="110">
        <v>-38.472776052190198</v>
      </c>
      <c r="H293" s="110">
        <v>655.12345391491601</v>
      </c>
      <c r="I293" s="110">
        <v>-101.307667946081</v>
      </c>
      <c r="J293" s="110"/>
      <c r="K293" s="284">
        <v>13.983050847457601</v>
      </c>
      <c r="L293" s="284">
        <v>2.4445893089960902</v>
      </c>
      <c r="M293" s="284">
        <v>3.2594524119947801E-2</v>
      </c>
      <c r="N293" s="284"/>
      <c r="O293" s="284">
        <v>6.6818774445893094</v>
      </c>
      <c r="P293" s="284">
        <v>3.8135593220339001</v>
      </c>
      <c r="Q293" s="284">
        <v>1.1734028683181199</v>
      </c>
      <c r="R293" s="182"/>
    </row>
    <row r="294" spans="1:18" x14ac:dyDescent="0.25">
      <c r="A294" s="110" t="s">
        <v>603</v>
      </c>
      <c r="B294" s="110">
        <v>7143</v>
      </c>
      <c r="C294" s="110">
        <v>15515</v>
      </c>
      <c r="D294" s="110">
        <v>14505.483580268299</v>
      </c>
      <c r="E294" s="110">
        <v>617.03436193522805</v>
      </c>
      <c r="F294" s="110">
        <v>28.4042506563482</v>
      </c>
      <c r="G294" s="110">
        <v>-34.4868547006756</v>
      </c>
      <c r="H294" s="110">
        <v>499.91407988183698</v>
      </c>
      <c r="I294" s="110">
        <v>-101.307667946081</v>
      </c>
      <c r="J294" s="110"/>
      <c r="K294" s="284">
        <v>14.251714965700698</v>
      </c>
      <c r="L294" s="284">
        <v>3.0659386812263802</v>
      </c>
      <c r="M294" s="284">
        <v>0.25199496010079803</v>
      </c>
      <c r="N294" s="284"/>
      <c r="O294" s="284">
        <v>5.8938821223575504</v>
      </c>
      <c r="P294" s="284">
        <v>3.0519389612207801</v>
      </c>
      <c r="Q294" s="284">
        <v>1.02197956040879</v>
      </c>
      <c r="R294" s="182"/>
    </row>
    <row r="295" spans="1:18" x14ac:dyDescent="0.25">
      <c r="A295" s="110" t="s">
        <v>604</v>
      </c>
      <c r="B295" s="110">
        <v>3986</v>
      </c>
      <c r="C295" s="110">
        <v>17005</v>
      </c>
      <c r="D295" s="110">
        <v>15288.486863870499</v>
      </c>
      <c r="E295" s="110">
        <v>639.61006068361496</v>
      </c>
      <c r="F295" s="110">
        <v>406.66142858543299</v>
      </c>
      <c r="G295" s="110">
        <v>-35.301264042688103</v>
      </c>
      <c r="H295" s="110">
        <v>807.28872704746095</v>
      </c>
      <c r="I295" s="110">
        <v>-101.307667946081</v>
      </c>
      <c r="J295" s="110"/>
      <c r="K295" s="284">
        <v>14.525840441545402</v>
      </c>
      <c r="L295" s="284">
        <v>2.43351731058705</v>
      </c>
      <c r="M295" s="284">
        <v>0.125439036628199</v>
      </c>
      <c r="N295" s="284"/>
      <c r="O295" s="284">
        <v>6.29703963873557</v>
      </c>
      <c r="P295" s="284">
        <v>3.7129954841946797</v>
      </c>
      <c r="Q295" s="284">
        <v>1.0536879076768699</v>
      </c>
      <c r="R295" s="182"/>
    </row>
    <row r="296" spans="1:18" x14ac:dyDescent="0.25">
      <c r="A296" s="110" t="s">
        <v>605</v>
      </c>
      <c r="B296" s="110">
        <v>6747</v>
      </c>
      <c r="C296" s="110">
        <v>15433</v>
      </c>
      <c r="D296" s="110">
        <v>14171.4097123268</v>
      </c>
      <c r="E296" s="110">
        <v>736.04747384358905</v>
      </c>
      <c r="F296" s="110">
        <v>423.20354594627503</v>
      </c>
      <c r="G296" s="110">
        <v>-38.714077931168703</v>
      </c>
      <c r="H296" s="110">
        <v>241.957610604004</v>
      </c>
      <c r="I296" s="110">
        <v>-101.307667946081</v>
      </c>
      <c r="J296" s="110"/>
      <c r="K296" s="284">
        <v>14.2878316288721</v>
      </c>
      <c r="L296" s="284">
        <v>2.06017489254483</v>
      </c>
      <c r="M296" s="284">
        <v>0.19267822736030801</v>
      </c>
      <c r="N296" s="284"/>
      <c r="O296" s="284">
        <v>5.3949903660886296</v>
      </c>
      <c r="P296" s="284">
        <v>3.1717800503927704</v>
      </c>
      <c r="Q296" s="284">
        <v>1.14124796205721</v>
      </c>
      <c r="R296" s="182"/>
    </row>
    <row r="297" spans="1:18" x14ac:dyDescent="0.25">
      <c r="A297" s="110" t="s">
        <v>606</v>
      </c>
      <c r="B297" s="110">
        <v>72589</v>
      </c>
      <c r="C297" s="110">
        <v>12828</v>
      </c>
      <c r="D297" s="110">
        <v>12624.603105452001</v>
      </c>
      <c r="E297" s="110">
        <v>51.049722195633997</v>
      </c>
      <c r="F297" s="110">
        <v>-11.9245652595629</v>
      </c>
      <c r="G297" s="110">
        <v>-36.366121934747198</v>
      </c>
      <c r="H297" s="110">
        <v>301.65072271455199</v>
      </c>
      <c r="I297" s="110">
        <v>-101.307667946081</v>
      </c>
      <c r="J297" s="110"/>
      <c r="K297" s="284">
        <v>12.2966289658213</v>
      </c>
      <c r="L297" s="284">
        <v>2.4080783589800099</v>
      </c>
      <c r="M297" s="284">
        <v>0.151538111835127</v>
      </c>
      <c r="N297" s="284"/>
      <c r="O297" s="284">
        <v>5.1688272327763203</v>
      </c>
      <c r="P297" s="284">
        <v>2.9329512736089502</v>
      </c>
      <c r="Q297" s="284">
        <v>0.83345961509319588</v>
      </c>
      <c r="R297" s="182"/>
    </row>
    <row r="298" spans="1:18" x14ac:dyDescent="0.25">
      <c r="A298" s="110" t="s">
        <v>607</v>
      </c>
      <c r="B298" s="110">
        <v>2489</v>
      </c>
      <c r="C298" s="110">
        <v>20288</v>
      </c>
      <c r="D298" s="110">
        <v>17783.509547072001</v>
      </c>
      <c r="E298" s="110">
        <v>1007.0979501381</v>
      </c>
      <c r="F298" s="110">
        <v>1185.30619494646</v>
      </c>
      <c r="G298" s="110">
        <v>-23.576465814952801</v>
      </c>
      <c r="H298" s="110">
        <v>436.74432352652201</v>
      </c>
      <c r="I298" s="110">
        <v>-101.307667946081</v>
      </c>
      <c r="J298" s="110"/>
      <c r="K298" s="284">
        <v>11.570912012856601</v>
      </c>
      <c r="L298" s="284">
        <v>3.5757332261952604</v>
      </c>
      <c r="M298" s="284">
        <v>0.20088388911209298</v>
      </c>
      <c r="N298" s="284"/>
      <c r="O298" s="284">
        <v>7.7139413419043805</v>
      </c>
      <c r="P298" s="284">
        <v>4.4596223382884697</v>
      </c>
      <c r="Q298" s="284">
        <v>1.0847730012053001</v>
      </c>
      <c r="R298" s="182"/>
    </row>
    <row r="299" spans="1:18" x14ac:dyDescent="0.25">
      <c r="A299" s="110" t="s">
        <v>608</v>
      </c>
      <c r="B299" s="110">
        <v>5852</v>
      </c>
      <c r="C299" s="110">
        <v>19193</v>
      </c>
      <c r="D299" s="110">
        <v>16941.0839266322</v>
      </c>
      <c r="E299" s="110">
        <v>974.66363555517705</v>
      </c>
      <c r="F299" s="110">
        <v>834.23315982033205</v>
      </c>
      <c r="G299" s="110">
        <v>-37.187523687923999</v>
      </c>
      <c r="H299" s="110">
        <v>581.813925124241</v>
      </c>
      <c r="I299" s="110">
        <v>-101.307667946081</v>
      </c>
      <c r="J299" s="110"/>
      <c r="K299" s="284">
        <v>13.550922761449099</v>
      </c>
      <c r="L299" s="284">
        <v>2.6828434723171601</v>
      </c>
      <c r="M299" s="284">
        <v>0.39302802460697195</v>
      </c>
      <c r="N299" s="284"/>
      <c r="O299" s="284">
        <v>7.2453861927546104</v>
      </c>
      <c r="P299" s="284">
        <v>4.1866028708134007</v>
      </c>
      <c r="Q299" s="284">
        <v>1.04237867395762</v>
      </c>
      <c r="R299" s="182"/>
    </row>
    <row r="300" spans="1:18" x14ac:dyDescent="0.25">
      <c r="A300" s="110" t="s">
        <v>609</v>
      </c>
      <c r="B300" s="110">
        <v>128901</v>
      </c>
      <c r="C300" s="110">
        <v>8469</v>
      </c>
      <c r="D300" s="110">
        <v>8712.6231878349099</v>
      </c>
      <c r="E300" s="110">
        <v>-49.1106423968332</v>
      </c>
      <c r="F300" s="110">
        <v>-11.9245652595629</v>
      </c>
      <c r="G300" s="110">
        <v>-34.408664946432097</v>
      </c>
      <c r="H300" s="110">
        <v>-47.130846440216096</v>
      </c>
      <c r="I300" s="110">
        <v>-101.307667946081</v>
      </c>
      <c r="J300" s="110"/>
      <c r="K300" s="284">
        <v>8.5111830009076694</v>
      </c>
      <c r="L300" s="284">
        <v>1.6051077959053799</v>
      </c>
      <c r="M300" s="284">
        <v>0.124902056617094</v>
      </c>
      <c r="N300" s="284"/>
      <c r="O300" s="284">
        <v>4.1388352301378601</v>
      </c>
      <c r="P300" s="284">
        <v>1.8409477040519502</v>
      </c>
      <c r="Q300" s="284">
        <v>0.59270292705254402</v>
      </c>
      <c r="R300" s="182"/>
    </row>
    <row r="301" spans="1:18" x14ac:dyDescent="0.25">
      <c r="A301" s="110" t="s">
        <v>610</v>
      </c>
      <c r="B301" s="110">
        <v>6668</v>
      </c>
      <c r="C301" s="110">
        <v>17538</v>
      </c>
      <c r="D301" s="110">
        <v>15546.2256763102</v>
      </c>
      <c r="E301" s="110">
        <v>599.08099831176798</v>
      </c>
      <c r="F301" s="110">
        <v>844.59670257090204</v>
      </c>
      <c r="G301" s="110">
        <v>-36.985810348398203</v>
      </c>
      <c r="H301" s="110">
        <v>686.73957016142799</v>
      </c>
      <c r="I301" s="110">
        <v>-101.307667946081</v>
      </c>
      <c r="J301" s="110"/>
      <c r="K301" s="284">
        <v>12.012597480503901</v>
      </c>
      <c r="L301" s="284">
        <v>2.1145770845830798</v>
      </c>
      <c r="M301" s="284">
        <v>0.1499700059988</v>
      </c>
      <c r="N301" s="284"/>
      <c r="O301" s="284">
        <v>7.2285542891421697</v>
      </c>
      <c r="P301" s="284">
        <v>3.7492501499700097</v>
      </c>
      <c r="Q301" s="284">
        <v>1.1097780443911198</v>
      </c>
      <c r="R301" s="182"/>
    </row>
    <row r="302" spans="1:18" x14ac:dyDescent="0.25">
      <c r="A302" s="110" t="s">
        <v>611</v>
      </c>
      <c r="B302" s="110">
        <v>5423</v>
      </c>
      <c r="C302" s="110">
        <v>18016</v>
      </c>
      <c r="D302" s="110">
        <v>16778.0388949796</v>
      </c>
      <c r="E302" s="110">
        <v>1007.2336434726</v>
      </c>
      <c r="F302" s="110">
        <v>484.725093266128</v>
      </c>
      <c r="G302" s="110">
        <v>-33.483275376310097</v>
      </c>
      <c r="H302" s="110">
        <v>-119.026229441615</v>
      </c>
      <c r="I302" s="110">
        <v>-101.307667946081</v>
      </c>
      <c r="J302" s="110"/>
      <c r="K302" s="284">
        <v>13.608703669555599</v>
      </c>
      <c r="L302" s="284">
        <v>2.61847685782777</v>
      </c>
      <c r="M302" s="284">
        <v>0.350359579568505</v>
      </c>
      <c r="N302" s="284"/>
      <c r="O302" s="284">
        <v>6.3986723215932102</v>
      </c>
      <c r="P302" s="284">
        <v>3.2638760833486997</v>
      </c>
      <c r="Q302" s="284">
        <v>1.5858380969942802</v>
      </c>
      <c r="R302" s="182"/>
    </row>
    <row r="303" spans="1:18" x14ac:dyDescent="0.25">
      <c r="A303" s="110" t="s">
        <v>612</v>
      </c>
      <c r="B303" s="110">
        <v>8872</v>
      </c>
      <c r="C303" s="110">
        <v>11752</v>
      </c>
      <c r="D303" s="110">
        <v>11837.4725981676</v>
      </c>
      <c r="E303" s="110">
        <v>85.781112480634206</v>
      </c>
      <c r="F303" s="110">
        <v>-11.9245652595629</v>
      </c>
      <c r="G303" s="110">
        <v>-40.061008980496098</v>
      </c>
      <c r="H303" s="110">
        <v>-18.417715987541399</v>
      </c>
      <c r="I303" s="110">
        <v>-101.307667946081</v>
      </c>
      <c r="J303" s="110"/>
      <c r="K303" s="284">
        <v>10.719116321009899</v>
      </c>
      <c r="L303" s="284">
        <v>2.3782687105500502</v>
      </c>
      <c r="M303" s="284">
        <v>0.34941388638413001</v>
      </c>
      <c r="N303" s="284"/>
      <c r="O303" s="284">
        <v>4.7452660054102802</v>
      </c>
      <c r="P303" s="284">
        <v>2.4346257889990999</v>
      </c>
      <c r="Q303" s="284">
        <v>0.84535617673579788</v>
      </c>
      <c r="R303" s="182"/>
    </row>
    <row r="304" spans="1:18" x14ac:dyDescent="0.25">
      <c r="A304" s="110" t="s">
        <v>613</v>
      </c>
      <c r="B304" s="110">
        <v>2794</v>
      </c>
      <c r="C304" s="110">
        <v>20999</v>
      </c>
      <c r="D304" s="110">
        <v>18442.583550203701</v>
      </c>
      <c r="E304" s="110">
        <v>631.28766719079294</v>
      </c>
      <c r="F304" s="110">
        <v>919.13887418982301</v>
      </c>
      <c r="G304" s="110">
        <v>-25.001520634236002</v>
      </c>
      <c r="H304" s="110">
        <v>1131.96194018754</v>
      </c>
      <c r="I304" s="110">
        <v>-101.307667946081</v>
      </c>
      <c r="J304" s="110"/>
      <c r="K304" s="284">
        <v>13.3500357909807</v>
      </c>
      <c r="L304" s="284">
        <v>3.1853972798854699</v>
      </c>
      <c r="M304" s="284">
        <v>0.17895490336435199</v>
      </c>
      <c r="N304" s="284"/>
      <c r="O304" s="284">
        <v>8.8403722261990012</v>
      </c>
      <c r="P304" s="284">
        <v>3.8654259126700099</v>
      </c>
      <c r="Q304" s="284">
        <v>1.4674302075876899</v>
      </c>
      <c r="R304" s="182"/>
    </row>
    <row r="305" spans="1:18" ht="14.25" customHeight="1" x14ac:dyDescent="0.25">
      <c r="A305" s="18" t="s">
        <v>614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284"/>
      <c r="L305" s="284"/>
      <c r="M305" s="284"/>
      <c r="N305" s="284"/>
      <c r="O305" s="284"/>
      <c r="P305" s="284"/>
      <c r="Q305" s="284"/>
      <c r="R305" s="182"/>
    </row>
    <row r="306" spans="1:18" x14ac:dyDescent="0.25">
      <c r="A306" s="110" t="s">
        <v>615</v>
      </c>
      <c r="B306" s="110">
        <v>2785</v>
      </c>
      <c r="C306" s="110">
        <v>21174</v>
      </c>
      <c r="D306" s="110">
        <v>18274.737628519601</v>
      </c>
      <c r="E306" s="110">
        <v>1155.51472789626</v>
      </c>
      <c r="F306" s="110">
        <v>1107.2640458462199</v>
      </c>
      <c r="G306" s="110">
        <v>-28.876620545724101</v>
      </c>
      <c r="H306" s="110">
        <v>766.41524818993901</v>
      </c>
      <c r="I306" s="110">
        <v>-101.307667946081</v>
      </c>
      <c r="J306" s="110"/>
      <c r="K306" s="284">
        <v>11.8132854578097</v>
      </c>
      <c r="L306" s="284">
        <v>2.3698384201077198</v>
      </c>
      <c r="M306" s="284">
        <v>0.28725314183123901</v>
      </c>
      <c r="N306" s="284"/>
      <c r="O306" s="284">
        <v>7.9353680430879701</v>
      </c>
      <c r="P306" s="284">
        <v>4.5601436265709197</v>
      </c>
      <c r="Q306" s="284">
        <v>1.3285457809694801</v>
      </c>
      <c r="R306" s="182"/>
    </row>
    <row r="307" spans="1:18" x14ac:dyDescent="0.25">
      <c r="A307" s="110" t="s">
        <v>616</v>
      </c>
      <c r="B307" s="110">
        <v>6220</v>
      </c>
      <c r="C307" s="110">
        <v>17421</v>
      </c>
      <c r="D307" s="110">
        <v>15715.041072420699</v>
      </c>
      <c r="E307" s="110">
        <v>605.58039106202295</v>
      </c>
      <c r="F307" s="110">
        <v>305.68085235621101</v>
      </c>
      <c r="G307" s="110">
        <v>-34.157121319649796</v>
      </c>
      <c r="H307" s="110">
        <v>930.36203486658098</v>
      </c>
      <c r="I307" s="110">
        <v>-101.307667946081</v>
      </c>
      <c r="J307" s="110"/>
      <c r="K307" s="284">
        <v>12.057877813504799</v>
      </c>
      <c r="L307" s="284">
        <v>3.0225080385852103</v>
      </c>
      <c r="M307" s="284">
        <v>0.176848874598071</v>
      </c>
      <c r="N307" s="284"/>
      <c r="O307" s="284">
        <v>7.2186495176848897</v>
      </c>
      <c r="P307" s="284">
        <v>3.81028938906752</v>
      </c>
      <c r="Q307" s="284">
        <v>0.94855305466237905</v>
      </c>
      <c r="R307" s="182"/>
    </row>
    <row r="308" spans="1:18" x14ac:dyDescent="0.25">
      <c r="A308" s="110" t="s">
        <v>617</v>
      </c>
      <c r="B308" s="110">
        <v>28080</v>
      </c>
      <c r="C308" s="110">
        <v>13504</v>
      </c>
      <c r="D308" s="110">
        <v>13454.6293306431</v>
      </c>
      <c r="E308" s="110">
        <v>116.261122017356</v>
      </c>
      <c r="F308" s="110">
        <v>-11.9245652595629</v>
      </c>
      <c r="G308" s="110">
        <v>-36.930521904019301</v>
      </c>
      <c r="H308" s="110">
        <v>82.776089720835699</v>
      </c>
      <c r="I308" s="110">
        <v>-101.307667946081</v>
      </c>
      <c r="J308" s="110"/>
      <c r="K308" s="284">
        <v>12.2578347578348</v>
      </c>
      <c r="L308" s="284">
        <v>2.36467236467236</v>
      </c>
      <c r="M308" s="284">
        <v>0.15669515669515699</v>
      </c>
      <c r="N308" s="284"/>
      <c r="O308" s="284">
        <v>6.2535612535612506</v>
      </c>
      <c r="P308" s="284">
        <v>2.9487179487179502</v>
      </c>
      <c r="Q308" s="284">
        <v>0.94373219373219408</v>
      </c>
      <c r="R308" s="182"/>
    </row>
    <row r="309" spans="1:18" x14ac:dyDescent="0.25">
      <c r="A309" s="110" t="s">
        <v>618</v>
      </c>
      <c r="B309" s="110">
        <v>17529</v>
      </c>
      <c r="C309" s="110">
        <v>15778</v>
      </c>
      <c r="D309" s="110">
        <v>15091.838567093801</v>
      </c>
      <c r="E309" s="110">
        <v>284.27787483518802</v>
      </c>
      <c r="F309" s="110">
        <v>76.603709239517002</v>
      </c>
      <c r="G309" s="110">
        <v>-40.462413022884</v>
      </c>
      <c r="H309" s="110">
        <v>467.30162446552998</v>
      </c>
      <c r="I309" s="110">
        <v>-101.307667946081</v>
      </c>
      <c r="J309" s="110"/>
      <c r="K309" s="284">
        <v>10.9475725939871</v>
      </c>
      <c r="L309" s="284">
        <v>2.5158309087797401</v>
      </c>
      <c r="M309" s="284">
        <v>0.20537395173712097</v>
      </c>
      <c r="N309" s="284"/>
      <c r="O309" s="284">
        <v>6.9770095270694306</v>
      </c>
      <c r="P309" s="284">
        <v>3.7651891151805601</v>
      </c>
      <c r="Q309" s="284">
        <v>0.92418278281704602</v>
      </c>
      <c r="R309" s="182"/>
    </row>
    <row r="310" spans="1:18" x14ac:dyDescent="0.25">
      <c r="A310" s="110" t="s">
        <v>619</v>
      </c>
      <c r="B310" s="110">
        <v>9685</v>
      </c>
      <c r="C310" s="110">
        <v>15681</v>
      </c>
      <c r="D310" s="110">
        <v>15105.8391151628</v>
      </c>
      <c r="E310" s="110">
        <v>400.856046325639</v>
      </c>
      <c r="F310" s="110">
        <v>-11.9245652595629</v>
      </c>
      <c r="G310" s="110">
        <v>-37.978077124307099</v>
      </c>
      <c r="H310" s="110">
        <v>325.53042380945101</v>
      </c>
      <c r="I310" s="110">
        <v>-101.307667946081</v>
      </c>
      <c r="J310" s="110"/>
      <c r="K310" s="284">
        <v>13.2472896231285</v>
      </c>
      <c r="L310" s="284">
        <v>2.1889519876097099</v>
      </c>
      <c r="M310" s="284">
        <v>0.10325245224574099</v>
      </c>
      <c r="N310" s="284"/>
      <c r="O310" s="284">
        <v>9.4992256066081602</v>
      </c>
      <c r="P310" s="284">
        <v>3.5312338668043397</v>
      </c>
      <c r="Q310" s="284">
        <v>0.774393391843056</v>
      </c>
      <c r="R310" s="182"/>
    </row>
    <row r="311" spans="1:18" x14ac:dyDescent="0.25">
      <c r="A311" s="110" t="s">
        <v>620</v>
      </c>
      <c r="B311" s="110">
        <v>4923</v>
      </c>
      <c r="C311" s="110">
        <v>17804</v>
      </c>
      <c r="D311" s="110">
        <v>15896.659973739799</v>
      </c>
      <c r="E311" s="110">
        <v>477.45110898602098</v>
      </c>
      <c r="F311" s="110">
        <v>808.28433844435494</v>
      </c>
      <c r="G311" s="110">
        <v>-25.0025182634262</v>
      </c>
      <c r="H311" s="110">
        <v>748.41152507901904</v>
      </c>
      <c r="I311" s="110">
        <v>-101.307667946081</v>
      </c>
      <c r="J311" s="110"/>
      <c r="K311" s="284">
        <v>12.918951858622801</v>
      </c>
      <c r="L311" s="284">
        <v>2.4172252691448302</v>
      </c>
      <c r="M311" s="284">
        <v>0.18281535648994501</v>
      </c>
      <c r="N311" s="284"/>
      <c r="O311" s="284">
        <v>7.9219987812309602</v>
      </c>
      <c r="P311" s="284">
        <v>3.7375583993499899</v>
      </c>
      <c r="Q311" s="284">
        <v>1.0359536867763599</v>
      </c>
      <c r="R311" s="182"/>
    </row>
    <row r="312" spans="1:18" x14ac:dyDescent="0.25">
      <c r="A312" s="110" t="s">
        <v>621</v>
      </c>
      <c r="B312" s="110">
        <v>15886</v>
      </c>
      <c r="C312" s="110">
        <v>15753</v>
      </c>
      <c r="D312" s="110">
        <v>15195.489826094101</v>
      </c>
      <c r="E312" s="110">
        <v>222.40546123479999</v>
      </c>
      <c r="F312" s="110">
        <v>-11.9245652595629</v>
      </c>
      <c r="G312" s="110">
        <v>-38.200460929612397</v>
      </c>
      <c r="H312" s="110">
        <v>486.595278224521</v>
      </c>
      <c r="I312" s="110">
        <v>-101.307667946081</v>
      </c>
      <c r="J312" s="110"/>
      <c r="K312" s="284">
        <v>14.421503210373901</v>
      </c>
      <c r="L312" s="284">
        <v>3.1788996600780597</v>
      </c>
      <c r="M312" s="284">
        <v>0.16366612111293</v>
      </c>
      <c r="N312" s="284"/>
      <c r="O312" s="284">
        <v>6.7040161148180806</v>
      </c>
      <c r="P312" s="284">
        <v>3.58806496286038</v>
      </c>
      <c r="Q312" s="284">
        <v>0.881279113685006</v>
      </c>
      <c r="R312" s="182"/>
    </row>
    <row r="313" spans="1:18" x14ac:dyDescent="0.25">
      <c r="A313" s="110" t="s">
        <v>622</v>
      </c>
      <c r="B313" s="110">
        <v>22867</v>
      </c>
      <c r="C313" s="110">
        <v>12388</v>
      </c>
      <c r="D313" s="110">
        <v>11942.406124297901</v>
      </c>
      <c r="E313" s="110">
        <v>220.291582460906</v>
      </c>
      <c r="F313" s="110">
        <v>-11.9245652595629</v>
      </c>
      <c r="G313" s="110">
        <v>-40.3483107313914</v>
      </c>
      <c r="H313" s="110">
        <v>378.949774800829</v>
      </c>
      <c r="I313" s="110">
        <v>-101.307667946081</v>
      </c>
      <c r="J313" s="110"/>
      <c r="K313" s="284">
        <v>9.6951939476100897</v>
      </c>
      <c r="L313" s="284">
        <v>2.2084226177460997</v>
      </c>
      <c r="M313" s="284">
        <v>0.12244719464730799</v>
      </c>
      <c r="N313" s="284"/>
      <c r="O313" s="284">
        <v>5.4357808195215807</v>
      </c>
      <c r="P313" s="284">
        <v>3.0568067520881601</v>
      </c>
      <c r="Q313" s="284">
        <v>0.65596711418200904</v>
      </c>
      <c r="R313" s="182"/>
    </row>
    <row r="314" spans="1:18" x14ac:dyDescent="0.25">
      <c r="A314" s="110" t="s">
        <v>623</v>
      </c>
      <c r="B314" s="110">
        <v>78105</v>
      </c>
      <c r="C314" s="110">
        <v>10894</v>
      </c>
      <c r="D314" s="110">
        <v>11049.5969169165</v>
      </c>
      <c r="E314" s="110">
        <v>-0.55364991786541295</v>
      </c>
      <c r="F314" s="110">
        <v>-11.9245652595629</v>
      </c>
      <c r="G314" s="110">
        <v>-36.809472382545202</v>
      </c>
      <c r="H314" s="110">
        <v>-4.6603248601965603</v>
      </c>
      <c r="I314" s="110">
        <v>-101.307667946081</v>
      </c>
      <c r="J314" s="110"/>
      <c r="K314" s="284">
        <v>10.2234171948019</v>
      </c>
      <c r="L314" s="284">
        <v>2.1086998271557502</v>
      </c>
      <c r="M314" s="284">
        <v>0.16772293707188998</v>
      </c>
      <c r="N314" s="284"/>
      <c r="O314" s="284">
        <v>5.1277126944497802</v>
      </c>
      <c r="P314" s="284">
        <v>2.4697522565776802</v>
      </c>
      <c r="Q314" s="284">
        <v>0.69777863132962004</v>
      </c>
      <c r="R314" s="182"/>
    </row>
    <row r="315" spans="1:18" x14ac:dyDescent="0.25">
      <c r="A315" s="110" t="s">
        <v>624</v>
      </c>
      <c r="B315" s="110">
        <v>6052</v>
      </c>
      <c r="C315" s="110">
        <v>23054</v>
      </c>
      <c r="D315" s="110">
        <v>19748.5936160446</v>
      </c>
      <c r="E315" s="110">
        <v>1481.6958309771701</v>
      </c>
      <c r="F315" s="110">
        <v>1124.7420457826599</v>
      </c>
      <c r="G315" s="110">
        <v>-39.280404851686498</v>
      </c>
      <c r="H315" s="110">
        <v>839.89370432412295</v>
      </c>
      <c r="I315" s="110">
        <v>-101.307667946081</v>
      </c>
      <c r="J315" s="110"/>
      <c r="K315" s="284">
        <v>14.9867812293457</v>
      </c>
      <c r="L315" s="284">
        <v>3.0072703238598799</v>
      </c>
      <c r="M315" s="284">
        <v>0.26437541308658297</v>
      </c>
      <c r="N315" s="284"/>
      <c r="O315" s="284">
        <v>9.7488433575677504</v>
      </c>
      <c r="P315" s="284">
        <v>5.3205551883674795</v>
      </c>
      <c r="Q315" s="284">
        <v>0.97488433575677502</v>
      </c>
      <c r="R315" s="182"/>
    </row>
    <row r="316" spans="1:18" x14ac:dyDescent="0.25">
      <c r="A316" s="110" t="s">
        <v>625</v>
      </c>
      <c r="B316" s="110">
        <v>42281</v>
      </c>
      <c r="C316" s="110">
        <v>12180</v>
      </c>
      <c r="D316" s="110">
        <v>11961.271037362099</v>
      </c>
      <c r="E316" s="110">
        <v>35.238995782175103</v>
      </c>
      <c r="F316" s="110">
        <v>-11.9245652595629</v>
      </c>
      <c r="G316" s="110">
        <v>-38.813573549201301</v>
      </c>
      <c r="H316" s="110">
        <v>335.29692202974599</v>
      </c>
      <c r="I316" s="110">
        <v>-101.307667946081</v>
      </c>
      <c r="J316" s="110"/>
      <c r="K316" s="284">
        <v>12.580118729452899</v>
      </c>
      <c r="L316" s="284">
        <v>1.9867079775785799</v>
      </c>
      <c r="M316" s="284">
        <v>0.11116104160261099</v>
      </c>
      <c r="N316" s="284"/>
      <c r="O316" s="284">
        <v>5.2766017833069201</v>
      </c>
      <c r="P316" s="284">
        <v>2.9280291383836698</v>
      </c>
      <c r="Q316" s="284">
        <v>0.71426882051039498</v>
      </c>
      <c r="R316" s="182"/>
    </row>
    <row r="317" spans="1:18" x14ac:dyDescent="0.25">
      <c r="A317" s="110" t="s">
        <v>626</v>
      </c>
      <c r="B317" s="110">
        <v>8066</v>
      </c>
      <c r="C317" s="110">
        <v>15575</v>
      </c>
      <c r="D317" s="110">
        <v>15094.0533991672</v>
      </c>
      <c r="E317" s="110">
        <v>190.736382603332</v>
      </c>
      <c r="F317" s="110">
        <v>-11.9245652595629</v>
      </c>
      <c r="G317" s="110">
        <v>-37.122869355287399</v>
      </c>
      <c r="H317" s="110">
        <v>440.65924194856802</v>
      </c>
      <c r="I317" s="110">
        <v>-101.307667946081</v>
      </c>
      <c r="J317" s="110"/>
      <c r="K317" s="284">
        <v>12.6208777584924</v>
      </c>
      <c r="L317" s="284">
        <v>2.8018844532606</v>
      </c>
      <c r="M317" s="284">
        <v>0.18596578229605798</v>
      </c>
      <c r="N317" s="284"/>
      <c r="O317" s="284">
        <v>5.96330275229358</v>
      </c>
      <c r="P317" s="284">
        <v>3.5333498636250895</v>
      </c>
      <c r="Q317" s="284">
        <v>1.07860153731713</v>
      </c>
      <c r="R317" s="182"/>
    </row>
    <row r="318" spans="1:18" x14ac:dyDescent="0.25">
      <c r="A318" s="110" t="s">
        <v>627</v>
      </c>
      <c r="B318" s="110">
        <v>3315</v>
      </c>
      <c r="C318" s="110">
        <v>21871</v>
      </c>
      <c r="D318" s="110">
        <v>19430.7717735103</v>
      </c>
      <c r="E318" s="110">
        <v>921.56989183821895</v>
      </c>
      <c r="F318" s="110">
        <v>945.77384415542201</v>
      </c>
      <c r="G318" s="110">
        <v>-34.038661390007199</v>
      </c>
      <c r="H318" s="110">
        <v>708.12608547655896</v>
      </c>
      <c r="I318" s="110">
        <v>-101.307667946081</v>
      </c>
      <c r="J318" s="110"/>
      <c r="K318" s="284">
        <v>16.229260935143301</v>
      </c>
      <c r="L318" s="284">
        <v>3.1674208144796401</v>
      </c>
      <c r="M318" s="284">
        <v>0.21116138763197598</v>
      </c>
      <c r="N318" s="284"/>
      <c r="O318" s="284">
        <v>8.4464555052790402</v>
      </c>
      <c r="P318" s="284">
        <v>4.9773755656108598</v>
      </c>
      <c r="Q318" s="284">
        <v>1.1764705882352899</v>
      </c>
      <c r="R318" s="182"/>
    </row>
    <row r="319" spans="1:18" x14ac:dyDescent="0.25">
      <c r="A319" s="110" t="s">
        <v>628</v>
      </c>
      <c r="B319" s="110">
        <v>4299</v>
      </c>
      <c r="C319" s="110">
        <v>21508</v>
      </c>
      <c r="D319" s="110">
        <v>19298.0713010527</v>
      </c>
      <c r="E319" s="110">
        <v>1133.3480951456199</v>
      </c>
      <c r="F319" s="110">
        <v>777.97157016168103</v>
      </c>
      <c r="G319" s="110">
        <v>-36.053209323869297</v>
      </c>
      <c r="H319" s="110">
        <v>436.06602930589901</v>
      </c>
      <c r="I319" s="110">
        <v>-101.307667946081</v>
      </c>
      <c r="J319" s="110"/>
      <c r="K319" s="284">
        <v>16.4689462665736</v>
      </c>
      <c r="L319" s="284">
        <v>3.27983251919051</v>
      </c>
      <c r="M319" s="284">
        <v>0.25587345894393998</v>
      </c>
      <c r="N319" s="284"/>
      <c r="O319" s="284">
        <v>9.1881832984415013</v>
      </c>
      <c r="P319" s="284">
        <v>4.4428936962084196</v>
      </c>
      <c r="Q319" s="284">
        <v>1.2561060711793399</v>
      </c>
      <c r="R319" s="182"/>
    </row>
    <row r="320" spans="1:18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2" x14ac:dyDescent="0.25">
      <c r="A321" s="19"/>
      <c r="B321" s="19"/>
    </row>
    <row r="322" spans="1:2" x14ac:dyDescent="0.25">
      <c r="A322" s="19"/>
      <c r="B322" s="19"/>
    </row>
    <row r="323" spans="1:2" x14ac:dyDescent="0.25">
      <c r="A323" s="19"/>
      <c r="B323" s="19"/>
    </row>
    <row r="324" spans="1:2" hidden="1" x14ac:dyDescent="0.25">
      <c r="A324" s="19"/>
      <c r="B324" s="19"/>
    </row>
    <row r="325" spans="1:2" hidden="1" x14ac:dyDescent="0.25">
      <c r="A325" s="19"/>
      <c r="B325" s="19"/>
    </row>
    <row r="326" spans="1:2" hidden="1" x14ac:dyDescent="0.25">
      <c r="A326" s="19"/>
      <c r="B326" s="19"/>
    </row>
    <row r="327" spans="1:2" hidden="1" x14ac:dyDescent="0.25">
      <c r="A327" s="19"/>
      <c r="B327" s="19"/>
    </row>
    <row r="328" spans="1:2" hidden="1" x14ac:dyDescent="0.25">
      <c r="A328" s="19"/>
      <c r="B328" s="19"/>
    </row>
    <row r="329" spans="1:2" hidden="1" x14ac:dyDescent="0.25">
      <c r="A329" s="19"/>
      <c r="B329" s="19"/>
    </row>
    <row r="330" spans="1:2" hidden="1" x14ac:dyDescent="0.25">
      <c r="A330" s="19"/>
      <c r="B330" s="19"/>
    </row>
    <row r="331" spans="1:2" hidden="1" x14ac:dyDescent="0.25">
      <c r="A331" s="19"/>
      <c r="B331" s="19"/>
    </row>
    <row r="332" spans="1:2" hidden="1" x14ac:dyDescent="0.25">
      <c r="A332" s="19"/>
      <c r="B332" s="19"/>
    </row>
    <row r="333" spans="1:2" hidden="1" x14ac:dyDescent="0.25">
      <c r="A333" s="19"/>
      <c r="B333" s="19"/>
    </row>
    <row r="334" spans="1:2" hidden="1" x14ac:dyDescent="0.25">
      <c r="A334" s="19"/>
      <c r="B334" s="19"/>
    </row>
    <row r="335" spans="1:2" hidden="1" x14ac:dyDescent="0.25">
      <c r="A335" s="19"/>
      <c r="B335" s="19"/>
    </row>
    <row r="336" spans="1:2" hidden="1" x14ac:dyDescent="0.25">
      <c r="A336" s="19"/>
      <c r="B336" s="19"/>
    </row>
    <row r="337" spans="1:2" hidden="1" x14ac:dyDescent="0.25">
      <c r="A337" s="19"/>
      <c r="B337" s="19"/>
    </row>
    <row r="338" spans="1:2" hidden="1" x14ac:dyDescent="0.25">
      <c r="A338" s="19"/>
      <c r="B338" s="19"/>
    </row>
    <row r="339" spans="1:2" hidden="1" x14ac:dyDescent="0.25">
      <c r="A339" s="19"/>
      <c r="B339" s="19"/>
    </row>
    <row r="340" spans="1:2" hidden="1" x14ac:dyDescent="0.25">
      <c r="A340" s="19"/>
      <c r="B340" s="19"/>
    </row>
    <row r="341" spans="1:2" hidden="1" x14ac:dyDescent="0.25">
      <c r="A341" s="19"/>
      <c r="B341" s="19"/>
    </row>
    <row r="342" spans="1:2" hidden="1" x14ac:dyDescent="0.25">
      <c r="A342" s="19"/>
      <c r="B342" s="19"/>
    </row>
    <row r="343" spans="1:2" hidden="1" x14ac:dyDescent="0.25">
      <c r="A343" s="19"/>
      <c r="B343" s="19"/>
    </row>
    <row r="344" spans="1:2" hidden="1" x14ac:dyDescent="0.25"/>
    <row r="345" spans="1:2" hidden="1" x14ac:dyDescent="0.25"/>
    <row r="346" spans="1:2" hidden="1" x14ac:dyDescent="0.25"/>
    <row r="347" spans="1:2" hidden="1" x14ac:dyDescent="0.25"/>
    <row r="348" spans="1:2" hidden="1" x14ac:dyDescent="0.25"/>
    <row r="349" spans="1:2" hidden="1" x14ac:dyDescent="0.25"/>
    <row r="350" spans="1:2" hidden="1" x14ac:dyDescent="0.25"/>
    <row r="351" spans="1:2" hidden="1" x14ac:dyDescent="0.25"/>
    <row r="352" spans="1: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x14ac:dyDescent="0.25"/>
  </sheetData>
  <mergeCells count="5">
    <mergeCell ref="K7:Q7"/>
    <mergeCell ref="E5:I5"/>
    <mergeCell ref="K4:Q4"/>
    <mergeCell ref="K5:M5"/>
    <mergeCell ref="O5:Q5"/>
  </mergeCells>
  <conditionalFormatting sqref="K8:Q8 B10:R319">
    <cfRule type="cellIs" dxfId="7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3.8" zeroHeight="1" x14ac:dyDescent="0.25"/>
  <cols>
    <col min="1" max="1" width="15.44140625" bestFit="1" customWidth="1"/>
    <col min="2" max="2" width="12" customWidth="1"/>
    <col min="3" max="3" width="15" customWidth="1"/>
    <col min="4" max="4" width="10.88671875" customWidth="1"/>
    <col min="5" max="5" width="12" customWidth="1"/>
    <col min="6" max="6" width="10.88671875" customWidth="1"/>
    <col min="7" max="7" width="9.44140625" customWidth="1"/>
    <col min="8" max="8" width="9.88671875" customWidth="1"/>
    <col min="9" max="9" width="8.6640625" customWidth="1"/>
    <col min="10" max="10" width="8.88671875" style="64" customWidth="1"/>
    <col min="11" max="11" width="10.88671875" customWidth="1"/>
    <col min="12" max="12" width="10.44140625" customWidth="1"/>
    <col min="13" max="13" width="3.5546875" customWidth="1"/>
    <col min="14" max="14" width="10.33203125" customWidth="1"/>
    <col min="15" max="15" width="13.109375" customWidth="1"/>
    <col min="16" max="16" width="12.44140625" customWidth="1"/>
    <col min="17" max="17" width="11.6640625" customWidth="1"/>
    <col min="18" max="18" width="12.44140625" customWidth="1"/>
    <col min="19" max="19" width="13.109375" customWidth="1"/>
    <col min="20" max="20" width="3" customWidth="1"/>
    <col min="21" max="22" width="9.6640625" customWidth="1"/>
    <col min="23" max="23" width="9.6640625" style="71" customWidth="1"/>
    <col min="24" max="26" width="9.6640625" customWidth="1"/>
    <col min="27" max="27" width="4.109375" customWidth="1"/>
    <col min="28" max="37" width="9.109375" hidden="1" customWidth="1"/>
    <col min="38" max="46" width="0" hidden="1" customWidth="1"/>
    <col min="48" max="16384" width="9.109375" hidden="1"/>
  </cols>
  <sheetData>
    <row r="1" spans="1:36" ht="11.25" customHeight="1" x14ac:dyDescent="0.25"/>
    <row r="2" spans="1:36" ht="16.2" thickBot="1" x14ac:dyDescent="0.35">
      <c r="A2" s="69" t="str">
        <f>"Tabell 10  Verksamhetsövergripande kostnader, utjämningsåret "&amp;Innehåll!C34</f>
        <v>Tabell 10  Verksamhetsövergripande kostnader, utjämningsåret 2021</v>
      </c>
      <c r="B2" s="68"/>
      <c r="C2" s="68"/>
      <c r="D2" s="68"/>
      <c r="E2" s="68"/>
      <c r="F2" s="68"/>
      <c r="G2" s="68"/>
      <c r="H2" s="69"/>
      <c r="I2" s="69"/>
      <c r="J2" s="11"/>
      <c r="K2" s="69" t="s">
        <v>71</v>
      </c>
      <c r="L2" s="69"/>
      <c r="M2" s="69"/>
      <c r="N2" s="69"/>
      <c r="O2" s="69"/>
      <c r="P2" s="69"/>
      <c r="Q2" s="69"/>
      <c r="R2" s="69"/>
      <c r="S2" s="69"/>
      <c r="T2" s="69"/>
      <c r="U2" s="68"/>
      <c r="V2" s="68"/>
      <c r="W2" s="70"/>
      <c r="X2" s="68"/>
      <c r="Y2" s="68"/>
      <c r="Z2" s="68"/>
    </row>
    <row r="3" spans="1:36" ht="6.75" customHeight="1" x14ac:dyDescent="0.25">
      <c r="X3" s="71"/>
      <c r="Y3" s="71"/>
      <c r="Z3" s="71"/>
    </row>
    <row r="4" spans="1:36" s="64" customFormat="1" ht="25.5" customHeight="1" x14ac:dyDescent="0.25">
      <c r="A4" t="s">
        <v>19</v>
      </c>
      <c r="B4"/>
      <c r="D4" s="73"/>
      <c r="E4" s="73"/>
      <c r="F4" s="73"/>
      <c r="G4" s="73"/>
      <c r="H4" s="333"/>
      <c r="I4" s="333"/>
      <c r="J4" s="288"/>
      <c r="K4" s="342" t="s">
        <v>296</v>
      </c>
      <c r="L4" s="342"/>
      <c r="M4" s="191"/>
      <c r="N4" s="339" t="s">
        <v>178</v>
      </c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36" s="64" customFormat="1" ht="13.2" customHeight="1" x14ac:dyDescent="0.25">
      <c r="A5"/>
      <c r="B5" s="332" t="s">
        <v>257</v>
      </c>
      <c r="C5" s="332"/>
      <c r="D5" s="332"/>
      <c r="E5" s="73"/>
      <c r="F5" s="73"/>
      <c r="G5" s="73"/>
      <c r="H5" s="76"/>
      <c r="I5" s="76"/>
      <c r="J5" s="288"/>
      <c r="K5" s="76"/>
      <c r="L5" s="76"/>
      <c r="M5" s="191"/>
      <c r="N5" s="190"/>
      <c r="O5" s="190"/>
      <c r="P5" s="341" t="s">
        <v>180</v>
      </c>
      <c r="Q5" s="341"/>
      <c r="R5" s="341"/>
      <c r="S5" s="341"/>
      <c r="T5" s="190"/>
      <c r="U5" s="341" t="s">
        <v>39</v>
      </c>
      <c r="V5" s="341"/>
      <c r="W5" s="341"/>
      <c r="X5" s="341"/>
      <c r="Y5" s="341"/>
      <c r="Z5" s="341"/>
    </row>
    <row r="6" spans="1:36" s="64" customFormat="1" ht="83.4" customHeight="1" x14ac:dyDescent="0.25">
      <c r="A6" s="3" t="s">
        <v>45</v>
      </c>
      <c r="B6" s="282" t="s">
        <v>258</v>
      </c>
      <c r="C6" s="282" t="s">
        <v>259</v>
      </c>
      <c r="D6" s="282" t="s">
        <v>260</v>
      </c>
      <c r="E6" s="177" t="s">
        <v>225</v>
      </c>
      <c r="F6" s="177" t="s">
        <v>179</v>
      </c>
      <c r="G6" s="177" t="s">
        <v>295</v>
      </c>
      <c r="H6" s="177" t="s">
        <v>294</v>
      </c>
      <c r="I6" s="177" t="s">
        <v>293</v>
      </c>
      <c r="J6" s="183"/>
      <c r="K6" s="177" t="str">
        <f>"Befolkning  31/12 -"&amp;Innehåll!C34-12</f>
        <v>Befolkning  31/12 -2009</v>
      </c>
      <c r="L6" s="177" t="str">
        <f>"Befolkning 31/12 -"&amp;Innehåll!C34-2</f>
        <v>Befolkning 31/12 -2019</v>
      </c>
      <c r="M6" s="177"/>
      <c r="N6" s="177" t="str">
        <f>"Genom-snittlig årlig procentuell förändring år "&amp;Innehåll!C34-2006&amp;" - "&amp;Innehåll!C34-2002</f>
        <v>Genom-snittlig årlig procentuell förändring år 15 - 19</v>
      </c>
      <c r="O6" s="177" t="str">
        <f>"Procentuell förändring "&amp;Y6&amp;" jämfört med senaste mättillfället "</f>
        <v xml:space="preserve">Procentuell förändring 1/11 2019 jämfört med senaste mättillfället </v>
      </c>
      <c r="P6" s="177" t="str">
        <f>U6&amp;" till "&amp;V6</f>
        <v>1/11 2015 till 1/11 2016</v>
      </c>
      <c r="Q6" s="177" t="str">
        <f>V6&amp;" till "&amp;W6</f>
        <v>1/11 2016 till 1/11 2017</v>
      </c>
      <c r="R6" s="177" t="str">
        <f>W6&amp;" till "&amp;X6</f>
        <v>1/11 2017 till 1/11 2018</v>
      </c>
      <c r="S6" s="177" t="str">
        <f>X6&amp;" till "&amp;Y6</f>
        <v>1/11 2018 till 1/11 2019</v>
      </c>
      <c r="T6" s="177"/>
      <c r="U6" s="198" t="str">
        <f>"1/11 "&amp;Innehåll!C34-6</f>
        <v>1/11 2015</v>
      </c>
      <c r="V6" s="198" t="str">
        <f>"1/11 "&amp;Innehåll!C34-5</f>
        <v>1/11 2016</v>
      </c>
      <c r="W6" s="198" t="str">
        <f>"1/11 "&amp;Innehåll!C34-4</f>
        <v>1/11 2017</v>
      </c>
      <c r="X6" s="198" t="str">
        <f>"1/11 "&amp;Innehåll!C34-3</f>
        <v>1/11 2018</v>
      </c>
      <c r="Y6" s="198" t="str">
        <f>"1/11 "&amp;Innehåll!C34-2</f>
        <v>1/11 2019</v>
      </c>
      <c r="Z6" s="198" t="str">
        <f>"1/11 "&amp;Innehåll!C34-1</f>
        <v>1/11 2020</v>
      </c>
    </row>
    <row r="7" spans="1:36" s="72" customFormat="1" ht="15.75" customHeight="1" x14ac:dyDescent="0.25">
      <c r="B7" s="72" t="s">
        <v>270</v>
      </c>
      <c r="C7" s="289" t="s">
        <v>269</v>
      </c>
      <c r="D7" s="76" t="s">
        <v>77</v>
      </c>
      <c r="E7" s="76" t="s">
        <v>78</v>
      </c>
      <c r="F7" s="76" t="s">
        <v>79</v>
      </c>
      <c r="G7" s="76" t="s">
        <v>86</v>
      </c>
      <c r="H7" s="76" t="s">
        <v>80</v>
      </c>
      <c r="I7" s="76" t="s">
        <v>81</v>
      </c>
      <c r="J7" s="183"/>
      <c r="K7" s="183"/>
      <c r="L7" s="183"/>
      <c r="M7" s="183"/>
      <c r="N7" s="291"/>
      <c r="O7" s="291"/>
      <c r="P7" s="183"/>
      <c r="Q7" s="183"/>
      <c r="R7" s="183"/>
      <c r="S7" s="183"/>
      <c r="T7" s="183"/>
      <c r="U7" s="183"/>
      <c r="V7" s="184"/>
      <c r="W7" s="185"/>
      <c r="X7" s="184"/>
      <c r="Y7" s="184"/>
      <c r="Z7" s="184"/>
    </row>
    <row r="8" spans="1:36" s="72" customFormat="1" ht="15.75" customHeight="1" x14ac:dyDescent="0.25">
      <c r="A8" s="176"/>
      <c r="B8" s="289" t="s">
        <v>245</v>
      </c>
      <c r="C8" s="286" t="s">
        <v>271</v>
      </c>
      <c r="D8" s="286" t="s">
        <v>272</v>
      </c>
      <c r="E8" s="199"/>
      <c r="F8" s="177"/>
      <c r="G8" s="199"/>
      <c r="H8" s="177"/>
      <c r="I8" s="177"/>
      <c r="J8" s="183"/>
      <c r="K8" s="177"/>
      <c r="L8" s="177"/>
      <c r="M8" s="177"/>
      <c r="N8" s="292"/>
      <c r="O8" s="292"/>
      <c r="P8" s="177"/>
      <c r="Q8" s="241"/>
      <c r="R8" s="241"/>
      <c r="S8" s="177"/>
      <c r="T8" s="177"/>
      <c r="U8" s="177"/>
      <c r="V8" s="177"/>
      <c r="W8" s="197"/>
      <c r="X8" s="197"/>
      <c r="Y8" s="197"/>
      <c r="Z8" s="197"/>
    </row>
    <row r="9" spans="1:36" ht="18.75" customHeight="1" x14ac:dyDescent="0.25">
      <c r="A9" s="17" t="s">
        <v>324</v>
      </c>
      <c r="B9" s="110"/>
      <c r="C9" s="110"/>
      <c r="D9" s="110"/>
      <c r="E9" s="110"/>
      <c r="F9" s="110"/>
      <c r="G9" s="110"/>
      <c r="H9" s="110"/>
      <c r="I9" s="187"/>
      <c r="J9" s="187"/>
      <c r="K9" s="182"/>
      <c r="L9" s="182"/>
      <c r="M9" s="182"/>
      <c r="N9" s="182"/>
      <c r="O9" s="182"/>
      <c r="P9" s="182"/>
      <c r="Q9" s="110"/>
      <c r="R9" s="110"/>
      <c r="S9" s="110"/>
      <c r="T9" s="110"/>
      <c r="U9" s="110"/>
      <c r="V9" s="110"/>
      <c r="W9" s="110"/>
    </row>
    <row r="10" spans="1:36" ht="13.2" x14ac:dyDescent="0.25">
      <c r="A10" s="110" t="s">
        <v>325</v>
      </c>
      <c r="B10" s="110">
        <v>73</v>
      </c>
      <c r="C10" s="110">
        <v>0</v>
      </c>
      <c r="D10" s="110">
        <v>73</v>
      </c>
      <c r="E10" s="110">
        <v>0</v>
      </c>
      <c r="F10" s="110">
        <v>0</v>
      </c>
      <c r="G10" s="110">
        <v>0</v>
      </c>
      <c r="H10" s="110">
        <v>73</v>
      </c>
      <c r="I10" s="110">
        <v>0</v>
      </c>
      <c r="J10" s="110"/>
      <c r="K10" s="155">
        <v>81195</v>
      </c>
      <c r="L10" s="155">
        <v>94606</v>
      </c>
      <c r="M10" s="155"/>
      <c r="N10" s="312">
        <v>1.3360763736646899</v>
      </c>
      <c r="O10" s="312">
        <v>0.63238087153967804</v>
      </c>
      <c r="P10" s="312">
        <v>1.0107078121153801</v>
      </c>
      <c r="Q10" s="312">
        <v>1.0143915156480099</v>
      </c>
      <c r="R10" s="312">
        <v>1.0119173642107999</v>
      </c>
      <c r="S10" s="312">
        <v>1.0164360514651201</v>
      </c>
      <c r="T10" s="313"/>
      <c r="U10" s="314">
        <v>89374</v>
      </c>
      <c r="V10" s="314">
        <v>90331</v>
      </c>
      <c r="W10" s="314">
        <v>91631</v>
      </c>
      <c r="X10" s="314">
        <v>92723</v>
      </c>
      <c r="Y10" s="314">
        <v>94247</v>
      </c>
      <c r="Z10" s="314">
        <v>94843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1:36" ht="13.2" x14ac:dyDescent="0.25">
      <c r="A11" s="110" t="s">
        <v>326</v>
      </c>
      <c r="B11" s="110">
        <v>73</v>
      </c>
      <c r="C11" s="110">
        <v>0</v>
      </c>
      <c r="D11" s="110">
        <v>73</v>
      </c>
      <c r="E11" s="110">
        <v>0</v>
      </c>
      <c r="F11" s="110">
        <v>0</v>
      </c>
      <c r="G11" s="110">
        <v>0</v>
      </c>
      <c r="H11" s="110">
        <v>73</v>
      </c>
      <c r="I11" s="110">
        <v>0</v>
      </c>
      <c r="J11" s="110"/>
      <c r="K11" s="155">
        <v>31150</v>
      </c>
      <c r="L11" s="155">
        <v>32857</v>
      </c>
      <c r="M11" s="155"/>
      <c r="N11" s="312">
        <v>0.31877798911064098</v>
      </c>
      <c r="O11" s="312">
        <v>-0.63250722213775301</v>
      </c>
      <c r="P11" s="312">
        <v>1.0062829160122</v>
      </c>
      <c r="Q11" s="312">
        <v>1.00664156949163</v>
      </c>
      <c r="R11" s="312">
        <v>1.00939495287321</v>
      </c>
      <c r="S11" s="312">
        <v>0.99054188379168095</v>
      </c>
      <c r="T11" s="313"/>
      <c r="U11" s="314">
        <v>32469</v>
      </c>
      <c r="V11" s="314">
        <v>32673</v>
      </c>
      <c r="W11" s="314">
        <v>32890</v>
      </c>
      <c r="X11" s="314">
        <v>33199</v>
      </c>
      <c r="Y11" s="314">
        <v>32885</v>
      </c>
      <c r="Z11" s="314">
        <v>32677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1:36" ht="13.2" x14ac:dyDescent="0.25">
      <c r="A12" s="110" t="s">
        <v>327</v>
      </c>
      <c r="B12" s="110">
        <v>73</v>
      </c>
      <c r="C12" s="110">
        <v>0</v>
      </c>
      <c r="D12" s="110">
        <v>73</v>
      </c>
      <c r="E12" s="110">
        <v>0</v>
      </c>
      <c r="F12" s="110">
        <v>0</v>
      </c>
      <c r="G12" s="110">
        <v>0</v>
      </c>
      <c r="H12" s="110">
        <v>73</v>
      </c>
      <c r="I12" s="110">
        <v>0</v>
      </c>
      <c r="J12" s="110"/>
      <c r="K12" s="155">
        <v>25095</v>
      </c>
      <c r="L12" s="155">
        <v>28690</v>
      </c>
      <c r="M12" s="155"/>
      <c r="N12" s="312">
        <v>1.5243300198766601</v>
      </c>
      <c r="O12" s="312">
        <v>0.93376232776106893</v>
      </c>
      <c r="P12" s="312">
        <v>1.01370982723388</v>
      </c>
      <c r="Q12" s="312">
        <v>1.01495381908811</v>
      </c>
      <c r="R12" s="312">
        <v>1.0195002166690701</v>
      </c>
      <c r="S12" s="312">
        <v>1.01282232927175</v>
      </c>
      <c r="T12" s="313"/>
      <c r="U12" s="314">
        <v>26915</v>
      </c>
      <c r="V12" s="314">
        <v>27284</v>
      </c>
      <c r="W12" s="314">
        <v>27692</v>
      </c>
      <c r="X12" s="314">
        <v>28232</v>
      </c>
      <c r="Y12" s="314">
        <v>28594</v>
      </c>
      <c r="Z12" s="314">
        <v>28861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6" ht="13.2" x14ac:dyDescent="0.25">
      <c r="A13" s="110" t="s">
        <v>328</v>
      </c>
      <c r="B13" s="110">
        <v>519</v>
      </c>
      <c r="C13" s="110">
        <v>446</v>
      </c>
      <c r="D13" s="110">
        <v>73</v>
      </c>
      <c r="E13" s="110">
        <v>0</v>
      </c>
      <c r="F13" s="110">
        <v>445.90623812367699</v>
      </c>
      <c r="G13" s="110">
        <v>0</v>
      </c>
      <c r="H13" s="110">
        <v>73</v>
      </c>
      <c r="I13" s="110">
        <v>0</v>
      </c>
      <c r="J13" s="110"/>
      <c r="K13" s="155">
        <v>76237</v>
      </c>
      <c r="L13" s="155">
        <v>92095</v>
      </c>
      <c r="M13" s="155"/>
      <c r="N13" s="312">
        <v>2.3161187759047199</v>
      </c>
      <c r="O13" s="312">
        <v>2.04371584699454</v>
      </c>
      <c r="P13" s="312">
        <v>1.0223734010444101</v>
      </c>
      <c r="Q13" s="312">
        <v>1.02495313964386</v>
      </c>
      <c r="R13" s="312">
        <v>1.0250771516744801</v>
      </c>
      <c r="S13" s="312">
        <v>1.0202488738236499</v>
      </c>
      <c r="T13" s="313"/>
      <c r="U13" s="314">
        <v>83492</v>
      </c>
      <c r="V13" s="314">
        <v>85360</v>
      </c>
      <c r="W13" s="314">
        <v>87490</v>
      </c>
      <c r="X13" s="314">
        <v>89684</v>
      </c>
      <c r="Y13" s="314">
        <v>91500</v>
      </c>
      <c r="Z13" s="314">
        <v>93370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</row>
    <row r="14" spans="1:36" ht="13.2" x14ac:dyDescent="0.25">
      <c r="A14" s="110" t="s">
        <v>329</v>
      </c>
      <c r="B14" s="110">
        <v>73</v>
      </c>
      <c r="C14" s="110">
        <v>0</v>
      </c>
      <c r="D14" s="110">
        <v>73</v>
      </c>
      <c r="E14" s="110">
        <v>0</v>
      </c>
      <c r="F14" s="110">
        <v>0</v>
      </c>
      <c r="G14" s="110">
        <v>0</v>
      </c>
      <c r="H14" s="110">
        <v>73</v>
      </c>
      <c r="I14" s="110">
        <v>0</v>
      </c>
      <c r="J14" s="110"/>
      <c r="K14" s="155">
        <v>95798</v>
      </c>
      <c r="L14" s="155">
        <v>112848</v>
      </c>
      <c r="M14" s="155"/>
      <c r="N14" s="312">
        <v>1.8111683304071999</v>
      </c>
      <c r="O14" s="312">
        <v>0.21273766786331599</v>
      </c>
      <c r="P14" s="312">
        <v>1.02083829369804</v>
      </c>
      <c r="Q14" s="312">
        <v>1.0217936876673499</v>
      </c>
      <c r="R14" s="312">
        <v>1.01727491029282</v>
      </c>
      <c r="S14" s="312">
        <v>1.01256563299376</v>
      </c>
      <c r="T14" s="313"/>
      <c r="U14" s="314">
        <v>104999</v>
      </c>
      <c r="V14" s="314">
        <v>107187</v>
      </c>
      <c r="W14" s="314">
        <v>109523</v>
      </c>
      <c r="X14" s="314">
        <v>111415</v>
      </c>
      <c r="Y14" s="314">
        <v>112815</v>
      </c>
      <c r="Z14" s="314">
        <v>113055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</row>
    <row r="15" spans="1:36" ht="13.2" x14ac:dyDescent="0.25">
      <c r="A15" s="110" t="s">
        <v>330</v>
      </c>
      <c r="B15" s="110">
        <v>187</v>
      </c>
      <c r="C15" s="110">
        <v>114</v>
      </c>
      <c r="D15" s="110">
        <v>73</v>
      </c>
      <c r="E15" s="110">
        <v>0</v>
      </c>
      <c r="F15" s="110">
        <v>113.96544568071</v>
      </c>
      <c r="G15" s="110">
        <v>0</v>
      </c>
      <c r="H15" s="110">
        <v>73</v>
      </c>
      <c r="I15" s="110">
        <v>0</v>
      </c>
      <c r="J15" s="110"/>
      <c r="K15" s="155">
        <v>65295</v>
      </c>
      <c r="L15" s="155">
        <v>79990</v>
      </c>
      <c r="M15" s="155"/>
      <c r="N15" s="312">
        <v>2.5523839502341401</v>
      </c>
      <c r="O15" s="312">
        <v>1.4103895778842901</v>
      </c>
      <c r="P15" s="312">
        <v>1.02602292231881</v>
      </c>
      <c r="Q15" s="312">
        <v>1.0260509416653201</v>
      </c>
      <c r="R15" s="312">
        <v>1.0264939846164001</v>
      </c>
      <c r="S15" s="312">
        <v>1.02353016523633</v>
      </c>
      <c r="T15" s="313"/>
      <c r="U15" s="314">
        <v>72244</v>
      </c>
      <c r="V15" s="314">
        <v>74124</v>
      </c>
      <c r="W15" s="314">
        <v>76055</v>
      </c>
      <c r="X15" s="314">
        <v>78070</v>
      </c>
      <c r="Y15" s="314">
        <v>79907</v>
      </c>
      <c r="Z15" s="314">
        <v>81034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</row>
    <row r="16" spans="1:36" ht="13.2" x14ac:dyDescent="0.25">
      <c r="A16" s="110" t="s">
        <v>331</v>
      </c>
      <c r="B16" s="110">
        <v>73</v>
      </c>
      <c r="C16" s="110">
        <v>0</v>
      </c>
      <c r="D16" s="110">
        <v>73</v>
      </c>
      <c r="E16" s="110">
        <v>0</v>
      </c>
      <c r="F16" s="110">
        <v>0</v>
      </c>
      <c r="G16" s="110">
        <v>0</v>
      </c>
      <c r="H16" s="110">
        <v>73</v>
      </c>
      <c r="I16" s="110">
        <v>0</v>
      </c>
      <c r="J16" s="110"/>
      <c r="K16" s="155">
        <v>43599</v>
      </c>
      <c r="L16" s="155">
        <v>48123</v>
      </c>
      <c r="M16" s="155"/>
      <c r="N16" s="312">
        <v>1.00014038716649</v>
      </c>
      <c r="O16" s="312">
        <v>-0.21195686054485399</v>
      </c>
      <c r="P16" s="312">
        <v>1.0131689912423001</v>
      </c>
      <c r="Q16" s="312">
        <v>1.00548512400222</v>
      </c>
      <c r="R16" s="312">
        <v>1.01426418458534</v>
      </c>
      <c r="S16" s="312">
        <v>1.0071155013289199</v>
      </c>
      <c r="T16" s="313"/>
      <c r="U16" s="314">
        <v>46245</v>
      </c>
      <c r="V16" s="314">
        <v>46854</v>
      </c>
      <c r="W16" s="314">
        <v>47111</v>
      </c>
      <c r="X16" s="314">
        <v>47783</v>
      </c>
      <c r="Y16" s="314">
        <v>48123</v>
      </c>
      <c r="Z16" s="314">
        <v>48021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</row>
    <row r="17" spans="1:36" ht="13.2" x14ac:dyDescent="0.25">
      <c r="A17" s="110" t="s">
        <v>332</v>
      </c>
      <c r="B17" s="110">
        <v>73</v>
      </c>
      <c r="C17" s="110">
        <v>0</v>
      </c>
      <c r="D17" s="110">
        <v>73</v>
      </c>
      <c r="E17" s="110">
        <v>0</v>
      </c>
      <c r="F17" s="110">
        <v>0</v>
      </c>
      <c r="G17" s="110">
        <v>0</v>
      </c>
      <c r="H17" s="110">
        <v>73</v>
      </c>
      <c r="I17" s="110">
        <v>0</v>
      </c>
      <c r="J17" s="110"/>
      <c r="K17" s="155">
        <v>88085</v>
      </c>
      <c r="L17" s="155">
        <v>105189</v>
      </c>
      <c r="M17" s="155"/>
      <c r="N17" s="312">
        <v>1.83448190468363</v>
      </c>
      <c r="O17" s="312">
        <v>0.93549460474402191</v>
      </c>
      <c r="P17" s="312">
        <v>1.0128108130214299</v>
      </c>
      <c r="Q17" s="312">
        <v>1.01983626250492</v>
      </c>
      <c r="R17" s="312">
        <v>1.0222516975828</v>
      </c>
      <c r="S17" s="312">
        <v>1.0185041733640601</v>
      </c>
      <c r="T17" s="313"/>
      <c r="U17" s="314">
        <v>97808</v>
      </c>
      <c r="V17" s="314">
        <v>99061</v>
      </c>
      <c r="W17" s="314">
        <v>101026</v>
      </c>
      <c r="X17" s="314">
        <v>103274</v>
      </c>
      <c r="Y17" s="314">
        <v>105185</v>
      </c>
      <c r="Z17" s="314">
        <v>106169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</row>
    <row r="18" spans="1:36" ht="13.2" x14ac:dyDescent="0.25">
      <c r="A18" s="110" t="s">
        <v>333</v>
      </c>
      <c r="B18" s="110">
        <v>373</v>
      </c>
      <c r="C18" s="110">
        <v>300</v>
      </c>
      <c r="D18" s="110">
        <v>73</v>
      </c>
      <c r="E18" s="110">
        <v>0</v>
      </c>
      <c r="F18" s="110">
        <v>299.563140749257</v>
      </c>
      <c r="G18" s="110">
        <v>0</v>
      </c>
      <c r="H18" s="110">
        <v>73</v>
      </c>
      <c r="I18" s="110">
        <v>0</v>
      </c>
      <c r="J18" s="110"/>
      <c r="K18" s="155">
        <v>55927</v>
      </c>
      <c r="L18" s="155">
        <v>62622</v>
      </c>
      <c r="M18" s="155"/>
      <c r="N18" s="312">
        <v>1.64832018659677</v>
      </c>
      <c r="O18" s="312">
        <v>1.7715841742751901</v>
      </c>
      <c r="P18" s="312">
        <v>1.0146208830671399</v>
      </c>
      <c r="Q18" s="312">
        <v>1.0225001264052</v>
      </c>
      <c r="R18" s="312">
        <v>1.01427441155139</v>
      </c>
      <c r="S18" s="312">
        <v>1.0145610556765401</v>
      </c>
      <c r="T18" s="313"/>
      <c r="U18" s="314">
        <v>58478</v>
      </c>
      <c r="V18" s="314">
        <v>59333</v>
      </c>
      <c r="W18" s="314">
        <v>60668</v>
      </c>
      <c r="X18" s="314">
        <v>61534</v>
      </c>
      <c r="Y18" s="314">
        <v>62430</v>
      </c>
      <c r="Z18" s="314">
        <v>63536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</row>
    <row r="19" spans="1:36" ht="13.2" x14ac:dyDescent="0.25">
      <c r="A19" s="110" t="s">
        <v>334</v>
      </c>
      <c r="B19" s="110">
        <v>438</v>
      </c>
      <c r="C19" s="110">
        <v>365</v>
      </c>
      <c r="D19" s="110">
        <v>73</v>
      </c>
      <c r="E19" s="110">
        <v>0</v>
      </c>
      <c r="F19" s="110">
        <v>365.38051570728197</v>
      </c>
      <c r="G19" s="110">
        <v>0</v>
      </c>
      <c r="H19" s="110">
        <v>73</v>
      </c>
      <c r="I19" s="110">
        <v>0</v>
      </c>
      <c r="J19" s="110"/>
      <c r="K19" s="155">
        <v>9227</v>
      </c>
      <c r="L19" s="155">
        <v>11014</v>
      </c>
      <c r="M19" s="155"/>
      <c r="N19" s="312">
        <v>2.23332089935389</v>
      </c>
      <c r="O19" s="312">
        <v>1.88010899182561</v>
      </c>
      <c r="P19" s="312">
        <v>1.03055858716142</v>
      </c>
      <c r="Q19" s="312">
        <v>1.0212765957446801</v>
      </c>
      <c r="R19" s="312">
        <v>1.02441553544495</v>
      </c>
      <c r="S19" s="312">
        <v>1.01315910554891</v>
      </c>
      <c r="T19" s="313"/>
      <c r="U19" s="314">
        <v>10079</v>
      </c>
      <c r="V19" s="314">
        <v>10387</v>
      </c>
      <c r="W19" s="314">
        <v>10608</v>
      </c>
      <c r="X19" s="314">
        <v>10867</v>
      </c>
      <c r="Y19" s="314">
        <v>11010</v>
      </c>
      <c r="Z19" s="314">
        <v>11217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</row>
    <row r="20" spans="1:36" ht="13.2" x14ac:dyDescent="0.25">
      <c r="A20" s="110" t="s">
        <v>335</v>
      </c>
      <c r="B20" s="110">
        <v>73</v>
      </c>
      <c r="C20" s="110">
        <v>0</v>
      </c>
      <c r="D20" s="110">
        <v>73</v>
      </c>
      <c r="E20" s="110">
        <v>0</v>
      </c>
      <c r="F20" s="110">
        <v>0</v>
      </c>
      <c r="G20" s="110">
        <v>0</v>
      </c>
      <c r="H20" s="110">
        <v>73</v>
      </c>
      <c r="I20" s="110">
        <v>0</v>
      </c>
      <c r="J20" s="110"/>
      <c r="K20" s="155">
        <v>25781</v>
      </c>
      <c r="L20" s="155">
        <v>28575</v>
      </c>
      <c r="M20" s="155"/>
      <c r="N20" s="312">
        <v>1.0202152092443999</v>
      </c>
      <c r="O20" s="312">
        <v>0.72788353863381894</v>
      </c>
      <c r="P20" s="312">
        <v>1.0096213418856399</v>
      </c>
      <c r="Q20" s="312">
        <v>1.0124535248890001</v>
      </c>
      <c r="R20" s="312">
        <v>1.0062749572162</v>
      </c>
      <c r="S20" s="312">
        <v>1.0124716553288</v>
      </c>
      <c r="T20" s="313"/>
      <c r="U20" s="314">
        <v>27439</v>
      </c>
      <c r="V20" s="314">
        <v>27703</v>
      </c>
      <c r="W20" s="314">
        <v>28048</v>
      </c>
      <c r="X20" s="314">
        <v>28224</v>
      </c>
      <c r="Y20" s="314">
        <v>28576</v>
      </c>
      <c r="Z20" s="314">
        <v>28784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</row>
    <row r="21" spans="1:36" ht="13.2" x14ac:dyDescent="0.25">
      <c r="A21" s="110" t="s">
        <v>336</v>
      </c>
      <c r="B21" s="110">
        <v>73</v>
      </c>
      <c r="C21" s="110">
        <v>0</v>
      </c>
      <c r="D21" s="110">
        <v>73</v>
      </c>
      <c r="E21" s="110">
        <v>0</v>
      </c>
      <c r="F21" s="110">
        <v>0</v>
      </c>
      <c r="G21" s="110">
        <v>0</v>
      </c>
      <c r="H21" s="110">
        <v>73</v>
      </c>
      <c r="I21" s="110">
        <v>0</v>
      </c>
      <c r="J21" s="110"/>
      <c r="K21" s="155">
        <v>15313</v>
      </c>
      <c r="L21" s="155">
        <v>16750</v>
      </c>
      <c r="M21" s="155"/>
      <c r="N21" s="312">
        <v>0.55488390304254698</v>
      </c>
      <c r="O21" s="312">
        <v>0.67998807038472997</v>
      </c>
      <c r="P21" s="312">
        <v>1.0141480668374201</v>
      </c>
      <c r="Q21" s="312">
        <v>1.0021046301864101</v>
      </c>
      <c r="R21" s="312">
        <v>1.0067806780678099</v>
      </c>
      <c r="S21" s="312">
        <v>0.99922517582548598</v>
      </c>
      <c r="T21" s="313"/>
      <c r="U21" s="314">
        <v>16398</v>
      </c>
      <c r="V21" s="314">
        <v>16630</v>
      </c>
      <c r="W21" s="314">
        <v>16665</v>
      </c>
      <c r="X21" s="314">
        <v>16778</v>
      </c>
      <c r="Y21" s="314">
        <v>16765</v>
      </c>
      <c r="Z21" s="314">
        <v>16879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</row>
    <row r="22" spans="1:36" ht="13.2" x14ac:dyDescent="0.25">
      <c r="A22" s="110" t="s">
        <v>337</v>
      </c>
      <c r="B22" s="110">
        <v>81</v>
      </c>
      <c r="C22" s="110">
        <v>8</v>
      </c>
      <c r="D22" s="110">
        <v>73</v>
      </c>
      <c r="E22" s="110">
        <v>0</v>
      </c>
      <c r="F22" s="110">
        <v>7.8217261661629003</v>
      </c>
      <c r="G22" s="110">
        <v>0</v>
      </c>
      <c r="H22" s="110">
        <v>73</v>
      </c>
      <c r="I22" s="110">
        <v>0</v>
      </c>
      <c r="J22" s="110"/>
      <c r="K22" s="155">
        <v>39219</v>
      </c>
      <c r="L22" s="155">
        <v>48964</v>
      </c>
      <c r="M22" s="155"/>
      <c r="N22" s="312">
        <v>2.2655053378564101</v>
      </c>
      <c r="O22" s="312">
        <v>1.21566215662157</v>
      </c>
      <c r="P22" s="312">
        <v>1.0339917935379701</v>
      </c>
      <c r="Q22" s="312">
        <v>1.01880082402689</v>
      </c>
      <c r="R22" s="312">
        <v>1.0200289472563999</v>
      </c>
      <c r="S22" s="312">
        <v>1.0178828537445499</v>
      </c>
      <c r="T22" s="313"/>
      <c r="U22" s="314">
        <v>44599</v>
      </c>
      <c r="V22" s="314">
        <v>46115</v>
      </c>
      <c r="W22" s="314">
        <v>46982</v>
      </c>
      <c r="X22" s="314">
        <v>47923</v>
      </c>
      <c r="Y22" s="314">
        <v>48780</v>
      </c>
      <c r="Z22" s="314">
        <v>49373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</row>
    <row r="23" spans="1:36" ht="13.2" x14ac:dyDescent="0.25">
      <c r="A23" s="110" t="s">
        <v>338</v>
      </c>
      <c r="B23" s="110">
        <v>73</v>
      </c>
      <c r="C23" s="110">
        <v>0</v>
      </c>
      <c r="D23" s="110">
        <v>73</v>
      </c>
      <c r="E23" s="110">
        <v>0</v>
      </c>
      <c r="F23" s="110">
        <v>0</v>
      </c>
      <c r="G23" s="110">
        <v>0</v>
      </c>
      <c r="H23" s="110">
        <v>73</v>
      </c>
      <c r="I23" s="110">
        <v>0</v>
      </c>
      <c r="J23" s="110"/>
      <c r="K23" s="155">
        <v>63347</v>
      </c>
      <c r="L23" s="155">
        <v>73857</v>
      </c>
      <c r="M23" s="155"/>
      <c r="N23" s="312">
        <v>1.26844452801733</v>
      </c>
      <c r="O23" s="312">
        <v>0.35692474723485101</v>
      </c>
      <c r="P23" s="312">
        <v>1.0117895578202201</v>
      </c>
      <c r="Q23" s="312">
        <v>1.0105941767294899</v>
      </c>
      <c r="R23" s="312">
        <v>1.01090188305253</v>
      </c>
      <c r="S23" s="312">
        <v>1.01746755040044</v>
      </c>
      <c r="T23" s="313"/>
      <c r="U23" s="314">
        <v>70062</v>
      </c>
      <c r="V23" s="314">
        <v>70888</v>
      </c>
      <c r="W23" s="314">
        <v>71639</v>
      </c>
      <c r="X23" s="314">
        <v>72420</v>
      </c>
      <c r="Y23" s="314">
        <v>73685</v>
      </c>
      <c r="Z23" s="314">
        <v>73948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1:36" ht="13.2" x14ac:dyDescent="0.25">
      <c r="A24" s="110" t="s">
        <v>339</v>
      </c>
      <c r="B24" s="110">
        <v>73</v>
      </c>
      <c r="C24" s="110">
        <v>0</v>
      </c>
      <c r="D24" s="110">
        <v>73</v>
      </c>
      <c r="E24" s="110">
        <v>0</v>
      </c>
      <c r="F24" s="110">
        <v>0</v>
      </c>
      <c r="G24" s="110">
        <v>0</v>
      </c>
      <c r="H24" s="110">
        <v>73</v>
      </c>
      <c r="I24" s="110">
        <v>0</v>
      </c>
      <c r="J24" s="110"/>
      <c r="K24" s="155">
        <v>66909</v>
      </c>
      <c r="L24" s="155">
        <v>82429</v>
      </c>
      <c r="M24" s="155"/>
      <c r="N24" s="312">
        <v>2.0461050906151397</v>
      </c>
      <c r="O24" s="312">
        <v>0.9832448291748499</v>
      </c>
      <c r="P24" s="312">
        <v>1.0265437860720701</v>
      </c>
      <c r="Q24" s="312">
        <v>1.0224379498475999</v>
      </c>
      <c r="R24" s="312">
        <v>1.01731092015933</v>
      </c>
      <c r="S24" s="312">
        <v>1.01558806146572</v>
      </c>
      <c r="T24" s="313"/>
      <c r="U24" s="314">
        <v>76063</v>
      </c>
      <c r="V24" s="314">
        <v>78082</v>
      </c>
      <c r="W24" s="314">
        <v>79834</v>
      </c>
      <c r="X24" s="314">
        <v>81216</v>
      </c>
      <c r="Y24" s="314">
        <v>82482</v>
      </c>
      <c r="Z24" s="314">
        <v>83293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  <row r="25" spans="1:36" ht="13.2" x14ac:dyDescent="0.25">
      <c r="A25" s="110" t="s">
        <v>324</v>
      </c>
      <c r="B25" s="110">
        <v>73</v>
      </c>
      <c r="C25" s="110">
        <v>0</v>
      </c>
      <c r="D25" s="110">
        <v>73</v>
      </c>
      <c r="E25" s="110">
        <v>0</v>
      </c>
      <c r="F25" s="110">
        <v>0</v>
      </c>
      <c r="G25" s="110">
        <v>0</v>
      </c>
      <c r="H25" s="110">
        <v>73</v>
      </c>
      <c r="I25" s="110">
        <v>0</v>
      </c>
      <c r="J25" s="110"/>
      <c r="K25" s="155">
        <v>829417</v>
      </c>
      <c r="L25" s="155">
        <v>974073</v>
      </c>
      <c r="M25" s="155"/>
      <c r="N25" s="312">
        <v>1.3530662582306801</v>
      </c>
      <c r="O25" s="312">
        <v>0.35662042098455599</v>
      </c>
      <c r="P25" s="312">
        <v>1.0122546736311699</v>
      </c>
      <c r="Q25" s="312">
        <v>1.0157233343784899</v>
      </c>
      <c r="R25" s="312">
        <v>1.01311153815358</v>
      </c>
      <c r="S25" s="312">
        <v>1.0130364836435599</v>
      </c>
      <c r="T25" s="313"/>
      <c r="U25" s="314">
        <v>923158</v>
      </c>
      <c r="V25" s="314">
        <v>934471</v>
      </c>
      <c r="W25" s="314">
        <v>949164</v>
      </c>
      <c r="X25" s="314">
        <v>961609</v>
      </c>
      <c r="Y25" s="314">
        <v>974145</v>
      </c>
      <c r="Z25" s="314">
        <v>977619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1:36" ht="13.2" x14ac:dyDescent="0.25">
      <c r="A26" s="110" t="s">
        <v>340</v>
      </c>
      <c r="B26" s="110">
        <v>73</v>
      </c>
      <c r="C26" s="110">
        <v>0</v>
      </c>
      <c r="D26" s="110">
        <v>73</v>
      </c>
      <c r="E26" s="110">
        <v>0</v>
      </c>
      <c r="F26" s="110">
        <v>0</v>
      </c>
      <c r="G26" s="110">
        <v>0</v>
      </c>
      <c r="H26" s="110">
        <v>73</v>
      </c>
      <c r="I26" s="110">
        <v>0</v>
      </c>
      <c r="J26" s="110"/>
      <c r="K26" s="155">
        <v>37722</v>
      </c>
      <c r="L26" s="155">
        <v>52414</v>
      </c>
      <c r="M26" s="155"/>
      <c r="N26" s="312">
        <v>3.2954962124228202</v>
      </c>
      <c r="O26" s="312">
        <v>1.0921724442397001</v>
      </c>
      <c r="P26" s="312">
        <v>1.0373243591704699</v>
      </c>
      <c r="Q26" s="312">
        <v>1.0344645979481299</v>
      </c>
      <c r="R26" s="312">
        <v>1.0253334690968301</v>
      </c>
      <c r="S26" s="312">
        <v>1.03473753202646</v>
      </c>
      <c r="T26" s="313"/>
      <c r="U26" s="314">
        <v>45761</v>
      </c>
      <c r="V26" s="314">
        <v>47469</v>
      </c>
      <c r="W26" s="314">
        <v>49105</v>
      </c>
      <c r="X26" s="314">
        <v>50349</v>
      </c>
      <c r="Y26" s="314">
        <v>52098</v>
      </c>
      <c r="Z26" s="314">
        <v>52667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</row>
    <row r="27" spans="1:36" ht="13.2" x14ac:dyDescent="0.25">
      <c r="A27" s="110" t="s">
        <v>341</v>
      </c>
      <c r="B27" s="110">
        <v>73</v>
      </c>
      <c r="C27" s="110">
        <v>0</v>
      </c>
      <c r="D27" s="110">
        <v>73</v>
      </c>
      <c r="E27" s="110">
        <v>0</v>
      </c>
      <c r="F27" s="110">
        <v>0</v>
      </c>
      <c r="G27" s="110">
        <v>0</v>
      </c>
      <c r="H27" s="110">
        <v>73</v>
      </c>
      <c r="I27" s="110">
        <v>0</v>
      </c>
      <c r="J27" s="110"/>
      <c r="K27" s="155">
        <v>85270</v>
      </c>
      <c r="L27" s="155">
        <v>98979</v>
      </c>
      <c r="M27" s="155"/>
      <c r="N27" s="312">
        <v>1.5209347032456799</v>
      </c>
      <c r="O27" s="312">
        <v>1.1479836955972</v>
      </c>
      <c r="P27" s="312">
        <v>1.0139563367570601</v>
      </c>
      <c r="Q27" s="312">
        <v>1.0154596026490099</v>
      </c>
      <c r="R27" s="312">
        <v>1.01314773462445</v>
      </c>
      <c r="S27" s="312">
        <v>1.0182812532185299</v>
      </c>
      <c r="T27" s="313"/>
      <c r="U27" s="314">
        <v>93076</v>
      </c>
      <c r="V27" s="314">
        <v>94375</v>
      </c>
      <c r="W27" s="314">
        <v>95834</v>
      </c>
      <c r="X27" s="314">
        <v>97094</v>
      </c>
      <c r="Y27" s="314">
        <v>98869</v>
      </c>
      <c r="Z27" s="314">
        <v>100004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1:36" ht="13.2" x14ac:dyDescent="0.25">
      <c r="A28" s="110" t="s">
        <v>342</v>
      </c>
      <c r="B28" s="110">
        <v>73</v>
      </c>
      <c r="C28" s="110">
        <v>0</v>
      </c>
      <c r="D28" s="110">
        <v>73</v>
      </c>
      <c r="E28" s="110">
        <v>0</v>
      </c>
      <c r="F28" s="110">
        <v>0</v>
      </c>
      <c r="G28" s="110">
        <v>0</v>
      </c>
      <c r="H28" s="110">
        <v>73</v>
      </c>
      <c r="I28" s="110">
        <v>0</v>
      </c>
      <c r="J28" s="110"/>
      <c r="K28" s="155">
        <v>42602</v>
      </c>
      <c r="L28" s="155">
        <v>48333</v>
      </c>
      <c r="M28" s="155"/>
      <c r="N28" s="312">
        <v>1.1853248951452899</v>
      </c>
      <c r="O28" s="312">
        <v>0.72139303482587103</v>
      </c>
      <c r="P28" s="312">
        <v>1.0217301549360001</v>
      </c>
      <c r="Q28" s="312">
        <v>1.00333907569281</v>
      </c>
      <c r="R28" s="312">
        <v>1.0164702391046301</v>
      </c>
      <c r="S28" s="312">
        <v>1.0059850270056101</v>
      </c>
      <c r="T28" s="313"/>
      <c r="U28" s="314">
        <v>46019</v>
      </c>
      <c r="V28" s="314">
        <v>47019</v>
      </c>
      <c r="W28" s="314">
        <v>47176</v>
      </c>
      <c r="X28" s="314">
        <v>47953</v>
      </c>
      <c r="Y28" s="314">
        <v>48240</v>
      </c>
      <c r="Z28" s="314">
        <v>48588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1:36" ht="13.2" x14ac:dyDescent="0.25">
      <c r="A29" s="110" t="s">
        <v>343</v>
      </c>
      <c r="B29" s="110">
        <v>73</v>
      </c>
      <c r="C29" s="110">
        <v>0</v>
      </c>
      <c r="D29" s="110">
        <v>73</v>
      </c>
      <c r="E29" s="110">
        <v>0</v>
      </c>
      <c r="F29" s="110">
        <v>0</v>
      </c>
      <c r="G29" s="110">
        <v>0</v>
      </c>
      <c r="H29" s="110">
        <v>73</v>
      </c>
      <c r="I29" s="110">
        <v>0</v>
      </c>
      <c r="J29" s="110"/>
      <c r="K29" s="155">
        <v>63014</v>
      </c>
      <c r="L29" s="155">
        <v>71874</v>
      </c>
      <c r="M29" s="155"/>
      <c r="N29" s="312">
        <v>1.4311599951774201</v>
      </c>
      <c r="O29" s="312">
        <v>0.88758629311183002</v>
      </c>
      <c r="P29" s="312">
        <v>1.01827538043079</v>
      </c>
      <c r="Q29" s="312">
        <v>1.0152617748130199</v>
      </c>
      <c r="R29" s="312">
        <v>1.0129133186375601</v>
      </c>
      <c r="S29" s="312">
        <v>1.0108111143872101</v>
      </c>
      <c r="T29" s="313"/>
      <c r="U29" s="314">
        <v>68015</v>
      </c>
      <c r="V29" s="314">
        <v>69258</v>
      </c>
      <c r="W29" s="314">
        <v>70315</v>
      </c>
      <c r="X29" s="314">
        <v>71223</v>
      </c>
      <c r="Y29" s="314">
        <v>71993</v>
      </c>
      <c r="Z29" s="314">
        <v>72632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</row>
    <row r="30" spans="1:36" ht="13.2" x14ac:dyDescent="0.25">
      <c r="A30" s="110" t="s">
        <v>344</v>
      </c>
      <c r="B30" s="110">
        <v>216</v>
      </c>
      <c r="C30" s="110">
        <v>143</v>
      </c>
      <c r="D30" s="110">
        <v>73</v>
      </c>
      <c r="E30" s="110">
        <v>0</v>
      </c>
      <c r="F30" s="110">
        <v>142.931753088531</v>
      </c>
      <c r="G30" s="110">
        <v>0</v>
      </c>
      <c r="H30" s="110">
        <v>73</v>
      </c>
      <c r="I30" s="110">
        <v>0</v>
      </c>
      <c r="J30" s="110"/>
      <c r="K30" s="155">
        <v>38641</v>
      </c>
      <c r="L30" s="155">
        <v>46786</v>
      </c>
      <c r="M30" s="155"/>
      <c r="N30" s="312">
        <v>2.3266602897390203</v>
      </c>
      <c r="O30" s="312">
        <v>1.4706514728015501</v>
      </c>
      <c r="P30" s="312">
        <v>1.02946584319457</v>
      </c>
      <c r="Q30" s="312">
        <v>1.01879923062832</v>
      </c>
      <c r="R30" s="312">
        <v>1.01885689883802</v>
      </c>
      <c r="S30" s="312">
        <v>1.0259860584134799</v>
      </c>
      <c r="T30" s="313"/>
      <c r="U30" s="314">
        <v>42422</v>
      </c>
      <c r="V30" s="314">
        <v>43672</v>
      </c>
      <c r="W30" s="314">
        <v>44493</v>
      </c>
      <c r="X30" s="314">
        <v>45332</v>
      </c>
      <c r="Y30" s="314">
        <v>46510</v>
      </c>
      <c r="Z30" s="314">
        <v>47194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</row>
    <row r="31" spans="1:36" ht="13.2" x14ac:dyDescent="0.25">
      <c r="A31" s="110" t="s">
        <v>345</v>
      </c>
      <c r="B31" s="110">
        <v>842</v>
      </c>
      <c r="C31" s="110">
        <v>769</v>
      </c>
      <c r="D31" s="110">
        <v>73</v>
      </c>
      <c r="E31" s="110">
        <v>0</v>
      </c>
      <c r="F31" s="110">
        <v>769.30430041573004</v>
      </c>
      <c r="G31" s="110">
        <v>0</v>
      </c>
      <c r="H31" s="110">
        <v>73</v>
      </c>
      <c r="I31" s="110">
        <v>0</v>
      </c>
      <c r="J31" s="110"/>
      <c r="K31" s="155">
        <v>23202</v>
      </c>
      <c r="L31" s="155">
        <v>29346</v>
      </c>
      <c r="M31" s="155"/>
      <c r="N31" s="312">
        <v>3.3680837138522</v>
      </c>
      <c r="O31" s="312">
        <v>2.6115713749957399</v>
      </c>
      <c r="P31" s="312">
        <v>1.0355766610875401</v>
      </c>
      <c r="Q31" s="312">
        <v>1.03164818643112</v>
      </c>
      <c r="R31" s="312">
        <v>1.0428826465551799</v>
      </c>
      <c r="S31" s="312">
        <v>1.02469955282281</v>
      </c>
      <c r="T31" s="313"/>
      <c r="U31" s="314">
        <v>25691</v>
      </c>
      <c r="V31" s="314">
        <v>26605</v>
      </c>
      <c r="W31" s="314">
        <v>27447</v>
      </c>
      <c r="X31" s="314">
        <v>28624</v>
      </c>
      <c r="Y31" s="314">
        <v>29331</v>
      </c>
      <c r="Z31" s="314">
        <v>30097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  <row r="32" spans="1:36" ht="13.2" x14ac:dyDescent="0.25">
      <c r="A32" s="110" t="s">
        <v>346</v>
      </c>
      <c r="B32" s="110">
        <v>73</v>
      </c>
      <c r="C32" s="110">
        <v>0</v>
      </c>
      <c r="D32" s="110">
        <v>73</v>
      </c>
      <c r="E32" s="110">
        <v>0</v>
      </c>
      <c r="F32" s="110">
        <v>0</v>
      </c>
      <c r="G32" s="110">
        <v>0</v>
      </c>
      <c r="H32" s="110">
        <v>73</v>
      </c>
      <c r="I32" s="110">
        <v>0</v>
      </c>
      <c r="J32" s="110"/>
      <c r="K32" s="155">
        <v>29361</v>
      </c>
      <c r="L32" s="155">
        <v>34090</v>
      </c>
      <c r="M32" s="155"/>
      <c r="N32" s="312">
        <v>1.2702401199403701</v>
      </c>
      <c r="O32" s="312">
        <v>0.25558166862514697</v>
      </c>
      <c r="P32" s="312">
        <v>1.0092695587689999</v>
      </c>
      <c r="Q32" s="312">
        <v>1.0146950771491501</v>
      </c>
      <c r="R32" s="312">
        <v>1.00410330678252</v>
      </c>
      <c r="S32" s="312">
        <v>1.0228365384615401</v>
      </c>
      <c r="T32" s="313"/>
      <c r="U32" s="314">
        <v>32364</v>
      </c>
      <c r="V32" s="314">
        <v>32664</v>
      </c>
      <c r="W32" s="314">
        <v>33144</v>
      </c>
      <c r="X32" s="314">
        <v>33280</v>
      </c>
      <c r="Y32" s="314">
        <v>34040</v>
      </c>
      <c r="Z32" s="314">
        <v>34127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</row>
    <row r="33" spans="1:36" ht="13.2" x14ac:dyDescent="0.25">
      <c r="A33" s="110" t="s">
        <v>347</v>
      </c>
      <c r="B33" s="110">
        <v>73</v>
      </c>
      <c r="C33" s="110">
        <v>0</v>
      </c>
      <c r="D33" s="110">
        <v>73</v>
      </c>
      <c r="E33" s="110">
        <v>0</v>
      </c>
      <c r="F33" s="110">
        <v>0</v>
      </c>
      <c r="G33" s="110">
        <v>0</v>
      </c>
      <c r="H33" s="110">
        <v>73</v>
      </c>
      <c r="I33" s="110">
        <v>0</v>
      </c>
      <c r="J33" s="110"/>
      <c r="K33" s="155">
        <v>10847</v>
      </c>
      <c r="L33" s="155">
        <v>12003</v>
      </c>
      <c r="M33" s="155"/>
      <c r="N33" s="312">
        <v>1.26081637736792</v>
      </c>
      <c r="O33" s="312">
        <v>-0.94260927594260902</v>
      </c>
      <c r="P33" s="312">
        <v>1.0143834415014901</v>
      </c>
      <c r="Q33" s="312">
        <v>1.0200587930140099</v>
      </c>
      <c r="R33" s="312">
        <v>1.0138159010001699</v>
      </c>
      <c r="S33" s="312">
        <v>1.00225733634312</v>
      </c>
      <c r="T33" s="313"/>
      <c r="U33" s="314">
        <v>11402</v>
      </c>
      <c r="V33" s="314">
        <v>11566</v>
      </c>
      <c r="W33" s="314">
        <v>11798</v>
      </c>
      <c r="X33" s="314">
        <v>11961</v>
      </c>
      <c r="Y33" s="314">
        <v>11988</v>
      </c>
      <c r="Z33" s="314">
        <v>11875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</row>
    <row r="34" spans="1:36" ht="13.2" x14ac:dyDescent="0.25">
      <c r="A34" s="110" t="s">
        <v>348</v>
      </c>
      <c r="B34" s="110">
        <v>73</v>
      </c>
      <c r="C34" s="110">
        <v>0</v>
      </c>
      <c r="D34" s="110">
        <v>73</v>
      </c>
      <c r="E34" s="110">
        <v>0</v>
      </c>
      <c r="F34" s="110">
        <v>0</v>
      </c>
      <c r="G34" s="110">
        <v>0</v>
      </c>
      <c r="H34" s="110">
        <v>73</v>
      </c>
      <c r="I34" s="110">
        <v>0</v>
      </c>
      <c r="J34" s="110"/>
      <c r="K34" s="155">
        <v>37756</v>
      </c>
      <c r="L34" s="155">
        <v>45000</v>
      </c>
      <c r="M34" s="155"/>
      <c r="N34" s="312">
        <v>2.3154578596531703</v>
      </c>
      <c r="O34" s="312">
        <v>1.03498931623932</v>
      </c>
      <c r="P34" s="312">
        <v>1.0204893040954199</v>
      </c>
      <c r="Q34" s="312">
        <v>1.0310012668212301</v>
      </c>
      <c r="R34" s="312">
        <v>1.0249455186164</v>
      </c>
      <c r="S34" s="312">
        <v>1.01624066953178</v>
      </c>
      <c r="T34" s="313"/>
      <c r="U34" s="314">
        <v>40997</v>
      </c>
      <c r="V34" s="314">
        <v>41837</v>
      </c>
      <c r="W34" s="314">
        <v>43134</v>
      </c>
      <c r="X34" s="314">
        <v>44210</v>
      </c>
      <c r="Y34" s="314">
        <v>44928</v>
      </c>
      <c r="Z34" s="314">
        <v>45393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6" ht="13.2" x14ac:dyDescent="0.25">
      <c r="A35" s="110" t="s">
        <v>349</v>
      </c>
      <c r="B35" s="110">
        <v>796</v>
      </c>
      <c r="C35" s="110">
        <v>723</v>
      </c>
      <c r="D35" s="110">
        <v>73</v>
      </c>
      <c r="E35" s="110">
        <v>0</v>
      </c>
      <c r="F35" s="110">
        <v>723.41668495194597</v>
      </c>
      <c r="G35" s="110">
        <v>0</v>
      </c>
      <c r="H35" s="110">
        <v>73</v>
      </c>
      <c r="I35" s="110">
        <v>0</v>
      </c>
      <c r="J35" s="110"/>
      <c r="K35" s="155">
        <v>39173</v>
      </c>
      <c r="L35" s="155">
        <v>45574</v>
      </c>
      <c r="M35" s="155"/>
      <c r="N35" s="312">
        <v>2.0126155096174903</v>
      </c>
      <c r="O35" s="312">
        <v>2.5559175766114799</v>
      </c>
      <c r="P35" s="312">
        <v>1.0290625596032801</v>
      </c>
      <c r="Q35" s="312">
        <v>1.0181173690429299</v>
      </c>
      <c r="R35" s="312">
        <v>1.01633860507452</v>
      </c>
      <c r="S35" s="312">
        <v>1.0170387121330899</v>
      </c>
      <c r="T35" s="313"/>
      <c r="U35" s="314">
        <v>41944</v>
      </c>
      <c r="V35" s="314">
        <v>43163</v>
      </c>
      <c r="W35" s="314">
        <v>43945</v>
      </c>
      <c r="X35" s="314">
        <v>44663</v>
      </c>
      <c r="Y35" s="314">
        <v>45424</v>
      </c>
      <c r="Z35" s="314">
        <v>46585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</row>
    <row r="36" spans="1:36" ht="14.25" customHeight="1" x14ac:dyDescent="0.25">
      <c r="A36" s="18" t="s">
        <v>350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55"/>
      <c r="L36" s="155"/>
      <c r="M36" s="155"/>
      <c r="N36" s="312"/>
      <c r="O36" s="312"/>
      <c r="P36" s="312"/>
      <c r="Q36" s="312"/>
      <c r="R36" s="312"/>
      <c r="S36" s="312"/>
      <c r="T36" s="313"/>
      <c r="U36" s="314"/>
      <c r="V36" s="314"/>
      <c r="W36" s="314"/>
      <c r="X36" s="314"/>
      <c r="Y36" s="314"/>
      <c r="Z36" s="314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</row>
    <row r="37" spans="1:36" ht="13.2" x14ac:dyDescent="0.25">
      <c r="A37" s="110" t="s">
        <v>351</v>
      </c>
      <c r="B37" s="110">
        <v>644</v>
      </c>
      <c r="C37" s="110">
        <v>651</v>
      </c>
      <c r="D37" s="110">
        <v>-7</v>
      </c>
      <c r="E37" s="110">
        <v>0</v>
      </c>
      <c r="F37" s="110">
        <v>651.376024024554</v>
      </c>
      <c r="G37" s="110">
        <v>0</v>
      </c>
      <c r="H37" s="110">
        <v>-7</v>
      </c>
      <c r="I37" s="110">
        <v>0</v>
      </c>
      <c r="J37" s="110"/>
      <c r="K37" s="155">
        <v>39360</v>
      </c>
      <c r="L37" s="155">
        <v>45287</v>
      </c>
      <c r="M37" s="155"/>
      <c r="N37" s="312">
        <v>1.9173594599655401</v>
      </c>
      <c r="O37" s="312">
        <v>2.4562337748785201</v>
      </c>
      <c r="P37" s="312">
        <v>1.0234846308532</v>
      </c>
      <c r="Q37" s="312">
        <v>1.0215189577339601</v>
      </c>
      <c r="R37" s="312">
        <v>1.0127538753921199</v>
      </c>
      <c r="S37" s="312">
        <v>1.01896902554827</v>
      </c>
      <c r="T37" s="313"/>
      <c r="U37" s="314">
        <v>41772</v>
      </c>
      <c r="V37" s="314">
        <v>42753</v>
      </c>
      <c r="W37" s="314">
        <v>43673</v>
      </c>
      <c r="X37" s="314">
        <v>44230</v>
      </c>
      <c r="Y37" s="314">
        <v>45069</v>
      </c>
      <c r="Z37" s="314">
        <v>46176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</row>
    <row r="38" spans="1:36" ht="13.2" x14ac:dyDescent="0.25">
      <c r="A38" s="110" t="s">
        <v>352</v>
      </c>
      <c r="B38" s="110">
        <v>29</v>
      </c>
      <c r="C38" s="110">
        <v>0</v>
      </c>
      <c r="D38" s="110">
        <v>29</v>
      </c>
      <c r="E38" s="110">
        <v>0</v>
      </c>
      <c r="F38" s="110">
        <v>0</v>
      </c>
      <c r="G38" s="110">
        <v>35.64</v>
      </c>
      <c r="H38" s="110">
        <v>-7</v>
      </c>
      <c r="I38" s="110">
        <v>0</v>
      </c>
      <c r="J38" s="110"/>
      <c r="K38" s="155">
        <v>13355</v>
      </c>
      <c r="L38" s="155">
        <v>14047</v>
      </c>
      <c r="M38" s="155"/>
      <c r="N38" s="312">
        <v>0.89486237904474708</v>
      </c>
      <c r="O38" s="312">
        <v>-4.2692471894122702E-2</v>
      </c>
      <c r="P38" s="312">
        <v>1.01482082288748</v>
      </c>
      <c r="Q38" s="312">
        <v>1.0053767347235301</v>
      </c>
      <c r="R38" s="312">
        <v>1.00303534003035</v>
      </c>
      <c r="S38" s="312">
        <v>1.0126089775920499</v>
      </c>
      <c r="T38" s="313"/>
      <c r="U38" s="314">
        <v>13562</v>
      </c>
      <c r="V38" s="314">
        <v>13763</v>
      </c>
      <c r="W38" s="314">
        <v>13837</v>
      </c>
      <c r="X38" s="314">
        <v>13879</v>
      </c>
      <c r="Y38" s="314">
        <v>14054</v>
      </c>
      <c r="Z38" s="314">
        <v>14048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</row>
    <row r="39" spans="1:36" ht="13.2" x14ac:dyDescent="0.25">
      <c r="A39" s="110" t="s">
        <v>353</v>
      </c>
      <c r="B39" s="110">
        <v>-7</v>
      </c>
      <c r="C39" s="110">
        <v>0</v>
      </c>
      <c r="D39" s="110">
        <v>-7</v>
      </c>
      <c r="E39" s="110">
        <v>0</v>
      </c>
      <c r="F39" s="110">
        <v>0</v>
      </c>
      <c r="G39" s="110">
        <v>0</v>
      </c>
      <c r="H39" s="110">
        <v>-7</v>
      </c>
      <c r="I39" s="110">
        <v>0</v>
      </c>
      <c r="J39" s="110"/>
      <c r="K39" s="155">
        <v>19452</v>
      </c>
      <c r="L39" s="155">
        <v>21934</v>
      </c>
      <c r="M39" s="155"/>
      <c r="N39" s="312">
        <v>1.9542121810761901</v>
      </c>
      <c r="O39" s="312">
        <v>0.37018417805401904</v>
      </c>
      <c r="P39" s="312">
        <v>1.01787566046121</v>
      </c>
      <c r="Q39" s="312">
        <v>1.0194052297094101</v>
      </c>
      <c r="R39" s="312">
        <v>1.02032075381906</v>
      </c>
      <c r="S39" s="312">
        <v>1.0205690298507499</v>
      </c>
      <c r="T39" s="313"/>
      <c r="U39" s="314">
        <v>20251</v>
      </c>
      <c r="V39" s="314">
        <v>20613</v>
      </c>
      <c r="W39" s="314">
        <v>21013</v>
      </c>
      <c r="X39" s="314">
        <v>21440</v>
      </c>
      <c r="Y39" s="314">
        <v>21881</v>
      </c>
      <c r="Z39" s="314">
        <v>21962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</row>
    <row r="40" spans="1:36" ht="13.2" x14ac:dyDescent="0.25">
      <c r="A40" s="110" t="s">
        <v>354</v>
      </c>
      <c r="B40" s="110">
        <v>-7</v>
      </c>
      <c r="C40" s="110">
        <v>0</v>
      </c>
      <c r="D40" s="110">
        <v>-7</v>
      </c>
      <c r="E40" s="110">
        <v>0</v>
      </c>
      <c r="F40" s="110">
        <v>0</v>
      </c>
      <c r="G40" s="110">
        <v>0</v>
      </c>
      <c r="H40" s="110">
        <v>-7</v>
      </c>
      <c r="I40" s="110">
        <v>0</v>
      </c>
      <c r="J40" s="110"/>
      <c r="K40" s="155">
        <v>14477</v>
      </c>
      <c r="L40" s="155">
        <v>18835</v>
      </c>
      <c r="M40" s="155"/>
      <c r="N40" s="312">
        <v>2.88700256705821</v>
      </c>
      <c r="O40" s="312">
        <v>1.18321218231018</v>
      </c>
      <c r="P40" s="312">
        <v>1.0250312146976599</v>
      </c>
      <c r="Q40" s="312">
        <v>1.0407772621809701</v>
      </c>
      <c r="R40" s="312">
        <v>1.0405729253748</v>
      </c>
      <c r="S40" s="312">
        <v>1.0094263831610499</v>
      </c>
      <c r="T40" s="313"/>
      <c r="U40" s="314">
        <v>16819</v>
      </c>
      <c r="V40" s="314">
        <v>17240</v>
      </c>
      <c r="W40" s="314">
        <v>17943</v>
      </c>
      <c r="X40" s="314">
        <v>18671</v>
      </c>
      <c r="Y40" s="314">
        <v>18847</v>
      </c>
      <c r="Z40" s="314">
        <v>19070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</row>
    <row r="41" spans="1:36" ht="13.2" x14ac:dyDescent="0.25">
      <c r="A41" s="110" t="s">
        <v>355</v>
      </c>
      <c r="B41" s="110">
        <v>29</v>
      </c>
      <c r="C41" s="110">
        <v>0</v>
      </c>
      <c r="D41" s="110">
        <v>29</v>
      </c>
      <c r="E41" s="110">
        <v>0</v>
      </c>
      <c r="F41" s="110">
        <v>0</v>
      </c>
      <c r="G41" s="110">
        <v>35.64</v>
      </c>
      <c r="H41" s="110">
        <v>-7</v>
      </c>
      <c r="I41" s="110">
        <v>0</v>
      </c>
      <c r="J41" s="110"/>
      <c r="K41" s="155">
        <v>20044</v>
      </c>
      <c r="L41" s="155">
        <v>21136</v>
      </c>
      <c r="M41" s="155"/>
      <c r="N41" s="312">
        <v>0.77318970139614895</v>
      </c>
      <c r="O41" s="312">
        <v>1.0270730783794</v>
      </c>
      <c r="P41" s="312">
        <v>1.0112266315224301</v>
      </c>
      <c r="Q41" s="312">
        <v>1.00873678621422</v>
      </c>
      <c r="R41" s="312">
        <v>1.0115800555076999</v>
      </c>
      <c r="S41" s="312">
        <v>0.999432355723746</v>
      </c>
      <c r="T41" s="313"/>
      <c r="U41" s="314">
        <v>20487</v>
      </c>
      <c r="V41" s="314">
        <v>20717</v>
      </c>
      <c r="W41" s="314">
        <v>20898</v>
      </c>
      <c r="X41" s="314">
        <v>21140</v>
      </c>
      <c r="Y41" s="314">
        <v>21128</v>
      </c>
      <c r="Z41" s="314">
        <v>21345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</row>
    <row r="42" spans="1:36" ht="13.2" x14ac:dyDescent="0.25">
      <c r="A42" s="110" t="s">
        <v>350</v>
      </c>
      <c r="B42" s="110">
        <v>115</v>
      </c>
      <c r="C42" s="110">
        <v>122</v>
      </c>
      <c r="D42" s="110">
        <v>-7</v>
      </c>
      <c r="E42" s="110">
        <v>0</v>
      </c>
      <c r="F42" s="110">
        <v>121.951886534903</v>
      </c>
      <c r="G42" s="110">
        <v>0</v>
      </c>
      <c r="H42" s="110">
        <v>-7</v>
      </c>
      <c r="I42" s="110">
        <v>0</v>
      </c>
      <c r="J42" s="110"/>
      <c r="K42" s="155">
        <v>194751</v>
      </c>
      <c r="L42" s="155">
        <v>230767</v>
      </c>
      <c r="M42" s="155"/>
      <c r="N42" s="312">
        <v>2.3462144006259003</v>
      </c>
      <c r="O42" s="312">
        <v>1.44477814040692</v>
      </c>
      <c r="P42" s="312">
        <v>1.01851402122827</v>
      </c>
      <c r="Q42" s="312">
        <v>1.0252652051746001</v>
      </c>
      <c r="R42" s="312">
        <v>1.0238217925625299</v>
      </c>
      <c r="S42" s="312">
        <v>1.02626503770282</v>
      </c>
      <c r="T42" s="313"/>
      <c r="U42" s="314">
        <v>210003</v>
      </c>
      <c r="V42" s="314">
        <v>213891</v>
      </c>
      <c r="W42" s="314">
        <v>219295</v>
      </c>
      <c r="X42" s="314">
        <v>224519</v>
      </c>
      <c r="Y42" s="314">
        <v>230416</v>
      </c>
      <c r="Z42" s="314">
        <v>233745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</row>
    <row r="43" spans="1:36" ht="13.2" x14ac:dyDescent="0.25">
      <c r="A43" s="110" t="s">
        <v>356</v>
      </c>
      <c r="B43" s="110">
        <v>29</v>
      </c>
      <c r="C43" s="110">
        <v>0</v>
      </c>
      <c r="D43" s="110">
        <v>29</v>
      </c>
      <c r="E43" s="110">
        <v>0</v>
      </c>
      <c r="F43" s="110">
        <v>0</v>
      </c>
      <c r="G43" s="110">
        <v>35.64</v>
      </c>
      <c r="H43" s="110">
        <v>-7</v>
      </c>
      <c r="I43" s="110">
        <v>0</v>
      </c>
      <c r="J43" s="110"/>
      <c r="K43" s="155">
        <v>9068</v>
      </c>
      <c r="L43" s="155">
        <v>9457</v>
      </c>
      <c r="M43" s="155"/>
      <c r="N43" s="312">
        <v>0.55814123905781898</v>
      </c>
      <c r="O43" s="312">
        <v>0.751561342225045</v>
      </c>
      <c r="P43" s="312">
        <v>1.0143954973481999</v>
      </c>
      <c r="Q43" s="312">
        <v>1.0037345283824199</v>
      </c>
      <c r="R43" s="312">
        <v>0.99277134049112403</v>
      </c>
      <c r="S43" s="312">
        <v>1.0115644073241199</v>
      </c>
      <c r="T43" s="313"/>
      <c r="U43" s="314">
        <v>9239</v>
      </c>
      <c r="V43" s="314">
        <v>9372</v>
      </c>
      <c r="W43" s="314">
        <v>9407</v>
      </c>
      <c r="X43" s="314">
        <v>9339</v>
      </c>
      <c r="Y43" s="314">
        <v>9447</v>
      </c>
      <c r="Z43" s="314">
        <v>9518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</row>
    <row r="44" spans="1:36" ht="13.2" x14ac:dyDescent="0.25">
      <c r="A44" s="110" t="s">
        <v>357</v>
      </c>
      <c r="B44" s="110">
        <v>29</v>
      </c>
      <c r="C44" s="110">
        <v>0</v>
      </c>
      <c r="D44" s="110">
        <v>29</v>
      </c>
      <c r="E44" s="110">
        <v>0</v>
      </c>
      <c r="F44" s="110">
        <v>0</v>
      </c>
      <c r="G44" s="110">
        <v>35.64</v>
      </c>
      <c r="H44" s="110">
        <v>-7</v>
      </c>
      <c r="I44" s="110">
        <v>0</v>
      </c>
      <c r="J44" s="110"/>
      <c r="K44" s="155">
        <v>21391</v>
      </c>
      <c r="L44" s="155">
        <v>22250</v>
      </c>
      <c r="M44" s="155"/>
      <c r="N44" s="312">
        <v>0.82523400959859694</v>
      </c>
      <c r="O44" s="312">
        <v>4.5040987298441602E-2</v>
      </c>
      <c r="P44" s="312">
        <v>1.01354496369391</v>
      </c>
      <c r="Q44" s="312">
        <v>1.0082204362801399</v>
      </c>
      <c r="R44" s="312">
        <v>1.00309738544229</v>
      </c>
      <c r="S44" s="312">
        <v>1.00817364453728</v>
      </c>
      <c r="T44" s="313"/>
      <c r="U44" s="314">
        <v>21484</v>
      </c>
      <c r="V44" s="314">
        <v>21775</v>
      </c>
      <c r="W44" s="314">
        <v>21954</v>
      </c>
      <c r="X44" s="314">
        <v>22022</v>
      </c>
      <c r="Y44" s="314">
        <v>22202</v>
      </c>
      <c r="Z44" s="314">
        <v>22212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1:36" ht="14.25" customHeight="1" x14ac:dyDescent="0.25">
      <c r="A45" s="18" t="s">
        <v>358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55"/>
      <c r="L45" s="155"/>
      <c r="M45" s="155"/>
      <c r="N45" s="312"/>
      <c r="O45" s="312"/>
      <c r="P45" s="312"/>
      <c r="Q45" s="312"/>
      <c r="R45" s="312"/>
      <c r="S45" s="312"/>
      <c r="T45" s="313"/>
      <c r="U45" s="314"/>
      <c r="V45" s="314"/>
      <c r="W45" s="314"/>
      <c r="X45" s="314"/>
      <c r="Y45" s="314"/>
      <c r="Z45" s="314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</row>
    <row r="46" spans="1:36" ht="13.2" x14ac:dyDescent="0.25">
      <c r="A46" s="110" t="s">
        <v>359</v>
      </c>
      <c r="B46" s="110">
        <v>-7</v>
      </c>
      <c r="C46" s="110">
        <v>0</v>
      </c>
      <c r="D46" s="110">
        <v>-7</v>
      </c>
      <c r="E46" s="110">
        <v>0</v>
      </c>
      <c r="F46" s="110">
        <v>0</v>
      </c>
      <c r="G46" s="110">
        <v>0</v>
      </c>
      <c r="H46" s="110">
        <v>-7</v>
      </c>
      <c r="I46" s="110">
        <v>0</v>
      </c>
      <c r="J46" s="110"/>
      <c r="K46" s="155">
        <v>95577</v>
      </c>
      <c r="L46" s="155">
        <v>106859</v>
      </c>
      <c r="M46" s="155"/>
      <c r="N46" s="312">
        <v>1.16966540773431</v>
      </c>
      <c r="O46" s="312">
        <v>0.30730889228261199</v>
      </c>
      <c r="P46" s="312">
        <v>1.0138689856893299</v>
      </c>
      <c r="Q46" s="312">
        <v>1.01278861513142</v>
      </c>
      <c r="R46" s="312">
        <v>1.0106197904718199</v>
      </c>
      <c r="S46" s="312">
        <v>1.00951507183595</v>
      </c>
      <c r="T46" s="313"/>
      <c r="U46" s="314">
        <v>101882</v>
      </c>
      <c r="V46" s="314">
        <v>103295</v>
      </c>
      <c r="W46" s="314">
        <v>104616</v>
      </c>
      <c r="X46" s="314">
        <v>105727</v>
      </c>
      <c r="Y46" s="314">
        <v>106733</v>
      </c>
      <c r="Z46" s="314">
        <v>107061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</row>
    <row r="47" spans="1:36" ht="13.2" x14ac:dyDescent="0.25">
      <c r="A47" s="110" t="s">
        <v>360</v>
      </c>
      <c r="B47" s="110">
        <v>-7</v>
      </c>
      <c r="C47" s="110">
        <v>0</v>
      </c>
      <c r="D47" s="110">
        <v>-7</v>
      </c>
      <c r="E47" s="110">
        <v>0</v>
      </c>
      <c r="F47" s="110">
        <v>0</v>
      </c>
      <c r="G47" s="110">
        <v>0</v>
      </c>
      <c r="H47" s="110">
        <v>-7</v>
      </c>
      <c r="I47" s="110">
        <v>0</v>
      </c>
      <c r="J47" s="110"/>
      <c r="K47" s="155">
        <v>16139</v>
      </c>
      <c r="L47" s="155">
        <v>16585</v>
      </c>
      <c r="M47" s="155"/>
      <c r="N47" s="312">
        <v>0.21406734246525197</v>
      </c>
      <c r="O47" s="312">
        <v>-0.52552099063726998</v>
      </c>
      <c r="P47" s="312">
        <v>1.01693676130133</v>
      </c>
      <c r="Q47" s="312">
        <v>1.0141385094656099</v>
      </c>
      <c r="R47" s="312">
        <v>0.987240075614367</v>
      </c>
      <c r="S47" s="312">
        <v>0.99060555289612295</v>
      </c>
      <c r="T47" s="313"/>
      <c r="U47" s="314">
        <v>16414</v>
      </c>
      <c r="V47" s="314">
        <v>16692</v>
      </c>
      <c r="W47" s="314">
        <v>16928</v>
      </c>
      <c r="X47" s="314">
        <v>16712</v>
      </c>
      <c r="Y47" s="314">
        <v>16555</v>
      </c>
      <c r="Z47" s="314">
        <v>16468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</row>
    <row r="48" spans="1:36" ht="13.2" x14ac:dyDescent="0.25">
      <c r="A48" s="110" t="s">
        <v>361</v>
      </c>
      <c r="B48" s="110">
        <v>-7</v>
      </c>
      <c r="C48" s="110">
        <v>0</v>
      </c>
      <c r="D48" s="110">
        <v>-7</v>
      </c>
      <c r="E48" s="110">
        <v>0</v>
      </c>
      <c r="F48" s="110">
        <v>0</v>
      </c>
      <c r="G48" s="110">
        <v>0</v>
      </c>
      <c r="H48" s="110">
        <v>-7</v>
      </c>
      <c r="I48" s="110">
        <v>0</v>
      </c>
      <c r="J48" s="110"/>
      <c r="K48" s="155">
        <v>10318</v>
      </c>
      <c r="L48" s="155">
        <v>11365</v>
      </c>
      <c r="M48" s="155"/>
      <c r="N48" s="312">
        <v>1.7156394300591502</v>
      </c>
      <c r="O48" s="312">
        <v>0.193730186685453</v>
      </c>
      <c r="P48" s="312">
        <v>1.02158544631916</v>
      </c>
      <c r="Q48" s="312">
        <v>1.0135633880789801</v>
      </c>
      <c r="R48" s="312">
        <v>1.0198452435138801</v>
      </c>
      <c r="S48" s="312">
        <v>1.0136570561456799</v>
      </c>
      <c r="T48" s="313"/>
      <c r="U48" s="314">
        <v>10609</v>
      </c>
      <c r="V48" s="314">
        <v>10838</v>
      </c>
      <c r="W48" s="314">
        <v>10985</v>
      </c>
      <c r="X48" s="314">
        <v>11203</v>
      </c>
      <c r="Y48" s="314">
        <v>11356</v>
      </c>
      <c r="Z48" s="314">
        <v>11378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</row>
    <row r="49" spans="1:36" ht="13.2" x14ac:dyDescent="0.25">
      <c r="A49" s="110" t="s">
        <v>362</v>
      </c>
      <c r="B49" s="110">
        <v>-7</v>
      </c>
      <c r="C49" s="110">
        <v>0</v>
      </c>
      <c r="D49" s="110">
        <v>-7</v>
      </c>
      <c r="E49" s="110">
        <v>0</v>
      </c>
      <c r="F49" s="110">
        <v>0</v>
      </c>
      <c r="G49" s="110">
        <v>0</v>
      </c>
      <c r="H49" s="110">
        <v>-7</v>
      </c>
      <c r="I49" s="110">
        <v>0</v>
      </c>
      <c r="J49" s="110"/>
      <c r="K49" s="155">
        <v>32303</v>
      </c>
      <c r="L49" s="155">
        <v>34755</v>
      </c>
      <c r="M49" s="155"/>
      <c r="N49" s="312">
        <v>0.94453658192701406</v>
      </c>
      <c r="O49" s="312">
        <v>0.169847712813427</v>
      </c>
      <c r="P49" s="312">
        <v>1.00466298012255</v>
      </c>
      <c r="Q49" s="312">
        <v>1.0137454999851201</v>
      </c>
      <c r="R49" s="312">
        <v>1.01033076042614</v>
      </c>
      <c r="S49" s="312">
        <v>1.00906318082789</v>
      </c>
      <c r="T49" s="313"/>
      <c r="U49" s="314">
        <v>33455</v>
      </c>
      <c r="V49" s="314">
        <v>33611</v>
      </c>
      <c r="W49" s="314">
        <v>34073</v>
      </c>
      <c r="X49" s="314">
        <v>34425</v>
      </c>
      <c r="Y49" s="314">
        <v>34737</v>
      </c>
      <c r="Z49" s="314">
        <v>34796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</row>
    <row r="50" spans="1:36" ht="13.2" x14ac:dyDescent="0.25">
      <c r="A50" s="110" t="s">
        <v>363</v>
      </c>
      <c r="B50" s="110">
        <v>-7</v>
      </c>
      <c r="C50" s="110">
        <v>0</v>
      </c>
      <c r="D50" s="110">
        <v>-7</v>
      </c>
      <c r="E50" s="110">
        <v>0</v>
      </c>
      <c r="F50" s="110">
        <v>0</v>
      </c>
      <c r="G50" s="110">
        <v>0</v>
      </c>
      <c r="H50" s="110">
        <v>-7</v>
      </c>
      <c r="I50" s="110">
        <v>0</v>
      </c>
      <c r="J50" s="110"/>
      <c r="K50" s="155">
        <v>51209</v>
      </c>
      <c r="L50" s="155">
        <v>56591</v>
      </c>
      <c r="M50" s="155"/>
      <c r="N50" s="312">
        <v>1.1117033099578</v>
      </c>
      <c r="O50" s="312">
        <v>0.92988721139907404</v>
      </c>
      <c r="P50" s="312">
        <v>1.0131931484321599</v>
      </c>
      <c r="Q50" s="312">
        <v>1.0102675396203</v>
      </c>
      <c r="R50" s="312">
        <v>1.0099465665391001</v>
      </c>
      <c r="S50" s="312">
        <v>1.0110640427547499</v>
      </c>
      <c r="T50" s="313"/>
      <c r="U50" s="314">
        <v>54119</v>
      </c>
      <c r="V50" s="314">
        <v>54833</v>
      </c>
      <c r="W50" s="314">
        <v>55396</v>
      </c>
      <c r="X50" s="314">
        <v>55947</v>
      </c>
      <c r="Y50" s="314">
        <v>56566</v>
      </c>
      <c r="Z50" s="314">
        <v>57092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</row>
    <row r="51" spans="1:36" ht="13.2" x14ac:dyDescent="0.25">
      <c r="A51" s="110" t="s">
        <v>364</v>
      </c>
      <c r="B51" s="110">
        <v>-7</v>
      </c>
      <c r="C51" s="110">
        <v>0</v>
      </c>
      <c r="D51" s="110">
        <v>-7</v>
      </c>
      <c r="E51" s="110">
        <v>0</v>
      </c>
      <c r="F51" s="110">
        <v>0</v>
      </c>
      <c r="G51" s="110">
        <v>0</v>
      </c>
      <c r="H51" s="110">
        <v>-7</v>
      </c>
      <c r="I51" s="110">
        <v>0</v>
      </c>
      <c r="J51" s="110"/>
      <c r="K51" s="155">
        <v>11126</v>
      </c>
      <c r="L51" s="155">
        <v>11983</v>
      </c>
      <c r="M51" s="155"/>
      <c r="N51" s="312">
        <v>0.59435457481509202</v>
      </c>
      <c r="O51" s="312">
        <v>0.27608131849744799</v>
      </c>
      <c r="P51" s="312">
        <v>1.0149061937805199</v>
      </c>
      <c r="Q51" s="312">
        <v>1.01401198615683</v>
      </c>
      <c r="R51" s="312">
        <v>1.00116540414551</v>
      </c>
      <c r="S51" s="312">
        <v>0.99384717718466797</v>
      </c>
      <c r="T51" s="313"/>
      <c r="U51" s="314">
        <v>11673</v>
      </c>
      <c r="V51" s="314">
        <v>11847</v>
      </c>
      <c r="W51" s="314">
        <v>12013</v>
      </c>
      <c r="X51" s="314">
        <v>12027</v>
      </c>
      <c r="Y51" s="314">
        <v>11953</v>
      </c>
      <c r="Z51" s="314">
        <v>11986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</row>
    <row r="52" spans="1:36" ht="13.2" x14ac:dyDescent="0.25">
      <c r="A52" s="110" t="s">
        <v>365</v>
      </c>
      <c r="B52" s="110">
        <v>378</v>
      </c>
      <c r="C52" s="110">
        <v>385</v>
      </c>
      <c r="D52" s="110">
        <v>-7</v>
      </c>
      <c r="E52" s="110">
        <v>0</v>
      </c>
      <c r="F52" s="110">
        <v>385.20375437828397</v>
      </c>
      <c r="G52" s="110">
        <v>0</v>
      </c>
      <c r="H52" s="110">
        <v>-7</v>
      </c>
      <c r="I52" s="110">
        <v>0</v>
      </c>
      <c r="J52" s="110"/>
      <c r="K52" s="155">
        <v>32024</v>
      </c>
      <c r="L52" s="155">
        <v>36544</v>
      </c>
      <c r="M52" s="155"/>
      <c r="N52" s="312">
        <v>1.70413706555703</v>
      </c>
      <c r="O52" s="312">
        <v>1.91163160637393</v>
      </c>
      <c r="P52" s="312">
        <v>1.01317565584835</v>
      </c>
      <c r="Q52" s="312">
        <v>1.0118747646769199</v>
      </c>
      <c r="R52" s="312">
        <v>1.01954947476887</v>
      </c>
      <c r="S52" s="312">
        <v>1.0236103312745599</v>
      </c>
      <c r="T52" s="313"/>
      <c r="U52" s="314">
        <v>34078</v>
      </c>
      <c r="V52" s="314">
        <v>34527</v>
      </c>
      <c r="W52" s="314">
        <v>34937</v>
      </c>
      <c r="X52" s="314">
        <v>35620</v>
      </c>
      <c r="Y52" s="314">
        <v>36461</v>
      </c>
      <c r="Z52" s="314">
        <v>37158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</row>
    <row r="53" spans="1:36" ht="13.2" x14ac:dyDescent="0.25">
      <c r="A53" s="110" t="s">
        <v>366</v>
      </c>
      <c r="B53" s="110">
        <v>1487</v>
      </c>
      <c r="C53" s="110">
        <v>1494</v>
      </c>
      <c r="D53" s="110">
        <v>-7</v>
      </c>
      <c r="E53" s="110">
        <v>0</v>
      </c>
      <c r="F53" s="110">
        <v>1493.6807303411699</v>
      </c>
      <c r="G53" s="110">
        <v>0</v>
      </c>
      <c r="H53" s="110">
        <v>-7</v>
      </c>
      <c r="I53" s="110">
        <v>0</v>
      </c>
      <c r="J53" s="110"/>
      <c r="K53" s="155">
        <v>11446</v>
      </c>
      <c r="L53" s="155">
        <v>13747</v>
      </c>
      <c r="M53" s="155"/>
      <c r="N53" s="312">
        <v>3.2622878029622702</v>
      </c>
      <c r="O53" s="312">
        <v>4.0412160187079795</v>
      </c>
      <c r="P53" s="312">
        <v>1.02791857083506</v>
      </c>
      <c r="Q53" s="312">
        <v>1.0396895966373001</v>
      </c>
      <c r="R53" s="312">
        <v>1.0300886331830199</v>
      </c>
      <c r="S53" s="312">
        <v>1.0328326666163501</v>
      </c>
      <c r="T53" s="313"/>
      <c r="U53" s="314">
        <v>12035</v>
      </c>
      <c r="V53" s="314">
        <v>12371</v>
      </c>
      <c r="W53" s="314">
        <v>12862</v>
      </c>
      <c r="X53" s="314">
        <v>13249</v>
      </c>
      <c r="Y53" s="314">
        <v>13684</v>
      </c>
      <c r="Z53" s="314">
        <v>14237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</row>
    <row r="54" spans="1:36" ht="13.2" x14ac:dyDescent="0.25">
      <c r="A54" s="110" t="s">
        <v>367</v>
      </c>
      <c r="B54" s="110">
        <v>-7</v>
      </c>
      <c r="C54" s="110">
        <v>0</v>
      </c>
      <c r="D54" s="110">
        <v>-7</v>
      </c>
      <c r="E54" s="110">
        <v>0</v>
      </c>
      <c r="F54" s="110">
        <v>0</v>
      </c>
      <c r="G54" s="110">
        <v>0</v>
      </c>
      <c r="H54" s="110">
        <v>-7</v>
      </c>
      <c r="I54" s="110">
        <v>0</v>
      </c>
      <c r="J54" s="110"/>
      <c r="K54" s="155">
        <v>8911</v>
      </c>
      <c r="L54" s="155">
        <v>9111</v>
      </c>
      <c r="M54" s="155"/>
      <c r="N54" s="312">
        <v>0.57254778072206602</v>
      </c>
      <c r="O54" s="312">
        <v>0.31784305129329199</v>
      </c>
      <c r="P54" s="312">
        <v>1.01726844583987</v>
      </c>
      <c r="Q54" s="312">
        <v>1.0126763668430301</v>
      </c>
      <c r="R54" s="312">
        <v>0.994013279634266</v>
      </c>
      <c r="S54" s="312">
        <v>0.99912395970214596</v>
      </c>
      <c r="T54" s="313"/>
      <c r="U54" s="314">
        <v>8918</v>
      </c>
      <c r="V54" s="314">
        <v>9072</v>
      </c>
      <c r="W54" s="314">
        <v>9187</v>
      </c>
      <c r="X54" s="314">
        <v>9132</v>
      </c>
      <c r="Y54" s="314">
        <v>9124</v>
      </c>
      <c r="Z54" s="314">
        <v>9153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  <row r="55" spans="1:36" ht="14.25" customHeight="1" x14ac:dyDescent="0.25">
      <c r="A55" s="18" t="s">
        <v>368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55"/>
      <c r="L55" s="155"/>
      <c r="M55" s="155"/>
      <c r="N55" s="312"/>
      <c r="O55" s="312"/>
      <c r="P55" s="312"/>
      <c r="Q55" s="312"/>
      <c r="R55" s="312"/>
      <c r="S55" s="312"/>
      <c r="T55" s="313"/>
      <c r="U55" s="314"/>
      <c r="V55" s="314"/>
      <c r="W55" s="314"/>
      <c r="X55" s="314"/>
      <c r="Y55" s="314"/>
      <c r="Z55" s="314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</row>
    <row r="56" spans="1:36" ht="13.2" x14ac:dyDescent="0.25">
      <c r="A56" s="110" t="s">
        <v>369</v>
      </c>
      <c r="B56" s="110">
        <v>113</v>
      </c>
      <c r="C56" s="110">
        <v>0</v>
      </c>
      <c r="D56" s="110">
        <v>113</v>
      </c>
      <c r="E56" s="110">
        <v>0</v>
      </c>
      <c r="F56" s="110">
        <v>0</v>
      </c>
      <c r="G56" s="110">
        <v>0</v>
      </c>
      <c r="H56" s="110">
        <v>-37</v>
      </c>
      <c r="I56" s="110">
        <v>150</v>
      </c>
      <c r="J56" s="110"/>
      <c r="K56" s="155">
        <v>5248</v>
      </c>
      <c r="L56" s="155">
        <v>5476</v>
      </c>
      <c r="M56" s="155"/>
      <c r="N56" s="312">
        <v>0.739499261336096</v>
      </c>
      <c r="O56" s="312">
        <v>-0.58447488584474894</v>
      </c>
      <c r="P56" s="312">
        <v>1.00658389766742</v>
      </c>
      <c r="Q56" s="312">
        <v>1.0183143337693901</v>
      </c>
      <c r="R56" s="312">
        <v>1</v>
      </c>
      <c r="S56" s="312">
        <v>1.0047715177096701</v>
      </c>
      <c r="T56" s="313"/>
      <c r="U56" s="314">
        <v>5316</v>
      </c>
      <c r="V56" s="314">
        <v>5351</v>
      </c>
      <c r="W56" s="314">
        <v>5449</v>
      </c>
      <c r="X56" s="314">
        <v>5449</v>
      </c>
      <c r="Y56" s="314">
        <v>5475</v>
      </c>
      <c r="Z56" s="314">
        <v>5443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</row>
    <row r="57" spans="1:36" ht="13.2" x14ac:dyDescent="0.25">
      <c r="A57" s="110" t="s">
        <v>370</v>
      </c>
      <c r="B57" s="110">
        <v>-37</v>
      </c>
      <c r="C57" s="110">
        <v>0</v>
      </c>
      <c r="D57" s="110">
        <v>-37</v>
      </c>
      <c r="E57" s="110">
        <v>0</v>
      </c>
      <c r="F57" s="110">
        <v>0</v>
      </c>
      <c r="G57" s="110">
        <v>0</v>
      </c>
      <c r="H57" s="110">
        <v>-37</v>
      </c>
      <c r="I57" s="110">
        <v>0</v>
      </c>
      <c r="J57" s="110"/>
      <c r="K57" s="155">
        <v>20733</v>
      </c>
      <c r="L57" s="155">
        <v>21912</v>
      </c>
      <c r="M57" s="155"/>
      <c r="N57" s="312">
        <v>0.77920254335683803</v>
      </c>
      <c r="O57" s="312">
        <v>-0.411259367574484</v>
      </c>
      <c r="P57" s="312">
        <v>1.0089087909498</v>
      </c>
      <c r="Q57" s="312">
        <v>1.0051859465520501</v>
      </c>
      <c r="R57" s="312">
        <v>1.0089240065070899</v>
      </c>
      <c r="S57" s="312">
        <v>1.0081540516884</v>
      </c>
      <c r="T57" s="313"/>
      <c r="U57" s="314">
        <v>21215</v>
      </c>
      <c r="V57" s="314">
        <v>21404</v>
      </c>
      <c r="W57" s="314">
        <v>21515</v>
      </c>
      <c r="X57" s="314">
        <v>21707</v>
      </c>
      <c r="Y57" s="314">
        <v>21884</v>
      </c>
      <c r="Z57" s="314">
        <v>21794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</row>
    <row r="58" spans="1:36" ht="13.2" x14ac:dyDescent="0.25">
      <c r="A58" s="110" t="s">
        <v>371</v>
      </c>
      <c r="B58" s="110">
        <v>913</v>
      </c>
      <c r="C58" s="110">
        <v>0</v>
      </c>
      <c r="D58" s="110">
        <v>913</v>
      </c>
      <c r="E58" s="110">
        <v>0</v>
      </c>
      <c r="F58" s="110">
        <v>0</v>
      </c>
      <c r="G58" s="110">
        <v>0</v>
      </c>
      <c r="H58" s="110">
        <v>-37</v>
      </c>
      <c r="I58" s="110">
        <v>950</v>
      </c>
      <c r="J58" s="110"/>
      <c r="K58" s="155">
        <v>9811</v>
      </c>
      <c r="L58" s="155">
        <v>9940</v>
      </c>
      <c r="M58" s="155"/>
      <c r="N58" s="312">
        <v>0.29099129678542601</v>
      </c>
      <c r="O58" s="312">
        <v>0.47226688102893893</v>
      </c>
      <c r="P58" s="312">
        <v>1.0045745654162901</v>
      </c>
      <c r="Q58" s="312">
        <v>0.99919044727787898</v>
      </c>
      <c r="R58" s="312">
        <v>1.00232934980758</v>
      </c>
      <c r="S58" s="312">
        <v>1.0055572395675501</v>
      </c>
      <c r="T58" s="313"/>
      <c r="U58" s="314">
        <v>9837</v>
      </c>
      <c r="V58" s="314">
        <v>9882</v>
      </c>
      <c r="W58" s="314">
        <v>9874</v>
      </c>
      <c r="X58" s="314">
        <v>9897</v>
      </c>
      <c r="Y58" s="314">
        <v>9952</v>
      </c>
      <c r="Z58" s="314">
        <v>9999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</row>
    <row r="59" spans="1:36" ht="13.2" x14ac:dyDescent="0.25">
      <c r="A59" s="110" t="s">
        <v>372</v>
      </c>
      <c r="B59" s="110">
        <v>-37</v>
      </c>
      <c r="C59" s="110">
        <v>0</v>
      </c>
      <c r="D59" s="110">
        <v>-37</v>
      </c>
      <c r="E59" s="110">
        <v>0</v>
      </c>
      <c r="F59" s="110">
        <v>0</v>
      </c>
      <c r="G59" s="110">
        <v>0</v>
      </c>
      <c r="H59" s="110">
        <v>-37</v>
      </c>
      <c r="I59" s="110">
        <v>0</v>
      </c>
      <c r="J59" s="110"/>
      <c r="K59" s="155">
        <v>144690</v>
      </c>
      <c r="L59" s="155">
        <v>163051</v>
      </c>
      <c r="M59" s="155"/>
      <c r="N59" s="312">
        <v>1.5690163346639499</v>
      </c>
      <c r="O59" s="312">
        <v>1.08354194276739</v>
      </c>
      <c r="P59" s="312">
        <v>1.01563887582928</v>
      </c>
      <c r="Q59" s="312">
        <v>1.0173975658837999</v>
      </c>
      <c r="R59" s="312">
        <v>1.01585516130052</v>
      </c>
      <c r="S59" s="312">
        <v>1.0138721275986899</v>
      </c>
      <c r="T59" s="313"/>
      <c r="U59" s="314">
        <v>153144</v>
      </c>
      <c r="V59" s="314">
        <v>155539</v>
      </c>
      <c r="W59" s="314">
        <v>158245</v>
      </c>
      <c r="X59" s="314">
        <v>160754</v>
      </c>
      <c r="Y59" s="314">
        <v>162984</v>
      </c>
      <c r="Z59" s="314">
        <v>164750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</row>
    <row r="60" spans="1:36" ht="13.2" x14ac:dyDescent="0.25">
      <c r="A60" s="110" t="s">
        <v>373</v>
      </c>
      <c r="B60" s="110">
        <v>-37</v>
      </c>
      <c r="C60" s="110">
        <v>0</v>
      </c>
      <c r="D60" s="110">
        <v>-37</v>
      </c>
      <c r="E60" s="110">
        <v>0</v>
      </c>
      <c r="F60" s="110">
        <v>0</v>
      </c>
      <c r="G60" s="110">
        <v>0</v>
      </c>
      <c r="H60" s="110">
        <v>-37</v>
      </c>
      <c r="I60" s="110">
        <v>0</v>
      </c>
      <c r="J60" s="110"/>
      <c r="K60" s="155">
        <v>25770</v>
      </c>
      <c r="L60" s="155">
        <v>27758</v>
      </c>
      <c r="M60" s="155"/>
      <c r="N60" s="312">
        <v>1.0933421265641299</v>
      </c>
      <c r="O60" s="312">
        <v>0.59878079572917797</v>
      </c>
      <c r="P60" s="312">
        <v>1.00399351994876</v>
      </c>
      <c r="Q60" s="312">
        <v>1.0137340988404799</v>
      </c>
      <c r="R60" s="312">
        <v>1.01003146400148</v>
      </c>
      <c r="S60" s="312">
        <v>1.0160155391043</v>
      </c>
      <c r="T60" s="313"/>
      <c r="U60" s="314">
        <v>26543</v>
      </c>
      <c r="V60" s="314">
        <v>26649</v>
      </c>
      <c r="W60" s="314">
        <v>27015</v>
      </c>
      <c r="X60" s="314">
        <v>27286</v>
      </c>
      <c r="Y60" s="314">
        <v>27723</v>
      </c>
      <c r="Z60" s="314">
        <v>27889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</row>
    <row r="61" spans="1:36" ht="13.2" x14ac:dyDescent="0.25">
      <c r="A61" s="110" t="s">
        <v>374</v>
      </c>
      <c r="B61" s="110">
        <v>-37</v>
      </c>
      <c r="C61" s="110">
        <v>0</v>
      </c>
      <c r="D61" s="110">
        <v>-37</v>
      </c>
      <c r="E61" s="110">
        <v>0</v>
      </c>
      <c r="F61" s="110">
        <v>0</v>
      </c>
      <c r="G61" s="110">
        <v>0</v>
      </c>
      <c r="H61" s="110">
        <v>-37</v>
      </c>
      <c r="I61" s="110">
        <v>0</v>
      </c>
      <c r="J61" s="110"/>
      <c r="K61" s="155">
        <v>41843</v>
      </c>
      <c r="L61" s="155">
        <v>43673</v>
      </c>
      <c r="M61" s="155"/>
      <c r="N61" s="312">
        <v>0.46904787248116497</v>
      </c>
      <c r="O61" s="312">
        <v>-0.100732600732601</v>
      </c>
      <c r="P61" s="312">
        <v>1.00851411243294</v>
      </c>
      <c r="Q61" s="312">
        <v>1.0060830345784699</v>
      </c>
      <c r="R61" s="312">
        <v>1.00305761184422</v>
      </c>
      <c r="S61" s="312">
        <v>1.0011230547088099</v>
      </c>
      <c r="T61" s="313"/>
      <c r="U61" s="314">
        <v>42870</v>
      </c>
      <c r="V61" s="314">
        <v>43235</v>
      </c>
      <c r="W61" s="314">
        <v>43498</v>
      </c>
      <c r="X61" s="314">
        <v>43631</v>
      </c>
      <c r="Y61" s="314">
        <v>43680</v>
      </c>
      <c r="Z61" s="314">
        <v>43636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36" ht="13.2" x14ac:dyDescent="0.25">
      <c r="A62" s="110" t="s">
        <v>375</v>
      </c>
      <c r="B62" s="110">
        <v>-37</v>
      </c>
      <c r="C62" s="110">
        <v>0</v>
      </c>
      <c r="D62" s="110">
        <v>-37</v>
      </c>
      <c r="E62" s="110">
        <v>0</v>
      </c>
      <c r="F62" s="110">
        <v>0</v>
      </c>
      <c r="G62" s="110">
        <v>0</v>
      </c>
      <c r="H62" s="110">
        <v>-37</v>
      </c>
      <c r="I62" s="110">
        <v>0</v>
      </c>
      <c r="J62" s="110"/>
      <c r="K62" s="155">
        <v>129254</v>
      </c>
      <c r="L62" s="155">
        <v>143171</v>
      </c>
      <c r="M62" s="155"/>
      <c r="N62" s="312">
        <v>1.0886735018323701</v>
      </c>
      <c r="O62" s="312">
        <v>0.40791766080562003</v>
      </c>
      <c r="P62" s="312">
        <v>1.0142770507734</v>
      </c>
      <c r="Q62" s="312">
        <v>1.014652384074</v>
      </c>
      <c r="R62" s="312">
        <v>1.00471420153212</v>
      </c>
      <c r="S62" s="312">
        <v>1.0099353425431901</v>
      </c>
      <c r="T62" s="313"/>
      <c r="U62" s="314">
        <v>136863</v>
      </c>
      <c r="V62" s="314">
        <v>138817</v>
      </c>
      <c r="W62" s="314">
        <v>140851</v>
      </c>
      <c r="X62" s="314">
        <v>141515</v>
      </c>
      <c r="Y62" s="314">
        <v>142921</v>
      </c>
      <c r="Z62" s="314">
        <v>143504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</row>
    <row r="63" spans="1:36" ht="13.2" x14ac:dyDescent="0.25">
      <c r="A63" s="110" t="s">
        <v>376</v>
      </c>
      <c r="B63" s="110">
        <v>-37</v>
      </c>
      <c r="C63" s="110">
        <v>0</v>
      </c>
      <c r="D63" s="110">
        <v>-37</v>
      </c>
      <c r="E63" s="110">
        <v>0</v>
      </c>
      <c r="F63" s="110">
        <v>0</v>
      </c>
      <c r="G63" s="110">
        <v>0</v>
      </c>
      <c r="H63" s="110">
        <v>-37</v>
      </c>
      <c r="I63" s="110">
        <v>0</v>
      </c>
      <c r="J63" s="110"/>
      <c r="K63" s="155">
        <v>14042</v>
      </c>
      <c r="L63" s="155">
        <v>14626</v>
      </c>
      <c r="M63" s="155"/>
      <c r="N63" s="312">
        <v>0.65095737489429006</v>
      </c>
      <c r="O63" s="312">
        <v>-0.157136025141764</v>
      </c>
      <c r="P63" s="312">
        <v>1.0094657130837199</v>
      </c>
      <c r="Q63" s="312">
        <v>1.0102104605126101</v>
      </c>
      <c r="R63" s="312">
        <v>1.0035066006600699</v>
      </c>
      <c r="S63" s="312">
        <v>1.00287769784173</v>
      </c>
      <c r="T63" s="313"/>
      <c r="U63" s="314">
        <v>14262</v>
      </c>
      <c r="V63" s="314">
        <v>14397</v>
      </c>
      <c r="W63" s="314">
        <v>14544</v>
      </c>
      <c r="X63" s="314">
        <v>14595</v>
      </c>
      <c r="Y63" s="314">
        <v>14637</v>
      </c>
      <c r="Z63" s="314">
        <v>14614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</row>
    <row r="64" spans="1:36" ht="13.2" x14ac:dyDescent="0.25">
      <c r="A64" s="110" t="s">
        <v>377</v>
      </c>
      <c r="B64" s="110">
        <v>113</v>
      </c>
      <c r="C64" s="110">
        <v>0</v>
      </c>
      <c r="D64" s="110">
        <v>113</v>
      </c>
      <c r="E64" s="110">
        <v>0</v>
      </c>
      <c r="F64" s="110">
        <v>0</v>
      </c>
      <c r="G64" s="110">
        <v>0</v>
      </c>
      <c r="H64" s="110">
        <v>-37</v>
      </c>
      <c r="I64" s="110">
        <v>150</v>
      </c>
      <c r="J64" s="110"/>
      <c r="K64" s="155">
        <v>7420</v>
      </c>
      <c r="L64" s="155">
        <v>7428</v>
      </c>
      <c r="M64" s="155"/>
      <c r="N64" s="312">
        <v>0.188756401400547</v>
      </c>
      <c r="O64" s="312">
        <v>-0.161030595813205</v>
      </c>
      <c r="P64" s="312">
        <v>0.99351000540832901</v>
      </c>
      <c r="Q64" s="312">
        <v>1.00884594447469</v>
      </c>
      <c r="R64" s="312">
        <v>1.0107918521516299</v>
      </c>
      <c r="S64" s="312">
        <v>0.99452822634458804</v>
      </c>
      <c r="T64" s="313"/>
      <c r="U64" s="314">
        <v>7396</v>
      </c>
      <c r="V64" s="314">
        <v>7348</v>
      </c>
      <c r="W64" s="314">
        <v>7413</v>
      </c>
      <c r="X64" s="314">
        <v>7493</v>
      </c>
      <c r="Y64" s="314">
        <v>7452</v>
      </c>
      <c r="Z64" s="314">
        <v>7440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</row>
    <row r="65" spans="1:36" ht="13.2" x14ac:dyDescent="0.25">
      <c r="A65" s="110" t="s">
        <v>378</v>
      </c>
      <c r="B65" s="110">
        <v>113</v>
      </c>
      <c r="C65" s="110">
        <v>0</v>
      </c>
      <c r="D65" s="110">
        <v>113</v>
      </c>
      <c r="E65" s="110">
        <v>0</v>
      </c>
      <c r="F65" s="110">
        <v>0</v>
      </c>
      <c r="G65" s="110">
        <v>0</v>
      </c>
      <c r="H65" s="110">
        <v>-37</v>
      </c>
      <c r="I65" s="110">
        <v>150</v>
      </c>
      <c r="J65" s="110"/>
      <c r="K65" s="155">
        <v>7811</v>
      </c>
      <c r="L65" s="155">
        <v>7873</v>
      </c>
      <c r="M65" s="155"/>
      <c r="N65" s="312">
        <v>0.45530049432960196</v>
      </c>
      <c r="O65" s="312">
        <v>-1.88942429622115</v>
      </c>
      <c r="P65" s="312">
        <v>1.00154958677686</v>
      </c>
      <c r="Q65" s="312">
        <v>1.0185662712738499</v>
      </c>
      <c r="R65" s="312">
        <v>1.00696202531646</v>
      </c>
      <c r="S65" s="312">
        <v>0.99132620993086096</v>
      </c>
      <c r="T65" s="313"/>
      <c r="U65" s="314">
        <v>7744</v>
      </c>
      <c r="V65" s="314">
        <v>7756</v>
      </c>
      <c r="W65" s="314">
        <v>7900</v>
      </c>
      <c r="X65" s="314">
        <v>7955</v>
      </c>
      <c r="Y65" s="314">
        <v>7886</v>
      </c>
      <c r="Z65" s="314">
        <v>7737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</row>
    <row r="66" spans="1:36" ht="13.2" x14ac:dyDescent="0.25">
      <c r="A66" s="110" t="s">
        <v>379</v>
      </c>
      <c r="B66" s="110">
        <v>1863</v>
      </c>
      <c r="C66" s="110">
        <v>0</v>
      </c>
      <c r="D66" s="110">
        <v>1863</v>
      </c>
      <c r="E66" s="110">
        <v>0</v>
      </c>
      <c r="F66" s="110">
        <v>0</v>
      </c>
      <c r="G66" s="110">
        <v>0</v>
      </c>
      <c r="H66" s="110">
        <v>-37</v>
      </c>
      <c r="I66" s="110">
        <v>1900</v>
      </c>
      <c r="J66" s="110"/>
      <c r="K66" s="155">
        <v>3672</v>
      </c>
      <c r="L66" s="155">
        <v>3747</v>
      </c>
      <c r="M66" s="155"/>
      <c r="N66" s="312">
        <v>0.84515507970346293</v>
      </c>
      <c r="O66" s="312">
        <v>-1.16525423728814</v>
      </c>
      <c r="P66" s="312">
        <v>1.00383456587236</v>
      </c>
      <c r="Q66" s="312">
        <v>1.0201909959072299</v>
      </c>
      <c r="R66" s="312">
        <v>1.0026745119015801</v>
      </c>
      <c r="S66" s="312">
        <v>1.0072019205121401</v>
      </c>
      <c r="T66" s="313"/>
      <c r="U66" s="314">
        <v>3651</v>
      </c>
      <c r="V66" s="314">
        <v>3665</v>
      </c>
      <c r="W66" s="314">
        <v>3739</v>
      </c>
      <c r="X66" s="314">
        <v>3749</v>
      </c>
      <c r="Y66" s="314">
        <v>3776</v>
      </c>
      <c r="Z66" s="314">
        <v>3732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</row>
    <row r="67" spans="1:36" ht="13.2" x14ac:dyDescent="0.25">
      <c r="A67" s="110" t="s">
        <v>380</v>
      </c>
      <c r="B67" s="110">
        <v>-37</v>
      </c>
      <c r="C67" s="110">
        <v>0</v>
      </c>
      <c r="D67" s="110">
        <v>-37</v>
      </c>
      <c r="E67" s="110">
        <v>0</v>
      </c>
      <c r="F67" s="110">
        <v>0</v>
      </c>
      <c r="G67" s="110">
        <v>0</v>
      </c>
      <c r="H67" s="110">
        <v>-37</v>
      </c>
      <c r="I67" s="110">
        <v>0</v>
      </c>
      <c r="J67" s="110"/>
      <c r="K67" s="155">
        <v>11498</v>
      </c>
      <c r="L67" s="155">
        <v>11503</v>
      </c>
      <c r="M67" s="155"/>
      <c r="N67" s="312">
        <v>-5.2124072958215098E-2</v>
      </c>
      <c r="O67" s="312">
        <v>-0.71329157967988899</v>
      </c>
      <c r="P67" s="312">
        <v>1.0090277777777801</v>
      </c>
      <c r="Q67" s="312">
        <v>0.99888162422574001</v>
      </c>
      <c r="R67" s="312">
        <v>0.99319610713978101</v>
      </c>
      <c r="S67" s="312">
        <v>0.99687825182101997</v>
      </c>
      <c r="T67" s="313"/>
      <c r="U67" s="314">
        <v>11520</v>
      </c>
      <c r="V67" s="314">
        <v>11624</v>
      </c>
      <c r="W67" s="314">
        <v>11611</v>
      </c>
      <c r="X67" s="314">
        <v>11532</v>
      </c>
      <c r="Y67" s="314">
        <v>11496</v>
      </c>
      <c r="Z67" s="314">
        <v>11414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</row>
    <row r="68" spans="1:36" ht="13.2" x14ac:dyDescent="0.25">
      <c r="A68" s="110" t="s">
        <v>381</v>
      </c>
      <c r="B68" s="110">
        <v>113</v>
      </c>
      <c r="C68" s="110">
        <v>0</v>
      </c>
      <c r="D68" s="110">
        <v>113</v>
      </c>
      <c r="E68" s="110">
        <v>0</v>
      </c>
      <c r="F68" s="110">
        <v>0</v>
      </c>
      <c r="G68" s="110">
        <v>0</v>
      </c>
      <c r="H68" s="110">
        <v>-37</v>
      </c>
      <c r="I68" s="110">
        <v>150</v>
      </c>
      <c r="J68" s="110"/>
      <c r="K68" s="155">
        <v>5314</v>
      </c>
      <c r="L68" s="155">
        <v>5337</v>
      </c>
      <c r="M68" s="155"/>
      <c r="N68" s="312">
        <v>0.544927655130234</v>
      </c>
      <c r="O68" s="312">
        <v>-0.44876589379207199</v>
      </c>
      <c r="P68" s="312">
        <v>1.0139499331167601</v>
      </c>
      <c r="Q68" s="312">
        <v>1.0113079532604601</v>
      </c>
      <c r="R68" s="312">
        <v>0.98714125978382405</v>
      </c>
      <c r="S68" s="312">
        <v>1.00962809137247</v>
      </c>
      <c r="T68" s="313"/>
      <c r="U68" s="314">
        <v>5233</v>
      </c>
      <c r="V68" s="314">
        <v>5306</v>
      </c>
      <c r="W68" s="314">
        <v>5366</v>
      </c>
      <c r="X68" s="314">
        <v>5297</v>
      </c>
      <c r="Y68" s="314">
        <v>5348</v>
      </c>
      <c r="Z68" s="314">
        <v>5324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</row>
    <row r="69" spans="1:36" ht="14.25" customHeight="1" x14ac:dyDescent="0.25">
      <c r="A69" s="18" t="s">
        <v>382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55"/>
      <c r="L69" s="155"/>
      <c r="M69" s="155"/>
      <c r="N69" s="312"/>
      <c r="O69" s="312"/>
      <c r="P69" s="312"/>
      <c r="Q69" s="312"/>
      <c r="R69" s="312"/>
      <c r="S69" s="312"/>
      <c r="T69" s="313"/>
      <c r="U69" s="314"/>
      <c r="V69" s="314"/>
      <c r="W69" s="314"/>
      <c r="X69" s="314"/>
      <c r="Y69" s="314"/>
      <c r="Z69" s="314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</row>
    <row r="70" spans="1:36" ht="13.2" x14ac:dyDescent="0.25">
      <c r="A70" s="110" t="s">
        <v>383</v>
      </c>
      <c r="B70" s="110">
        <v>33</v>
      </c>
      <c r="C70" s="110">
        <v>0</v>
      </c>
      <c r="D70" s="110">
        <v>33</v>
      </c>
      <c r="E70" s="110">
        <v>0</v>
      </c>
      <c r="F70" s="110">
        <v>0</v>
      </c>
      <c r="G70" s="110">
        <v>0</v>
      </c>
      <c r="H70" s="110">
        <v>-117</v>
      </c>
      <c r="I70" s="110">
        <v>150</v>
      </c>
      <c r="J70" s="110"/>
      <c r="K70" s="155">
        <v>6446</v>
      </c>
      <c r="L70" s="155">
        <v>6848</v>
      </c>
      <c r="M70" s="155"/>
      <c r="N70" s="312">
        <v>1.1634460040304</v>
      </c>
      <c r="O70" s="312">
        <v>-0.55604331284752706</v>
      </c>
      <c r="P70" s="312">
        <v>1.0147126436781599</v>
      </c>
      <c r="Q70" s="312">
        <v>1.0231082917988199</v>
      </c>
      <c r="R70" s="312">
        <v>1.00369058163567</v>
      </c>
      <c r="S70" s="312">
        <v>1.00514781585527</v>
      </c>
      <c r="T70" s="313"/>
      <c r="U70" s="314">
        <v>6525</v>
      </c>
      <c r="V70" s="314">
        <v>6621</v>
      </c>
      <c r="W70" s="314">
        <v>6774</v>
      </c>
      <c r="X70" s="314">
        <v>6799</v>
      </c>
      <c r="Y70" s="314">
        <v>6834</v>
      </c>
      <c r="Z70" s="314">
        <v>6796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</row>
    <row r="71" spans="1:36" ht="13.2" x14ac:dyDescent="0.25">
      <c r="A71" s="110" t="s">
        <v>384</v>
      </c>
      <c r="B71" s="110">
        <v>-81</v>
      </c>
      <c r="C71" s="110">
        <v>0</v>
      </c>
      <c r="D71" s="110">
        <v>-81</v>
      </c>
      <c r="E71" s="110">
        <v>0</v>
      </c>
      <c r="F71" s="110">
        <v>0</v>
      </c>
      <c r="G71" s="110">
        <v>35.64</v>
      </c>
      <c r="H71" s="110">
        <v>-117</v>
      </c>
      <c r="I71" s="110">
        <v>0</v>
      </c>
      <c r="J71" s="110"/>
      <c r="K71" s="155">
        <v>16353</v>
      </c>
      <c r="L71" s="155">
        <v>17753</v>
      </c>
      <c r="M71" s="155"/>
      <c r="N71" s="312">
        <v>1.4009014002806</v>
      </c>
      <c r="O71" s="312">
        <v>0.32701849345962997</v>
      </c>
      <c r="P71" s="312">
        <v>1.0193133047210301</v>
      </c>
      <c r="Q71" s="312">
        <v>1.01953216374269</v>
      </c>
      <c r="R71" s="312">
        <v>1.0116439141906599</v>
      </c>
      <c r="S71" s="312">
        <v>1.0056131995237301</v>
      </c>
      <c r="T71" s="313"/>
      <c r="U71" s="314">
        <v>16776</v>
      </c>
      <c r="V71" s="314">
        <v>17100</v>
      </c>
      <c r="W71" s="314">
        <v>17434</v>
      </c>
      <c r="X71" s="314">
        <v>17637</v>
      </c>
      <c r="Y71" s="314">
        <v>17736</v>
      </c>
      <c r="Z71" s="314">
        <v>17794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</row>
    <row r="72" spans="1:36" ht="13.2" x14ac:dyDescent="0.25">
      <c r="A72" s="110" t="s">
        <v>385</v>
      </c>
      <c r="B72" s="110">
        <v>-117</v>
      </c>
      <c r="C72" s="110">
        <v>0</v>
      </c>
      <c r="D72" s="110">
        <v>-117</v>
      </c>
      <c r="E72" s="110">
        <v>0</v>
      </c>
      <c r="F72" s="110">
        <v>0</v>
      </c>
      <c r="G72" s="110">
        <v>0</v>
      </c>
      <c r="H72" s="110">
        <v>-117</v>
      </c>
      <c r="I72" s="110">
        <v>0</v>
      </c>
      <c r="J72" s="110"/>
      <c r="K72" s="155">
        <v>29212</v>
      </c>
      <c r="L72" s="155">
        <v>29963</v>
      </c>
      <c r="M72" s="155"/>
      <c r="N72" s="312">
        <v>0.66162491245584898</v>
      </c>
      <c r="O72" s="312">
        <v>-1.06134436953474</v>
      </c>
      <c r="P72" s="312">
        <v>1.0086697279144701</v>
      </c>
      <c r="Q72" s="312">
        <v>1.0062850348224901</v>
      </c>
      <c r="R72" s="312">
        <v>1.0063808237677201</v>
      </c>
      <c r="S72" s="312">
        <v>1.0051326780502501</v>
      </c>
      <c r="T72" s="313"/>
      <c r="U72" s="314">
        <v>29182</v>
      </c>
      <c r="V72" s="314">
        <v>29435</v>
      </c>
      <c r="W72" s="314">
        <v>29620</v>
      </c>
      <c r="X72" s="314">
        <v>29809</v>
      </c>
      <c r="Y72" s="314">
        <v>29962</v>
      </c>
      <c r="Z72" s="314">
        <v>29644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</row>
    <row r="73" spans="1:36" ht="13.2" x14ac:dyDescent="0.25">
      <c r="A73" s="110" t="s">
        <v>386</v>
      </c>
      <c r="B73" s="110">
        <v>-117</v>
      </c>
      <c r="C73" s="110">
        <v>0</v>
      </c>
      <c r="D73" s="110">
        <v>-117</v>
      </c>
      <c r="E73" s="110">
        <v>0</v>
      </c>
      <c r="F73" s="110">
        <v>0</v>
      </c>
      <c r="G73" s="110">
        <v>0</v>
      </c>
      <c r="H73" s="110">
        <v>-117</v>
      </c>
      <c r="I73" s="110">
        <v>0</v>
      </c>
      <c r="J73" s="110"/>
      <c r="K73" s="155">
        <v>9536</v>
      </c>
      <c r="L73" s="155">
        <v>9712</v>
      </c>
      <c r="M73" s="155"/>
      <c r="N73" s="312">
        <v>0.53207240071346795</v>
      </c>
      <c r="O73" s="312">
        <v>-1.0707299495521501</v>
      </c>
      <c r="P73" s="312">
        <v>1.0105163529287999</v>
      </c>
      <c r="Q73" s="312">
        <v>1.0095743573733</v>
      </c>
      <c r="R73" s="312">
        <v>1.0067003401711201</v>
      </c>
      <c r="S73" s="312">
        <v>0.994573008396478</v>
      </c>
      <c r="T73" s="313"/>
      <c r="U73" s="314">
        <v>9509</v>
      </c>
      <c r="V73" s="314">
        <v>9609</v>
      </c>
      <c r="W73" s="314">
        <v>9701</v>
      </c>
      <c r="X73" s="314">
        <v>9766</v>
      </c>
      <c r="Y73" s="314">
        <v>9713</v>
      </c>
      <c r="Z73" s="314">
        <v>9609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</row>
    <row r="74" spans="1:36" ht="13.2" x14ac:dyDescent="0.25">
      <c r="A74" s="110" t="s">
        <v>387</v>
      </c>
      <c r="B74" s="110">
        <v>-73</v>
      </c>
      <c r="C74" s="110">
        <v>44</v>
      </c>
      <c r="D74" s="110">
        <v>-117</v>
      </c>
      <c r="E74" s="110">
        <v>0</v>
      </c>
      <c r="F74" s="110">
        <v>43.622536797233202</v>
      </c>
      <c r="G74" s="110">
        <v>0</v>
      </c>
      <c r="H74" s="110">
        <v>-117</v>
      </c>
      <c r="I74" s="110">
        <v>0</v>
      </c>
      <c r="J74" s="110"/>
      <c r="K74" s="155">
        <v>10674</v>
      </c>
      <c r="L74" s="155">
        <v>12433</v>
      </c>
      <c r="M74" s="155"/>
      <c r="N74" s="312">
        <v>2.5435402415889801</v>
      </c>
      <c r="O74" s="312">
        <v>1.2803994201964901</v>
      </c>
      <c r="P74" s="312">
        <v>1.03071854687917</v>
      </c>
      <c r="Q74" s="312">
        <v>1.01960953697305</v>
      </c>
      <c r="R74" s="312">
        <v>1.02550199101923</v>
      </c>
      <c r="S74" s="312">
        <v>1.02594183740912</v>
      </c>
      <c r="T74" s="313"/>
      <c r="U74" s="314">
        <v>11231</v>
      </c>
      <c r="V74" s="314">
        <v>11576</v>
      </c>
      <c r="W74" s="314">
        <v>11803</v>
      </c>
      <c r="X74" s="314">
        <v>12104</v>
      </c>
      <c r="Y74" s="314">
        <v>12418</v>
      </c>
      <c r="Z74" s="314">
        <v>12577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</row>
    <row r="75" spans="1:36" ht="13.2" x14ac:dyDescent="0.25">
      <c r="A75" s="110" t="s">
        <v>382</v>
      </c>
      <c r="B75" s="110">
        <v>-117</v>
      </c>
      <c r="C75" s="110">
        <v>0</v>
      </c>
      <c r="D75" s="110">
        <v>-117</v>
      </c>
      <c r="E75" s="110">
        <v>0</v>
      </c>
      <c r="F75" s="110">
        <v>0</v>
      </c>
      <c r="G75" s="110">
        <v>0</v>
      </c>
      <c r="H75" s="110">
        <v>-117</v>
      </c>
      <c r="I75" s="110">
        <v>0</v>
      </c>
      <c r="J75" s="110"/>
      <c r="K75" s="155">
        <v>126331</v>
      </c>
      <c r="L75" s="155">
        <v>141081</v>
      </c>
      <c r="M75" s="155"/>
      <c r="N75" s="312">
        <v>1.41059905274679</v>
      </c>
      <c r="O75" s="312">
        <v>1.0819746569608202</v>
      </c>
      <c r="P75" s="312">
        <v>1.0137844611528799</v>
      </c>
      <c r="Q75" s="312">
        <v>1.0153068399665399</v>
      </c>
      <c r="R75" s="312">
        <v>1.01440537722988</v>
      </c>
      <c r="S75" s="312">
        <v>1.0129287731679399</v>
      </c>
      <c r="T75" s="313"/>
      <c r="U75" s="314">
        <v>133266</v>
      </c>
      <c r="V75" s="314">
        <v>135103</v>
      </c>
      <c r="W75" s="314">
        <v>137171</v>
      </c>
      <c r="X75" s="314">
        <v>139147</v>
      </c>
      <c r="Y75" s="314">
        <v>140946</v>
      </c>
      <c r="Z75" s="314">
        <v>142471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</row>
    <row r="76" spans="1:36" ht="13.2" x14ac:dyDescent="0.25">
      <c r="A76" s="110" t="s">
        <v>388</v>
      </c>
      <c r="B76" s="110">
        <v>33</v>
      </c>
      <c r="C76" s="110">
        <v>0</v>
      </c>
      <c r="D76" s="110">
        <v>33</v>
      </c>
      <c r="E76" s="110">
        <v>0</v>
      </c>
      <c r="F76" s="110">
        <v>0</v>
      </c>
      <c r="G76" s="110">
        <v>0</v>
      </c>
      <c r="H76" s="110">
        <v>-117</v>
      </c>
      <c r="I76" s="110">
        <v>150</v>
      </c>
      <c r="J76" s="110"/>
      <c r="K76" s="155">
        <v>7027</v>
      </c>
      <c r="L76" s="155">
        <v>7290</v>
      </c>
      <c r="M76" s="155"/>
      <c r="N76" s="312">
        <v>0.56895378184738099</v>
      </c>
      <c r="O76" s="312">
        <v>0.62936106170474793</v>
      </c>
      <c r="P76" s="312">
        <v>1.0128761371588499</v>
      </c>
      <c r="Q76" s="312">
        <v>1.0100870526461201</v>
      </c>
      <c r="R76" s="312">
        <v>1.0004103967168301</v>
      </c>
      <c r="S76" s="312">
        <v>0.99945302885272802</v>
      </c>
      <c r="T76" s="313"/>
      <c r="U76" s="314">
        <v>7145</v>
      </c>
      <c r="V76" s="314">
        <v>7237</v>
      </c>
      <c r="W76" s="314">
        <v>7310</v>
      </c>
      <c r="X76" s="314">
        <v>7313</v>
      </c>
      <c r="Y76" s="314">
        <v>7309</v>
      </c>
      <c r="Z76" s="314">
        <v>7355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</row>
    <row r="77" spans="1:36" ht="13.2" x14ac:dyDescent="0.25">
      <c r="A77" s="110" t="s">
        <v>389</v>
      </c>
      <c r="B77" s="110">
        <v>-81</v>
      </c>
      <c r="C77" s="110">
        <v>0</v>
      </c>
      <c r="D77" s="110">
        <v>-81</v>
      </c>
      <c r="E77" s="110">
        <v>0</v>
      </c>
      <c r="F77" s="110">
        <v>0</v>
      </c>
      <c r="G77" s="110">
        <v>35.64</v>
      </c>
      <c r="H77" s="110">
        <v>-117</v>
      </c>
      <c r="I77" s="110">
        <v>0</v>
      </c>
      <c r="J77" s="110"/>
      <c r="K77" s="155">
        <v>29489</v>
      </c>
      <c r="L77" s="155">
        <v>31538</v>
      </c>
      <c r="M77" s="155"/>
      <c r="N77" s="312">
        <v>0.90838793865843903</v>
      </c>
      <c r="O77" s="312">
        <v>8.5640879246360296E-2</v>
      </c>
      <c r="P77" s="312">
        <v>1.0099976978985099</v>
      </c>
      <c r="Q77" s="312">
        <v>1.0136758816059399</v>
      </c>
      <c r="R77" s="312">
        <v>1.01072885548167</v>
      </c>
      <c r="S77" s="312">
        <v>1.0019704433497501</v>
      </c>
      <c r="T77" s="313"/>
      <c r="U77" s="314">
        <v>30407</v>
      </c>
      <c r="V77" s="314">
        <v>30711</v>
      </c>
      <c r="W77" s="314">
        <v>31131</v>
      </c>
      <c r="X77" s="314">
        <v>31465</v>
      </c>
      <c r="Y77" s="314">
        <v>31527</v>
      </c>
      <c r="Z77" s="314">
        <v>31554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</row>
    <row r="78" spans="1:36" ht="13.2" x14ac:dyDescent="0.25">
      <c r="A78" s="110" t="s">
        <v>390</v>
      </c>
      <c r="B78" s="110">
        <v>-81</v>
      </c>
      <c r="C78" s="110">
        <v>0</v>
      </c>
      <c r="D78" s="110">
        <v>-81</v>
      </c>
      <c r="E78" s="110">
        <v>0</v>
      </c>
      <c r="F78" s="110">
        <v>0</v>
      </c>
      <c r="G78" s="110">
        <v>35.64</v>
      </c>
      <c r="H78" s="110">
        <v>-117</v>
      </c>
      <c r="I78" s="110">
        <v>0</v>
      </c>
      <c r="J78" s="110"/>
      <c r="K78" s="155">
        <v>10871</v>
      </c>
      <c r="L78" s="155">
        <v>11677</v>
      </c>
      <c r="M78" s="155"/>
      <c r="N78" s="312">
        <v>0.97746150768520701</v>
      </c>
      <c r="O78" s="312">
        <v>0.505960037732613</v>
      </c>
      <c r="P78" s="312">
        <v>1.0108773181169799</v>
      </c>
      <c r="Q78" s="312">
        <v>1.0109366731345899</v>
      </c>
      <c r="R78" s="312">
        <v>1.0103821322631299</v>
      </c>
      <c r="S78" s="312">
        <v>1.0069078663327899</v>
      </c>
      <c r="T78" s="313"/>
      <c r="U78" s="314">
        <v>11216</v>
      </c>
      <c r="V78" s="314">
        <v>11338</v>
      </c>
      <c r="W78" s="314">
        <v>11462</v>
      </c>
      <c r="X78" s="314">
        <v>11581</v>
      </c>
      <c r="Y78" s="314">
        <v>11661</v>
      </c>
      <c r="Z78" s="314">
        <v>11720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</row>
    <row r="79" spans="1:36" ht="13.2" x14ac:dyDescent="0.25">
      <c r="A79" s="110" t="s">
        <v>391</v>
      </c>
      <c r="B79" s="110">
        <v>-117</v>
      </c>
      <c r="C79" s="110">
        <v>0</v>
      </c>
      <c r="D79" s="110">
        <v>-117</v>
      </c>
      <c r="E79" s="110">
        <v>0</v>
      </c>
      <c r="F79" s="110">
        <v>0</v>
      </c>
      <c r="G79" s="110">
        <v>0</v>
      </c>
      <c r="H79" s="110">
        <v>-117</v>
      </c>
      <c r="I79" s="110">
        <v>0</v>
      </c>
      <c r="J79" s="110"/>
      <c r="K79" s="155">
        <v>18043</v>
      </c>
      <c r="L79" s="155">
        <v>19003</v>
      </c>
      <c r="M79" s="155"/>
      <c r="N79" s="312">
        <v>0.64392930572079199</v>
      </c>
      <c r="O79" s="312">
        <v>-0.35834738617200701</v>
      </c>
      <c r="P79" s="312">
        <v>1.0120573127872401</v>
      </c>
      <c r="Q79" s="312">
        <v>1.0095095629874999</v>
      </c>
      <c r="R79" s="312">
        <v>1.00402201524132</v>
      </c>
      <c r="S79" s="312">
        <v>1.0002108370229801</v>
      </c>
      <c r="T79" s="313"/>
      <c r="U79" s="314">
        <v>18495</v>
      </c>
      <c r="V79" s="314">
        <v>18718</v>
      </c>
      <c r="W79" s="314">
        <v>18896</v>
      </c>
      <c r="X79" s="314">
        <v>18972</v>
      </c>
      <c r="Y79" s="314">
        <v>18976</v>
      </c>
      <c r="Z79" s="314">
        <v>18908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</row>
    <row r="80" spans="1:36" ht="13.2" x14ac:dyDescent="0.25">
      <c r="A80" s="110" t="s">
        <v>392</v>
      </c>
      <c r="B80" s="110">
        <v>198</v>
      </c>
      <c r="C80" s="110">
        <v>315</v>
      </c>
      <c r="D80" s="110">
        <v>-117</v>
      </c>
      <c r="E80" s="110">
        <v>0</v>
      </c>
      <c r="F80" s="110">
        <v>314.64966725043797</v>
      </c>
      <c r="G80" s="110">
        <v>0</v>
      </c>
      <c r="H80" s="110">
        <v>-117</v>
      </c>
      <c r="I80" s="110">
        <v>0</v>
      </c>
      <c r="J80" s="110"/>
      <c r="K80" s="155">
        <v>12959</v>
      </c>
      <c r="L80" s="155">
        <v>14275</v>
      </c>
      <c r="M80" s="155"/>
      <c r="N80" s="312">
        <v>1.5673430947019202</v>
      </c>
      <c r="O80" s="312">
        <v>1.8065513847884198</v>
      </c>
      <c r="P80" s="312">
        <v>1.0128665469778599</v>
      </c>
      <c r="Q80" s="312">
        <v>1.0217134416543601</v>
      </c>
      <c r="R80" s="312">
        <v>1.0080959953737201</v>
      </c>
      <c r="S80" s="312">
        <v>1.0200774415603</v>
      </c>
      <c r="T80" s="313"/>
      <c r="U80" s="314">
        <v>13368</v>
      </c>
      <c r="V80" s="314">
        <v>13540</v>
      </c>
      <c r="W80" s="314">
        <v>13834</v>
      </c>
      <c r="X80" s="314">
        <v>13946</v>
      </c>
      <c r="Y80" s="314">
        <v>14226</v>
      </c>
      <c r="Z80" s="314">
        <v>14483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</row>
    <row r="81" spans="1:36" ht="13.2" x14ac:dyDescent="0.25">
      <c r="A81" s="110" t="s">
        <v>393</v>
      </c>
      <c r="B81" s="110">
        <v>-117</v>
      </c>
      <c r="C81" s="110">
        <v>0</v>
      </c>
      <c r="D81" s="110">
        <v>-117</v>
      </c>
      <c r="E81" s="110">
        <v>0</v>
      </c>
      <c r="F81" s="110">
        <v>0</v>
      </c>
      <c r="G81" s="110">
        <v>0</v>
      </c>
      <c r="H81" s="110">
        <v>-117</v>
      </c>
      <c r="I81" s="110">
        <v>0</v>
      </c>
      <c r="J81" s="110"/>
      <c r="K81" s="155">
        <v>26350</v>
      </c>
      <c r="L81" s="155">
        <v>27466</v>
      </c>
      <c r="M81" s="155"/>
      <c r="N81" s="312">
        <v>0.59115147062955797</v>
      </c>
      <c r="O81" s="312">
        <v>0.12742563803837301</v>
      </c>
      <c r="P81" s="312">
        <v>1.0129347299362601</v>
      </c>
      <c r="Q81" s="312">
        <v>1.00761757562376</v>
      </c>
      <c r="R81" s="312">
        <v>1.00350608085899</v>
      </c>
      <c r="S81" s="312">
        <v>0.99963605924955401</v>
      </c>
      <c r="T81" s="313"/>
      <c r="U81" s="314">
        <v>26827</v>
      </c>
      <c r="V81" s="314">
        <v>27174</v>
      </c>
      <c r="W81" s="314">
        <v>27381</v>
      </c>
      <c r="X81" s="314">
        <v>27477</v>
      </c>
      <c r="Y81" s="314">
        <v>27467</v>
      </c>
      <c r="Z81" s="314">
        <v>27502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</row>
    <row r="82" spans="1:36" ht="13.2" x14ac:dyDescent="0.25">
      <c r="A82" s="110" t="s">
        <v>394</v>
      </c>
      <c r="B82" s="110">
        <v>-117</v>
      </c>
      <c r="C82" s="110">
        <v>0</v>
      </c>
      <c r="D82" s="110">
        <v>-117</v>
      </c>
      <c r="E82" s="110">
        <v>0</v>
      </c>
      <c r="F82" s="110">
        <v>0</v>
      </c>
      <c r="G82" s="110">
        <v>0</v>
      </c>
      <c r="H82" s="110">
        <v>-117</v>
      </c>
      <c r="I82" s="110">
        <v>0</v>
      </c>
      <c r="J82" s="110"/>
      <c r="K82" s="155">
        <v>32753</v>
      </c>
      <c r="L82" s="155">
        <v>34560</v>
      </c>
      <c r="M82" s="155"/>
      <c r="N82" s="312">
        <v>0.81004558561352802</v>
      </c>
      <c r="O82" s="312">
        <v>-0.104118463674225</v>
      </c>
      <c r="P82" s="312">
        <v>1.01081307127069</v>
      </c>
      <c r="Q82" s="312">
        <v>1.0083628841607599</v>
      </c>
      <c r="R82" s="312">
        <v>1.0072971309673799</v>
      </c>
      <c r="S82" s="312">
        <v>1.0059350634237201</v>
      </c>
      <c r="T82" s="313"/>
      <c r="U82" s="314">
        <v>33478</v>
      </c>
      <c r="V82" s="314">
        <v>33840</v>
      </c>
      <c r="W82" s="314">
        <v>34123</v>
      </c>
      <c r="X82" s="314">
        <v>34372</v>
      </c>
      <c r="Y82" s="314">
        <v>34576</v>
      </c>
      <c r="Z82" s="314">
        <v>34540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</row>
    <row r="83" spans="1:36" ht="14.25" customHeight="1" x14ac:dyDescent="0.25">
      <c r="A83" s="18" t="s">
        <v>395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55"/>
      <c r="L83" s="155"/>
      <c r="M83" s="155"/>
      <c r="N83" s="312"/>
      <c r="O83" s="312"/>
      <c r="P83" s="312"/>
      <c r="Q83" s="312"/>
      <c r="R83" s="312"/>
      <c r="S83" s="312"/>
      <c r="T83" s="313"/>
      <c r="U83" s="314"/>
      <c r="V83" s="314"/>
      <c r="W83" s="314"/>
      <c r="X83" s="314"/>
      <c r="Y83" s="314"/>
      <c r="Z83" s="314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</row>
    <row r="84" spans="1:36" ht="13.2" x14ac:dyDescent="0.25">
      <c r="A84" s="110" t="s">
        <v>396</v>
      </c>
      <c r="B84" s="110">
        <v>-117</v>
      </c>
      <c r="C84" s="110">
        <v>0</v>
      </c>
      <c r="D84" s="110">
        <v>-117</v>
      </c>
      <c r="E84" s="110">
        <v>0</v>
      </c>
      <c r="F84" s="110">
        <v>0</v>
      </c>
      <c r="G84" s="110">
        <v>0</v>
      </c>
      <c r="H84" s="110">
        <v>-117</v>
      </c>
      <c r="I84" s="110">
        <v>0</v>
      </c>
      <c r="J84" s="110"/>
      <c r="K84" s="155">
        <v>18757</v>
      </c>
      <c r="L84" s="155">
        <v>20134</v>
      </c>
      <c r="M84" s="155"/>
      <c r="N84" s="312">
        <v>0.73947320112785997</v>
      </c>
      <c r="O84" s="312">
        <v>0.18831458446900201</v>
      </c>
      <c r="P84" s="312">
        <v>1.00954422497831</v>
      </c>
      <c r="Q84" s="312">
        <v>1.01021233569262</v>
      </c>
      <c r="R84" s="312">
        <v>1.00660594535082</v>
      </c>
      <c r="S84" s="312">
        <v>1.0032315799940299</v>
      </c>
      <c r="T84" s="313"/>
      <c r="U84" s="314">
        <v>19593</v>
      </c>
      <c r="V84" s="314">
        <v>19780</v>
      </c>
      <c r="W84" s="314">
        <v>19982</v>
      </c>
      <c r="X84" s="314">
        <v>20114</v>
      </c>
      <c r="Y84" s="314">
        <v>20179</v>
      </c>
      <c r="Z84" s="314">
        <v>20217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</row>
    <row r="85" spans="1:36" ht="13.2" x14ac:dyDescent="0.25">
      <c r="A85" s="110" t="s">
        <v>397</v>
      </c>
      <c r="B85" s="110">
        <v>-117</v>
      </c>
      <c r="C85" s="110">
        <v>0</v>
      </c>
      <c r="D85" s="110">
        <v>-117</v>
      </c>
      <c r="E85" s="110">
        <v>0</v>
      </c>
      <c r="F85" s="110">
        <v>0</v>
      </c>
      <c r="G85" s="110">
        <v>0</v>
      </c>
      <c r="H85" s="110">
        <v>-117</v>
      </c>
      <c r="I85" s="110">
        <v>0</v>
      </c>
      <c r="J85" s="110"/>
      <c r="K85" s="155">
        <v>8165</v>
      </c>
      <c r="L85" s="155">
        <v>8733</v>
      </c>
      <c r="M85" s="155"/>
      <c r="N85" s="312">
        <v>0.83856176839585095</v>
      </c>
      <c r="O85" s="312">
        <v>-0.65472088215024105</v>
      </c>
      <c r="P85" s="312">
        <v>1.0267220902612799</v>
      </c>
      <c r="Q85" s="312">
        <v>1.0168883747831099</v>
      </c>
      <c r="R85" s="312">
        <v>1.00273006483904</v>
      </c>
      <c r="S85" s="312">
        <v>0.98763471355643795</v>
      </c>
      <c r="T85" s="313"/>
      <c r="U85" s="314">
        <v>8420</v>
      </c>
      <c r="V85" s="314">
        <v>8645</v>
      </c>
      <c r="W85" s="314">
        <v>8791</v>
      </c>
      <c r="X85" s="314">
        <v>8815</v>
      </c>
      <c r="Y85" s="314">
        <v>8706</v>
      </c>
      <c r="Z85" s="314">
        <v>8649</v>
      </c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</row>
    <row r="86" spans="1:36" ht="13.2" x14ac:dyDescent="0.25">
      <c r="A86" s="110" t="s">
        <v>398</v>
      </c>
      <c r="B86" s="110">
        <v>-117</v>
      </c>
      <c r="C86" s="110">
        <v>0</v>
      </c>
      <c r="D86" s="110">
        <v>-117</v>
      </c>
      <c r="E86" s="110">
        <v>0</v>
      </c>
      <c r="F86" s="110">
        <v>0</v>
      </c>
      <c r="G86" s="110">
        <v>0</v>
      </c>
      <c r="H86" s="110">
        <v>-117</v>
      </c>
      <c r="I86" s="110">
        <v>0</v>
      </c>
      <c r="J86" s="110"/>
      <c r="K86" s="155">
        <v>27410</v>
      </c>
      <c r="L86" s="155">
        <v>28521</v>
      </c>
      <c r="M86" s="155"/>
      <c r="N86" s="312">
        <v>0.7974463542759439</v>
      </c>
      <c r="O86" s="312">
        <v>-0.22111469886283899</v>
      </c>
      <c r="P86" s="312">
        <v>1.01260823883193</v>
      </c>
      <c r="Q86" s="312">
        <v>1.01051915989839</v>
      </c>
      <c r="R86" s="312">
        <v>1.00941826293241</v>
      </c>
      <c r="S86" s="312">
        <v>0.99940369707811605</v>
      </c>
      <c r="T86" s="313"/>
      <c r="U86" s="314">
        <v>27601</v>
      </c>
      <c r="V86" s="314">
        <v>27949</v>
      </c>
      <c r="W86" s="314">
        <v>28243</v>
      </c>
      <c r="X86" s="314">
        <v>28509</v>
      </c>
      <c r="Y86" s="314">
        <v>28492</v>
      </c>
      <c r="Z86" s="314">
        <v>28429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</row>
    <row r="87" spans="1:36" ht="13.2" x14ac:dyDescent="0.25">
      <c r="A87" s="110" t="s">
        <v>399</v>
      </c>
      <c r="B87" s="110">
        <v>-117</v>
      </c>
      <c r="C87" s="110">
        <v>0</v>
      </c>
      <c r="D87" s="110">
        <v>-117</v>
      </c>
      <c r="E87" s="110">
        <v>0</v>
      </c>
      <c r="F87" s="110">
        <v>0</v>
      </c>
      <c r="G87" s="110">
        <v>0</v>
      </c>
      <c r="H87" s="110">
        <v>-117</v>
      </c>
      <c r="I87" s="110">
        <v>0</v>
      </c>
      <c r="J87" s="110"/>
      <c r="K87" s="155">
        <v>9559</v>
      </c>
      <c r="L87" s="155">
        <v>10320</v>
      </c>
      <c r="M87" s="155"/>
      <c r="N87" s="312">
        <v>1.3189441358145699</v>
      </c>
      <c r="O87" s="312">
        <v>0.62129890301912394</v>
      </c>
      <c r="P87" s="312">
        <v>1.0140153452685401</v>
      </c>
      <c r="Q87" s="312">
        <v>1.02451573849879</v>
      </c>
      <c r="R87" s="312">
        <v>1.0062038404726701</v>
      </c>
      <c r="S87" s="312">
        <v>1.00812292033666</v>
      </c>
      <c r="T87" s="313"/>
      <c r="U87" s="314">
        <v>9775</v>
      </c>
      <c r="V87" s="314">
        <v>9912</v>
      </c>
      <c r="W87" s="314">
        <v>10155</v>
      </c>
      <c r="X87" s="314">
        <v>10218</v>
      </c>
      <c r="Y87" s="314">
        <v>10301</v>
      </c>
      <c r="Z87" s="314">
        <v>10365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</row>
    <row r="88" spans="1:36" ht="13.2" x14ac:dyDescent="0.25">
      <c r="A88" s="110" t="s">
        <v>400</v>
      </c>
      <c r="B88" s="110">
        <v>-117</v>
      </c>
      <c r="C88" s="110">
        <v>0</v>
      </c>
      <c r="D88" s="110">
        <v>-117</v>
      </c>
      <c r="E88" s="110">
        <v>0</v>
      </c>
      <c r="F88" s="110">
        <v>0</v>
      </c>
      <c r="G88" s="110">
        <v>0</v>
      </c>
      <c r="H88" s="110">
        <v>-117</v>
      </c>
      <c r="I88" s="110">
        <v>0</v>
      </c>
      <c r="J88" s="110"/>
      <c r="K88" s="155">
        <v>12358</v>
      </c>
      <c r="L88" s="155">
        <v>12393</v>
      </c>
      <c r="M88" s="155"/>
      <c r="N88" s="312">
        <v>0.21513793632734801</v>
      </c>
      <c r="O88" s="312">
        <v>2.4224806201550399E-2</v>
      </c>
      <c r="P88" s="312">
        <v>1.0053754683173199</v>
      </c>
      <c r="Q88" s="312">
        <v>1.00558976020739</v>
      </c>
      <c r="R88" s="312">
        <v>0.99959719648755296</v>
      </c>
      <c r="S88" s="312">
        <v>0.99806576402321101</v>
      </c>
      <c r="T88" s="313"/>
      <c r="U88" s="314">
        <v>12278</v>
      </c>
      <c r="V88" s="314">
        <v>12344</v>
      </c>
      <c r="W88" s="314">
        <v>12413</v>
      </c>
      <c r="X88" s="314">
        <v>12408</v>
      </c>
      <c r="Y88" s="314">
        <v>12384</v>
      </c>
      <c r="Z88" s="314">
        <v>12387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</row>
    <row r="89" spans="1:36" ht="13.2" x14ac:dyDescent="0.25">
      <c r="A89" s="110" t="s">
        <v>401</v>
      </c>
      <c r="B89" s="110">
        <v>833</v>
      </c>
      <c r="C89" s="110">
        <v>0</v>
      </c>
      <c r="D89" s="110">
        <v>833</v>
      </c>
      <c r="E89" s="110">
        <v>0</v>
      </c>
      <c r="F89" s="110">
        <v>0</v>
      </c>
      <c r="G89" s="110">
        <v>0</v>
      </c>
      <c r="H89" s="110">
        <v>-117</v>
      </c>
      <c r="I89" s="110">
        <v>950</v>
      </c>
      <c r="J89" s="110"/>
      <c r="K89" s="155">
        <v>9320</v>
      </c>
      <c r="L89" s="155">
        <v>9588</v>
      </c>
      <c r="M89" s="155"/>
      <c r="N89" s="312">
        <v>0.762167267402725</v>
      </c>
      <c r="O89" s="312">
        <v>-0.94850948509485111</v>
      </c>
      <c r="P89" s="312">
        <v>1.01461265713979</v>
      </c>
      <c r="Q89" s="312">
        <v>1.0122842317060301</v>
      </c>
      <c r="R89" s="312">
        <v>1.00010461345329</v>
      </c>
      <c r="S89" s="312">
        <v>1.00355648535565</v>
      </c>
      <c r="T89" s="313"/>
      <c r="U89" s="314">
        <v>9307</v>
      </c>
      <c r="V89" s="314">
        <v>9443</v>
      </c>
      <c r="W89" s="314">
        <v>9559</v>
      </c>
      <c r="X89" s="314">
        <v>9560</v>
      </c>
      <c r="Y89" s="314">
        <v>9594</v>
      </c>
      <c r="Z89" s="314">
        <v>9503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</row>
    <row r="90" spans="1:36" ht="13.2" x14ac:dyDescent="0.25">
      <c r="A90" s="110" t="s">
        <v>402</v>
      </c>
      <c r="B90" s="110">
        <v>-117</v>
      </c>
      <c r="C90" s="110">
        <v>0</v>
      </c>
      <c r="D90" s="110">
        <v>-117</v>
      </c>
      <c r="E90" s="110">
        <v>0</v>
      </c>
      <c r="F90" s="110">
        <v>0</v>
      </c>
      <c r="G90" s="110">
        <v>0</v>
      </c>
      <c r="H90" s="110">
        <v>-117</v>
      </c>
      <c r="I90" s="110">
        <v>0</v>
      </c>
      <c r="J90" s="110"/>
      <c r="K90" s="155">
        <v>82023</v>
      </c>
      <c r="L90" s="155">
        <v>94129</v>
      </c>
      <c r="M90" s="155"/>
      <c r="N90" s="312">
        <v>1.6662517547678699</v>
      </c>
      <c r="O90" s="312">
        <v>0.85646498068963994</v>
      </c>
      <c r="P90" s="312">
        <v>1.0147535207265399</v>
      </c>
      <c r="Q90" s="312">
        <v>1.0199267448503</v>
      </c>
      <c r="R90" s="312">
        <v>1.0133434370058001</v>
      </c>
      <c r="S90" s="312">
        <v>1.0186407430286899</v>
      </c>
      <c r="T90" s="313"/>
      <c r="U90" s="314">
        <v>87979</v>
      </c>
      <c r="V90" s="314">
        <v>89277</v>
      </c>
      <c r="W90" s="314">
        <v>91056</v>
      </c>
      <c r="X90" s="314">
        <v>92271</v>
      </c>
      <c r="Y90" s="314">
        <v>93991</v>
      </c>
      <c r="Z90" s="314">
        <v>94796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</row>
    <row r="91" spans="1:36" ht="13.2" x14ac:dyDescent="0.25">
      <c r="A91" s="110" t="s">
        <v>403</v>
      </c>
      <c r="B91" s="110">
        <v>31</v>
      </c>
      <c r="C91" s="110">
        <v>148</v>
      </c>
      <c r="D91" s="110">
        <v>-117</v>
      </c>
      <c r="E91" s="110">
        <v>0</v>
      </c>
      <c r="F91" s="110">
        <v>147.563707438672</v>
      </c>
      <c r="G91" s="110">
        <v>0</v>
      </c>
      <c r="H91" s="110">
        <v>-117</v>
      </c>
      <c r="I91" s="110">
        <v>0</v>
      </c>
      <c r="J91" s="110"/>
      <c r="K91" s="155">
        <v>15570</v>
      </c>
      <c r="L91" s="155">
        <v>17651</v>
      </c>
      <c r="M91" s="155"/>
      <c r="N91" s="312">
        <v>2.30007760102797</v>
      </c>
      <c r="O91" s="312">
        <v>1.4623363373575899</v>
      </c>
      <c r="P91" s="312">
        <v>1.02774846359178</v>
      </c>
      <c r="Q91" s="312">
        <v>1.031891761295</v>
      </c>
      <c r="R91" s="312">
        <v>1.02446733785999</v>
      </c>
      <c r="S91" s="312">
        <v>1.0080562221460401</v>
      </c>
      <c r="T91" s="313"/>
      <c r="U91" s="314">
        <v>16109</v>
      </c>
      <c r="V91" s="314">
        <v>16556</v>
      </c>
      <c r="W91" s="314">
        <v>17084</v>
      </c>
      <c r="X91" s="314">
        <v>17502</v>
      </c>
      <c r="Y91" s="314">
        <v>17643</v>
      </c>
      <c r="Z91" s="314">
        <v>17901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</row>
    <row r="92" spans="1:36" ht="14.25" customHeight="1" x14ac:dyDescent="0.25">
      <c r="A92" s="18" t="s">
        <v>404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55"/>
      <c r="L92" s="155"/>
      <c r="M92" s="155"/>
      <c r="N92" s="312"/>
      <c r="O92" s="312"/>
      <c r="P92" s="312"/>
      <c r="Q92" s="312"/>
      <c r="R92" s="312"/>
      <c r="S92" s="312"/>
      <c r="T92" s="313"/>
      <c r="U92" s="314"/>
      <c r="V92" s="314"/>
      <c r="W92" s="314"/>
      <c r="X92" s="314"/>
      <c r="Y92" s="314"/>
      <c r="Z92" s="314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</row>
    <row r="93" spans="1:36" ht="13.2" x14ac:dyDescent="0.25">
      <c r="A93" s="110" t="s">
        <v>405</v>
      </c>
      <c r="B93" s="110">
        <v>-153</v>
      </c>
      <c r="C93" s="110">
        <v>0</v>
      </c>
      <c r="D93" s="110">
        <v>-153</v>
      </c>
      <c r="E93" s="110">
        <v>0</v>
      </c>
      <c r="F93" s="110">
        <v>0</v>
      </c>
      <c r="G93" s="110">
        <v>-35.64</v>
      </c>
      <c r="H93" s="110">
        <v>-117</v>
      </c>
      <c r="I93" s="110">
        <v>0</v>
      </c>
      <c r="J93" s="110"/>
      <c r="K93" s="155">
        <v>10806</v>
      </c>
      <c r="L93" s="155">
        <v>10839</v>
      </c>
      <c r="M93" s="155"/>
      <c r="N93" s="312">
        <v>0.43578078499022499</v>
      </c>
      <c r="O93" s="312">
        <v>-0.110650069156293</v>
      </c>
      <c r="P93" s="312">
        <v>1.01895289923062</v>
      </c>
      <c r="Q93" s="312">
        <v>0.99990791896869202</v>
      </c>
      <c r="R93" s="312">
        <v>1.00285477484115</v>
      </c>
      <c r="S93" s="312">
        <v>0.995867768595041</v>
      </c>
      <c r="T93" s="313"/>
      <c r="U93" s="314">
        <v>10658</v>
      </c>
      <c r="V93" s="314">
        <v>10860</v>
      </c>
      <c r="W93" s="314">
        <v>10859</v>
      </c>
      <c r="X93" s="314">
        <v>10890</v>
      </c>
      <c r="Y93" s="314">
        <v>10845</v>
      </c>
      <c r="Z93" s="314">
        <v>10833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</row>
    <row r="94" spans="1:36" ht="13.2" x14ac:dyDescent="0.25">
      <c r="A94" s="110" t="s">
        <v>406</v>
      </c>
      <c r="B94" s="110">
        <v>-153</v>
      </c>
      <c r="C94" s="110">
        <v>0</v>
      </c>
      <c r="D94" s="110">
        <v>-153</v>
      </c>
      <c r="E94" s="110">
        <v>0</v>
      </c>
      <c r="F94" s="110">
        <v>0</v>
      </c>
      <c r="G94" s="110">
        <v>-35.64</v>
      </c>
      <c r="H94" s="110">
        <v>-117</v>
      </c>
      <c r="I94" s="110">
        <v>0</v>
      </c>
      <c r="J94" s="110"/>
      <c r="K94" s="155">
        <v>9223</v>
      </c>
      <c r="L94" s="155">
        <v>9445</v>
      </c>
      <c r="M94" s="155"/>
      <c r="N94" s="312">
        <v>1.0536344249724601</v>
      </c>
      <c r="O94" s="312">
        <v>-0.71957671957671998</v>
      </c>
      <c r="P94" s="312">
        <v>1.0231736923416499</v>
      </c>
      <c r="Q94" s="312">
        <v>1.0083045729076801</v>
      </c>
      <c r="R94" s="312">
        <v>1.0034228259706901</v>
      </c>
      <c r="S94" s="312">
        <v>1.00735529261273</v>
      </c>
      <c r="T94" s="313"/>
      <c r="U94" s="314">
        <v>9062</v>
      </c>
      <c r="V94" s="314">
        <v>9272</v>
      </c>
      <c r="W94" s="314">
        <v>9349</v>
      </c>
      <c r="X94" s="314">
        <v>9381</v>
      </c>
      <c r="Y94" s="314">
        <v>9450</v>
      </c>
      <c r="Z94" s="314">
        <v>9382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</row>
    <row r="95" spans="1:36" ht="13.2" x14ac:dyDescent="0.25">
      <c r="A95" s="110" t="s">
        <v>407</v>
      </c>
      <c r="B95" s="110">
        <v>-117</v>
      </c>
      <c r="C95" s="110">
        <v>0</v>
      </c>
      <c r="D95" s="110">
        <v>-117</v>
      </c>
      <c r="E95" s="110">
        <v>0</v>
      </c>
      <c r="F95" s="110">
        <v>0</v>
      </c>
      <c r="G95" s="110">
        <v>0</v>
      </c>
      <c r="H95" s="110">
        <v>-117</v>
      </c>
      <c r="I95" s="110">
        <v>0</v>
      </c>
      <c r="J95" s="110"/>
      <c r="K95" s="155">
        <v>13855</v>
      </c>
      <c r="L95" s="155">
        <v>14224</v>
      </c>
      <c r="M95" s="155"/>
      <c r="N95" s="312">
        <v>0.69640846485015095</v>
      </c>
      <c r="O95" s="312">
        <v>-0.57564057564057602</v>
      </c>
      <c r="P95" s="312">
        <v>1.03969686033923</v>
      </c>
      <c r="Q95" s="312">
        <v>1.0109684137452299</v>
      </c>
      <c r="R95" s="312">
        <v>0.98702190482730201</v>
      </c>
      <c r="S95" s="312">
        <v>0.99102546264087898</v>
      </c>
      <c r="T95" s="313"/>
      <c r="U95" s="314">
        <v>13855</v>
      </c>
      <c r="V95" s="314">
        <v>14405</v>
      </c>
      <c r="W95" s="314">
        <v>14563</v>
      </c>
      <c r="X95" s="314">
        <v>14374</v>
      </c>
      <c r="Y95" s="314">
        <v>14245</v>
      </c>
      <c r="Z95" s="314">
        <v>14163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</row>
    <row r="96" spans="1:36" ht="13.2" x14ac:dyDescent="0.25">
      <c r="A96" s="110" t="s">
        <v>408</v>
      </c>
      <c r="B96" s="110">
        <v>1783</v>
      </c>
      <c r="C96" s="110">
        <v>0</v>
      </c>
      <c r="D96" s="110">
        <v>1783</v>
      </c>
      <c r="E96" s="110">
        <v>0</v>
      </c>
      <c r="F96" s="110">
        <v>0</v>
      </c>
      <c r="G96" s="110">
        <v>0</v>
      </c>
      <c r="H96" s="110">
        <v>-117</v>
      </c>
      <c r="I96" s="110">
        <v>1900</v>
      </c>
      <c r="J96" s="110"/>
      <c r="K96" s="155">
        <v>5873</v>
      </c>
      <c r="L96" s="155">
        <v>5921</v>
      </c>
      <c r="M96" s="155"/>
      <c r="N96" s="312">
        <v>0.49179357354558501</v>
      </c>
      <c r="O96" s="312">
        <v>-2.5684352821899301</v>
      </c>
      <c r="P96" s="312">
        <v>1.0255040496295</v>
      </c>
      <c r="Q96" s="312">
        <v>1.0309191732481899</v>
      </c>
      <c r="R96" s="312">
        <v>0.99217603911980401</v>
      </c>
      <c r="S96" s="312">
        <v>0.97223591260062403</v>
      </c>
      <c r="T96" s="313"/>
      <c r="U96" s="314">
        <v>5803</v>
      </c>
      <c r="V96" s="314">
        <v>5951</v>
      </c>
      <c r="W96" s="314">
        <v>6135</v>
      </c>
      <c r="X96" s="314">
        <v>6087</v>
      </c>
      <c r="Y96" s="314">
        <v>5918</v>
      </c>
      <c r="Z96" s="314">
        <v>5766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</row>
    <row r="97" spans="1:36" ht="13.2" x14ac:dyDescent="0.25">
      <c r="A97" s="110" t="s">
        <v>404</v>
      </c>
      <c r="B97" s="110">
        <v>-52</v>
      </c>
      <c r="C97" s="110">
        <v>101</v>
      </c>
      <c r="D97" s="110">
        <v>-153</v>
      </c>
      <c r="E97" s="110">
        <v>0</v>
      </c>
      <c r="F97" s="110">
        <v>101.14288798998101</v>
      </c>
      <c r="G97" s="110">
        <v>-35.64</v>
      </c>
      <c r="H97" s="110">
        <v>-117</v>
      </c>
      <c r="I97" s="110">
        <v>0</v>
      </c>
      <c r="J97" s="110"/>
      <c r="K97" s="155">
        <v>62388</v>
      </c>
      <c r="L97" s="155">
        <v>69467</v>
      </c>
      <c r="M97" s="155"/>
      <c r="N97" s="312">
        <v>1.43820856369965</v>
      </c>
      <c r="O97" s="312">
        <v>1.3919107793835799</v>
      </c>
      <c r="P97" s="312">
        <v>1.0114419967047099</v>
      </c>
      <c r="Q97" s="312">
        <v>1.0150381610304999</v>
      </c>
      <c r="R97" s="312">
        <v>1.01665799836541</v>
      </c>
      <c r="S97" s="312">
        <v>1.01439721702526</v>
      </c>
      <c r="T97" s="313"/>
      <c r="U97" s="314">
        <v>65548</v>
      </c>
      <c r="V97" s="314">
        <v>66298</v>
      </c>
      <c r="W97" s="314">
        <v>67295</v>
      </c>
      <c r="X97" s="314">
        <v>68416</v>
      </c>
      <c r="Y97" s="314">
        <v>69401</v>
      </c>
      <c r="Z97" s="314">
        <v>70367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</row>
    <row r="98" spans="1:36" ht="13.2" x14ac:dyDescent="0.25">
      <c r="A98" s="110" t="s">
        <v>409</v>
      </c>
      <c r="B98" s="110">
        <v>-153</v>
      </c>
      <c r="C98" s="110">
        <v>0</v>
      </c>
      <c r="D98" s="110">
        <v>-153</v>
      </c>
      <c r="E98" s="110">
        <v>0</v>
      </c>
      <c r="F98" s="110">
        <v>0</v>
      </c>
      <c r="G98" s="110">
        <v>-35.64</v>
      </c>
      <c r="H98" s="110">
        <v>-117</v>
      </c>
      <c r="I98" s="110">
        <v>0</v>
      </c>
      <c r="J98" s="110"/>
      <c r="K98" s="155">
        <v>12980</v>
      </c>
      <c r="L98" s="155">
        <v>13430</v>
      </c>
      <c r="M98" s="155"/>
      <c r="N98" s="312">
        <v>0.65725916871610701</v>
      </c>
      <c r="O98" s="312">
        <v>-1.06280193236715</v>
      </c>
      <c r="P98" s="312">
        <v>1.00991836423285</v>
      </c>
      <c r="Q98" s="312">
        <v>1.01888645463474</v>
      </c>
      <c r="R98" s="312">
        <v>1.0057833469266699</v>
      </c>
      <c r="S98" s="312">
        <v>0.99189089568743105</v>
      </c>
      <c r="T98" s="313"/>
      <c r="U98" s="314">
        <v>13107</v>
      </c>
      <c r="V98" s="314">
        <v>13237</v>
      </c>
      <c r="W98" s="314">
        <v>13487</v>
      </c>
      <c r="X98" s="314">
        <v>13565</v>
      </c>
      <c r="Y98" s="314">
        <v>13455</v>
      </c>
      <c r="Z98" s="314">
        <v>13312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</row>
    <row r="99" spans="1:36" ht="13.2" x14ac:dyDescent="0.25">
      <c r="A99" s="110" t="s">
        <v>410</v>
      </c>
      <c r="B99" s="110">
        <v>-153</v>
      </c>
      <c r="C99" s="110">
        <v>0</v>
      </c>
      <c r="D99" s="110">
        <v>-153</v>
      </c>
      <c r="E99" s="110">
        <v>0</v>
      </c>
      <c r="F99" s="110">
        <v>0</v>
      </c>
      <c r="G99" s="110">
        <v>-35.64</v>
      </c>
      <c r="H99" s="110">
        <v>-117</v>
      </c>
      <c r="I99" s="110">
        <v>0</v>
      </c>
      <c r="J99" s="110"/>
      <c r="K99" s="155">
        <v>13834</v>
      </c>
      <c r="L99" s="155">
        <v>15249</v>
      </c>
      <c r="M99" s="155"/>
      <c r="N99" s="312">
        <v>1.0430626239184899</v>
      </c>
      <c r="O99" s="312">
        <v>1.33990147783251</v>
      </c>
      <c r="P99" s="312">
        <v>1.01581541832124</v>
      </c>
      <c r="Q99" s="312">
        <v>1.00930107164521</v>
      </c>
      <c r="R99" s="312">
        <v>1.0024040066777999</v>
      </c>
      <c r="S99" s="312">
        <v>1.01425621211112</v>
      </c>
      <c r="T99" s="313"/>
      <c r="U99" s="314">
        <v>14606</v>
      </c>
      <c r="V99" s="314">
        <v>14837</v>
      </c>
      <c r="W99" s="314">
        <v>14975</v>
      </c>
      <c r="X99" s="314">
        <v>15011</v>
      </c>
      <c r="Y99" s="314">
        <v>15225</v>
      </c>
      <c r="Z99" s="314">
        <v>15429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</row>
    <row r="100" spans="1:36" ht="13.2" x14ac:dyDescent="0.25">
      <c r="A100" s="110" t="s">
        <v>411</v>
      </c>
      <c r="B100" s="110">
        <v>-153</v>
      </c>
      <c r="C100" s="110">
        <v>0</v>
      </c>
      <c r="D100" s="110">
        <v>-153</v>
      </c>
      <c r="E100" s="110">
        <v>0</v>
      </c>
      <c r="F100" s="110">
        <v>0</v>
      </c>
      <c r="G100" s="110">
        <v>-35.64</v>
      </c>
      <c r="H100" s="110">
        <v>-117</v>
      </c>
      <c r="I100" s="110">
        <v>0</v>
      </c>
      <c r="J100" s="110"/>
      <c r="K100" s="155">
        <v>19576</v>
      </c>
      <c r="L100" s="155">
        <v>20318</v>
      </c>
      <c r="M100" s="155"/>
      <c r="N100" s="312">
        <v>0.70757209457803494</v>
      </c>
      <c r="O100" s="312">
        <v>-0.28547521779790297</v>
      </c>
      <c r="P100" s="312">
        <v>1.01878290805994</v>
      </c>
      <c r="Q100" s="312">
        <v>1.01152909605924</v>
      </c>
      <c r="R100" s="312">
        <v>0.99911569638909403</v>
      </c>
      <c r="S100" s="312">
        <v>0.99901657078231798</v>
      </c>
      <c r="T100" s="313"/>
      <c r="U100" s="314">
        <v>19752</v>
      </c>
      <c r="V100" s="314">
        <v>20123</v>
      </c>
      <c r="W100" s="314">
        <v>20355</v>
      </c>
      <c r="X100" s="314">
        <v>20337</v>
      </c>
      <c r="Y100" s="314">
        <v>20317</v>
      </c>
      <c r="Z100" s="314">
        <v>20259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</row>
    <row r="101" spans="1:36" ht="13.2" x14ac:dyDescent="0.25">
      <c r="A101" s="110" t="s">
        <v>412</v>
      </c>
      <c r="B101" s="110">
        <v>-153</v>
      </c>
      <c r="C101" s="110">
        <v>0</v>
      </c>
      <c r="D101" s="110">
        <v>-153</v>
      </c>
      <c r="E101" s="110">
        <v>0</v>
      </c>
      <c r="F101" s="110">
        <v>0</v>
      </c>
      <c r="G101" s="110">
        <v>-35.64</v>
      </c>
      <c r="H101" s="110">
        <v>-117</v>
      </c>
      <c r="I101" s="110">
        <v>0</v>
      </c>
      <c r="J101" s="110"/>
      <c r="K101" s="155">
        <v>26232</v>
      </c>
      <c r="L101" s="155">
        <v>27102</v>
      </c>
      <c r="M101" s="155"/>
      <c r="N101" s="312">
        <v>0.57978330139420997</v>
      </c>
      <c r="O101" s="312">
        <v>0.16248753646737302</v>
      </c>
      <c r="P101" s="312">
        <v>1.0095616024187499</v>
      </c>
      <c r="Q101" s="312">
        <v>1.0074869913525299</v>
      </c>
      <c r="R101" s="312">
        <v>1.0004830379370599</v>
      </c>
      <c r="S101" s="312">
        <v>1.0056822402139201</v>
      </c>
      <c r="T101" s="313"/>
      <c r="U101" s="314">
        <v>26460</v>
      </c>
      <c r="V101" s="314">
        <v>26713</v>
      </c>
      <c r="W101" s="314">
        <v>26913</v>
      </c>
      <c r="X101" s="314">
        <v>26926</v>
      </c>
      <c r="Y101" s="314">
        <v>27079</v>
      </c>
      <c r="Z101" s="314">
        <v>27123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</row>
    <row r="102" spans="1:36" ht="13.2" x14ac:dyDescent="0.25">
      <c r="A102" s="110" t="s">
        <v>413</v>
      </c>
      <c r="B102" s="110">
        <v>-3</v>
      </c>
      <c r="C102" s="110">
        <v>0</v>
      </c>
      <c r="D102" s="110">
        <v>-3</v>
      </c>
      <c r="E102" s="110">
        <v>0</v>
      </c>
      <c r="F102" s="110">
        <v>0</v>
      </c>
      <c r="G102" s="110">
        <v>-35.64</v>
      </c>
      <c r="H102" s="110">
        <v>-117</v>
      </c>
      <c r="I102" s="110">
        <v>150</v>
      </c>
      <c r="J102" s="110"/>
      <c r="K102" s="155">
        <v>7044</v>
      </c>
      <c r="L102" s="155">
        <v>7125</v>
      </c>
      <c r="M102" s="155"/>
      <c r="N102" s="312">
        <v>0.49523220249791899</v>
      </c>
      <c r="O102" s="312">
        <v>0.50675675675675691</v>
      </c>
      <c r="P102" s="312">
        <v>1.00588657573582</v>
      </c>
      <c r="Q102" s="312">
        <v>1.0119897230944901</v>
      </c>
      <c r="R102" s="312">
        <v>1.0001410437235501</v>
      </c>
      <c r="S102" s="312">
        <v>1.0018333098293599</v>
      </c>
      <c r="T102" s="313"/>
      <c r="U102" s="314">
        <v>6965</v>
      </c>
      <c r="V102" s="314">
        <v>7006</v>
      </c>
      <c r="W102" s="314">
        <v>7090</v>
      </c>
      <c r="X102" s="314">
        <v>7091</v>
      </c>
      <c r="Y102" s="314">
        <v>7104</v>
      </c>
      <c r="Z102" s="314">
        <v>7140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</row>
    <row r="103" spans="1:36" ht="13.2" x14ac:dyDescent="0.25">
      <c r="A103" s="110" t="s">
        <v>414</v>
      </c>
      <c r="B103" s="110">
        <v>-117</v>
      </c>
      <c r="C103" s="110">
        <v>0</v>
      </c>
      <c r="D103" s="110">
        <v>-117</v>
      </c>
      <c r="E103" s="110">
        <v>0</v>
      </c>
      <c r="F103" s="110">
        <v>0</v>
      </c>
      <c r="G103" s="110">
        <v>0</v>
      </c>
      <c r="H103" s="110">
        <v>-117</v>
      </c>
      <c r="I103" s="110">
        <v>0</v>
      </c>
      <c r="J103" s="110"/>
      <c r="K103" s="155">
        <v>15538</v>
      </c>
      <c r="L103" s="155">
        <v>15647</v>
      </c>
      <c r="M103" s="155"/>
      <c r="N103" s="312">
        <v>0.46364475433486901</v>
      </c>
      <c r="O103" s="312">
        <v>1.27754710954966E-2</v>
      </c>
      <c r="P103" s="312">
        <v>1.01470588235294</v>
      </c>
      <c r="Q103" s="312">
        <v>1.00820828523791</v>
      </c>
      <c r="R103" s="312">
        <v>1.0011448925073101</v>
      </c>
      <c r="S103" s="312">
        <v>0.99459974587039401</v>
      </c>
      <c r="T103" s="313"/>
      <c r="U103" s="314">
        <v>15368</v>
      </c>
      <c r="V103" s="314">
        <v>15594</v>
      </c>
      <c r="W103" s="314">
        <v>15722</v>
      </c>
      <c r="X103" s="314">
        <v>15740</v>
      </c>
      <c r="Y103" s="314">
        <v>15655</v>
      </c>
      <c r="Z103" s="314">
        <v>15657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</row>
    <row r="104" spans="1:36" ht="13.2" x14ac:dyDescent="0.25">
      <c r="A104" s="110" t="s">
        <v>415</v>
      </c>
      <c r="B104" s="110">
        <v>-153</v>
      </c>
      <c r="C104" s="110">
        <v>0</v>
      </c>
      <c r="D104" s="110">
        <v>-153</v>
      </c>
      <c r="E104" s="110">
        <v>0</v>
      </c>
      <c r="F104" s="110">
        <v>0</v>
      </c>
      <c r="G104" s="110">
        <v>-35.64</v>
      </c>
      <c r="H104" s="110">
        <v>-117</v>
      </c>
      <c r="I104" s="110">
        <v>0</v>
      </c>
      <c r="J104" s="110"/>
      <c r="K104" s="155">
        <v>36290</v>
      </c>
      <c r="L104" s="155">
        <v>36679</v>
      </c>
      <c r="M104" s="155"/>
      <c r="N104" s="312">
        <v>0.491394967023706</v>
      </c>
      <c r="O104" s="312">
        <v>-0.32406524876773501</v>
      </c>
      <c r="P104" s="312">
        <v>1.00783159297934</v>
      </c>
      <c r="Q104" s="312">
        <v>1.00708184072747</v>
      </c>
      <c r="R104" s="312">
        <v>1.0040769420198601</v>
      </c>
      <c r="S104" s="312">
        <v>1.0006812731632899</v>
      </c>
      <c r="T104" s="313"/>
      <c r="U104" s="314">
        <v>36008</v>
      </c>
      <c r="V104" s="314">
        <v>36290</v>
      </c>
      <c r="W104" s="314">
        <v>36547</v>
      </c>
      <c r="X104" s="314">
        <v>36696</v>
      </c>
      <c r="Y104" s="314">
        <v>36721</v>
      </c>
      <c r="Z104" s="314">
        <v>36602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</row>
    <row r="105" spans="1:36" ht="14.25" customHeight="1" x14ac:dyDescent="0.25">
      <c r="A105" s="18" t="s">
        <v>416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55"/>
      <c r="L105" s="155"/>
      <c r="M105" s="155"/>
      <c r="N105" s="312"/>
      <c r="O105" s="312"/>
      <c r="P105" s="312"/>
      <c r="Q105" s="312"/>
      <c r="R105" s="312"/>
      <c r="S105" s="312"/>
      <c r="T105" s="313"/>
      <c r="U105" s="314"/>
      <c r="V105" s="314"/>
      <c r="W105" s="314"/>
      <c r="X105" s="314"/>
      <c r="Y105" s="314"/>
      <c r="Z105" s="314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</row>
    <row r="106" spans="1:36" ht="13.2" x14ac:dyDescent="0.25">
      <c r="A106" s="110" t="s">
        <v>416</v>
      </c>
      <c r="B106" s="110">
        <v>-153</v>
      </c>
      <c r="C106" s="110">
        <v>0</v>
      </c>
      <c r="D106" s="110">
        <v>-153</v>
      </c>
      <c r="E106" s="110">
        <v>0</v>
      </c>
      <c r="F106" s="110">
        <v>0</v>
      </c>
      <c r="G106" s="110">
        <v>-35.64</v>
      </c>
      <c r="H106" s="110">
        <v>-117</v>
      </c>
      <c r="I106" s="110">
        <v>0</v>
      </c>
      <c r="J106" s="110"/>
      <c r="K106" s="155">
        <v>57221</v>
      </c>
      <c r="L106" s="155">
        <v>59686</v>
      </c>
      <c r="M106" s="155"/>
      <c r="N106" s="312">
        <v>0.96259468266841597</v>
      </c>
      <c r="O106" s="312">
        <v>0.69421155007042701</v>
      </c>
      <c r="P106" s="312">
        <v>1.0076663065825699</v>
      </c>
      <c r="Q106" s="312">
        <v>1.01137739046236</v>
      </c>
      <c r="R106" s="312">
        <v>1.0108390891062</v>
      </c>
      <c r="S106" s="312">
        <v>1.00862564692352</v>
      </c>
      <c r="T106" s="313"/>
      <c r="U106" s="314">
        <v>57394</v>
      </c>
      <c r="V106" s="314">
        <v>57834</v>
      </c>
      <c r="W106" s="314">
        <v>58492</v>
      </c>
      <c r="X106" s="314">
        <v>59126</v>
      </c>
      <c r="Y106" s="314">
        <v>59636</v>
      </c>
      <c r="Z106" s="314">
        <v>60050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</row>
    <row r="107" spans="1:36" ht="14.25" customHeight="1" x14ac:dyDescent="0.25">
      <c r="A107" s="18" t="s">
        <v>417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55"/>
      <c r="L107" s="155"/>
      <c r="M107" s="155"/>
      <c r="N107" s="312"/>
      <c r="O107" s="312"/>
      <c r="P107" s="312"/>
      <c r="Q107" s="312"/>
      <c r="R107" s="312"/>
      <c r="S107" s="312"/>
      <c r="T107" s="313"/>
      <c r="U107" s="314"/>
      <c r="V107" s="314"/>
      <c r="W107" s="314"/>
      <c r="X107" s="314"/>
      <c r="Y107" s="314"/>
      <c r="Z107" s="314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</row>
    <row r="108" spans="1:36" ht="13.2" x14ac:dyDescent="0.25">
      <c r="A108" s="110" t="s">
        <v>418</v>
      </c>
      <c r="B108" s="110">
        <v>-44</v>
      </c>
      <c r="C108" s="110">
        <v>0</v>
      </c>
      <c r="D108" s="110">
        <v>-44</v>
      </c>
      <c r="E108" s="110">
        <v>0</v>
      </c>
      <c r="F108" s="110">
        <v>0</v>
      </c>
      <c r="G108" s="110">
        <v>-35.64</v>
      </c>
      <c r="H108" s="110">
        <v>-8</v>
      </c>
      <c r="I108" s="110">
        <v>0</v>
      </c>
      <c r="J108" s="110"/>
      <c r="K108" s="155">
        <v>30918</v>
      </c>
      <c r="L108" s="155">
        <v>32473</v>
      </c>
      <c r="M108" s="155"/>
      <c r="N108" s="312">
        <v>0.47171304105377798</v>
      </c>
      <c r="O108" s="312">
        <v>-3.0823290077982901E-2</v>
      </c>
      <c r="P108" s="312">
        <v>1.0063760286450201</v>
      </c>
      <c r="Q108" s="312">
        <v>1.0054305421179099</v>
      </c>
      <c r="R108" s="312">
        <v>1.0042837187645499</v>
      </c>
      <c r="S108" s="312">
        <v>1.0027818131239801</v>
      </c>
      <c r="T108" s="313"/>
      <c r="U108" s="314">
        <v>31838</v>
      </c>
      <c r="V108" s="314">
        <v>32041</v>
      </c>
      <c r="W108" s="314">
        <v>32215</v>
      </c>
      <c r="X108" s="314">
        <v>32353</v>
      </c>
      <c r="Y108" s="314">
        <v>32443</v>
      </c>
      <c r="Z108" s="314">
        <v>32433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</row>
    <row r="109" spans="1:36" ht="13.2" x14ac:dyDescent="0.25">
      <c r="A109" s="110" t="s">
        <v>419</v>
      </c>
      <c r="B109" s="110">
        <v>-44</v>
      </c>
      <c r="C109" s="110">
        <v>0</v>
      </c>
      <c r="D109" s="110">
        <v>-44</v>
      </c>
      <c r="E109" s="110">
        <v>0</v>
      </c>
      <c r="F109" s="110">
        <v>0</v>
      </c>
      <c r="G109" s="110">
        <v>-35.64</v>
      </c>
      <c r="H109" s="110">
        <v>-8</v>
      </c>
      <c r="I109" s="110">
        <v>0</v>
      </c>
      <c r="J109" s="110"/>
      <c r="K109" s="155">
        <v>63342</v>
      </c>
      <c r="L109" s="155">
        <v>66622</v>
      </c>
      <c r="M109" s="155"/>
      <c r="N109" s="312">
        <v>0.573291854598179</v>
      </c>
      <c r="O109" s="312">
        <v>-0.21722846441947602</v>
      </c>
      <c r="P109" s="312">
        <v>1.0140402507625601</v>
      </c>
      <c r="Q109" s="312">
        <v>1.00686246353372</v>
      </c>
      <c r="R109" s="312">
        <v>1.00163636636592</v>
      </c>
      <c r="S109" s="312">
        <v>1.0004496402877701</v>
      </c>
      <c r="T109" s="313"/>
      <c r="U109" s="314">
        <v>65241</v>
      </c>
      <c r="V109" s="314">
        <v>66157</v>
      </c>
      <c r="W109" s="314">
        <v>66611</v>
      </c>
      <c r="X109" s="314">
        <v>66720</v>
      </c>
      <c r="Y109" s="314">
        <v>66750</v>
      </c>
      <c r="Z109" s="314">
        <v>66605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</row>
    <row r="110" spans="1:36" ht="13.2" x14ac:dyDescent="0.25">
      <c r="A110" s="110" t="s">
        <v>420</v>
      </c>
      <c r="B110" s="110">
        <v>-44</v>
      </c>
      <c r="C110" s="110">
        <v>0</v>
      </c>
      <c r="D110" s="110">
        <v>-44</v>
      </c>
      <c r="E110" s="110">
        <v>0</v>
      </c>
      <c r="F110" s="110">
        <v>0</v>
      </c>
      <c r="G110" s="110">
        <v>-35.64</v>
      </c>
      <c r="H110" s="110">
        <v>-8</v>
      </c>
      <c r="I110" s="110">
        <v>0</v>
      </c>
      <c r="J110" s="110"/>
      <c r="K110" s="155">
        <v>13102</v>
      </c>
      <c r="L110" s="155">
        <v>13426</v>
      </c>
      <c r="M110" s="155"/>
      <c r="N110" s="312">
        <v>0.57726266126507697</v>
      </c>
      <c r="O110" s="312">
        <v>-0.75126450461172301</v>
      </c>
      <c r="P110" s="312">
        <v>1.01522301720201</v>
      </c>
      <c r="Q110" s="312">
        <v>1.0103463787674301</v>
      </c>
      <c r="R110" s="312">
        <v>1.00118729593351</v>
      </c>
      <c r="S110" s="312">
        <v>0.99644233619922895</v>
      </c>
      <c r="T110" s="313"/>
      <c r="U110" s="314">
        <v>13138</v>
      </c>
      <c r="V110" s="314">
        <v>13338</v>
      </c>
      <c r="W110" s="314">
        <v>13476</v>
      </c>
      <c r="X110" s="314">
        <v>13492</v>
      </c>
      <c r="Y110" s="314">
        <v>13444</v>
      </c>
      <c r="Z110" s="314">
        <v>13343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</row>
    <row r="111" spans="1:36" ht="13.2" x14ac:dyDescent="0.25">
      <c r="A111" s="110" t="s">
        <v>421</v>
      </c>
      <c r="B111" s="110">
        <v>-44</v>
      </c>
      <c r="C111" s="110">
        <v>0</v>
      </c>
      <c r="D111" s="110">
        <v>-44</v>
      </c>
      <c r="E111" s="110">
        <v>0</v>
      </c>
      <c r="F111" s="110">
        <v>0</v>
      </c>
      <c r="G111" s="110">
        <v>-35.64</v>
      </c>
      <c r="H111" s="110">
        <v>-8</v>
      </c>
      <c r="I111" s="110">
        <v>0</v>
      </c>
      <c r="J111" s="110"/>
      <c r="K111" s="155">
        <v>28416</v>
      </c>
      <c r="L111" s="155">
        <v>29633</v>
      </c>
      <c r="M111" s="155"/>
      <c r="N111" s="312">
        <v>0.89888350493767499</v>
      </c>
      <c r="O111" s="312">
        <v>-0.81583117014462503</v>
      </c>
      <c r="P111" s="312">
        <v>1.01093640810622</v>
      </c>
      <c r="Q111" s="312">
        <v>1.02180900701621</v>
      </c>
      <c r="R111" s="312">
        <v>1.0035177919090801</v>
      </c>
      <c r="S111" s="312">
        <v>0.99983146824861802</v>
      </c>
      <c r="T111" s="313"/>
      <c r="U111" s="314">
        <v>28620</v>
      </c>
      <c r="V111" s="314">
        <v>28933</v>
      </c>
      <c r="W111" s="314">
        <v>29564</v>
      </c>
      <c r="X111" s="314">
        <v>29668</v>
      </c>
      <c r="Y111" s="314">
        <v>29663</v>
      </c>
      <c r="Z111" s="314">
        <v>29421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</row>
    <row r="112" spans="1:36" ht="13.2" x14ac:dyDescent="0.25">
      <c r="A112" s="110" t="s">
        <v>422</v>
      </c>
      <c r="B112" s="110">
        <v>-44</v>
      </c>
      <c r="C112" s="110">
        <v>0</v>
      </c>
      <c r="D112" s="110">
        <v>-44</v>
      </c>
      <c r="E112" s="110">
        <v>0</v>
      </c>
      <c r="F112" s="110">
        <v>0</v>
      </c>
      <c r="G112" s="110">
        <v>-35.64</v>
      </c>
      <c r="H112" s="110">
        <v>-8</v>
      </c>
      <c r="I112" s="110">
        <v>0</v>
      </c>
      <c r="J112" s="110"/>
      <c r="K112" s="155">
        <v>16813</v>
      </c>
      <c r="L112" s="155">
        <v>17452</v>
      </c>
      <c r="M112" s="155"/>
      <c r="N112" s="312">
        <v>0.47116751711162602</v>
      </c>
      <c r="O112" s="312">
        <v>-0.13182026593305801</v>
      </c>
      <c r="P112" s="312">
        <v>1.0173450913975399</v>
      </c>
      <c r="Q112" s="312">
        <v>1.00378874856487</v>
      </c>
      <c r="R112" s="312">
        <v>0.99879903923138502</v>
      </c>
      <c r="S112" s="312">
        <v>0.99902662467792702</v>
      </c>
      <c r="T112" s="313"/>
      <c r="U112" s="314">
        <v>17123</v>
      </c>
      <c r="V112" s="314">
        <v>17420</v>
      </c>
      <c r="W112" s="314">
        <v>17486</v>
      </c>
      <c r="X112" s="314">
        <v>17465</v>
      </c>
      <c r="Y112" s="314">
        <v>17448</v>
      </c>
      <c r="Z112" s="314">
        <v>17425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</row>
    <row r="113" spans="1:36" ht="14.25" customHeight="1" x14ac:dyDescent="0.25">
      <c r="A113" s="18" t="s">
        <v>423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55"/>
      <c r="L113" s="155"/>
      <c r="M113" s="155"/>
      <c r="N113" s="312"/>
      <c r="O113" s="312"/>
      <c r="P113" s="312"/>
      <c r="Q113" s="312"/>
      <c r="R113" s="312"/>
      <c r="S113" s="312"/>
      <c r="T113" s="313"/>
      <c r="U113" s="314"/>
      <c r="V113" s="314"/>
      <c r="W113" s="314"/>
      <c r="X113" s="314"/>
      <c r="Y113" s="314"/>
      <c r="Z113" s="314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</row>
    <row r="114" spans="1:36" ht="13.2" x14ac:dyDescent="0.25">
      <c r="A114" s="110" t="s">
        <v>424</v>
      </c>
      <c r="B114" s="110">
        <v>-44</v>
      </c>
      <c r="C114" s="110">
        <v>0</v>
      </c>
      <c r="D114" s="110">
        <v>-44</v>
      </c>
      <c r="E114" s="110">
        <v>0</v>
      </c>
      <c r="F114" s="110">
        <v>0</v>
      </c>
      <c r="G114" s="110">
        <v>-35.64</v>
      </c>
      <c r="H114" s="110">
        <v>-8</v>
      </c>
      <c r="I114" s="110">
        <v>0</v>
      </c>
      <c r="J114" s="110"/>
      <c r="K114" s="155">
        <v>14813</v>
      </c>
      <c r="L114" s="155">
        <v>15715</v>
      </c>
      <c r="M114" s="155"/>
      <c r="N114" s="312">
        <v>1.20328565318479</v>
      </c>
      <c r="O114" s="312">
        <v>-5.7361376673040199E-2</v>
      </c>
      <c r="P114" s="312">
        <v>1.0123019322056599</v>
      </c>
      <c r="Q114" s="312">
        <v>1.01552077141536</v>
      </c>
      <c r="R114" s="312">
        <v>1.0061784599375601</v>
      </c>
      <c r="S114" s="312">
        <v>1.0141555167733201</v>
      </c>
      <c r="T114" s="313"/>
      <c r="U114" s="314">
        <v>14957</v>
      </c>
      <c r="V114" s="314">
        <v>15141</v>
      </c>
      <c r="W114" s="314">
        <v>15376</v>
      </c>
      <c r="X114" s="314">
        <v>15471</v>
      </c>
      <c r="Y114" s="314">
        <v>15690</v>
      </c>
      <c r="Z114" s="314">
        <v>15681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</row>
    <row r="115" spans="1:36" ht="13.2" x14ac:dyDescent="0.25">
      <c r="A115" s="110" t="s">
        <v>425</v>
      </c>
      <c r="B115" s="110">
        <v>-44</v>
      </c>
      <c r="C115" s="110">
        <v>0</v>
      </c>
      <c r="D115" s="110">
        <v>-44</v>
      </c>
      <c r="E115" s="110">
        <v>0</v>
      </c>
      <c r="F115" s="110">
        <v>0</v>
      </c>
      <c r="G115" s="110">
        <v>-35.64</v>
      </c>
      <c r="H115" s="110">
        <v>-8</v>
      </c>
      <c r="I115" s="110">
        <v>0</v>
      </c>
      <c r="J115" s="110"/>
      <c r="K115" s="155">
        <v>12285</v>
      </c>
      <c r="L115" s="155">
        <v>12870</v>
      </c>
      <c r="M115" s="155"/>
      <c r="N115" s="312">
        <v>0.74348679968119202</v>
      </c>
      <c r="O115" s="312">
        <v>-0.90845562543675695</v>
      </c>
      <c r="P115" s="312">
        <v>1.00551867551788</v>
      </c>
      <c r="Q115" s="312">
        <v>1.0097836461979</v>
      </c>
      <c r="R115" s="312">
        <v>1.0120519889720401</v>
      </c>
      <c r="S115" s="312">
        <v>1.0024128268991299</v>
      </c>
      <c r="T115" s="313"/>
      <c r="U115" s="314">
        <v>12503</v>
      </c>
      <c r="V115" s="314">
        <v>12572</v>
      </c>
      <c r="W115" s="314">
        <v>12695</v>
      </c>
      <c r="X115" s="314">
        <v>12848</v>
      </c>
      <c r="Y115" s="314">
        <v>12879</v>
      </c>
      <c r="Z115" s="314">
        <v>12762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</row>
    <row r="116" spans="1:36" ht="13.2" x14ac:dyDescent="0.25">
      <c r="A116" s="110" t="s">
        <v>426</v>
      </c>
      <c r="B116" s="110">
        <v>-44</v>
      </c>
      <c r="C116" s="110">
        <v>0</v>
      </c>
      <c r="D116" s="110">
        <v>-44</v>
      </c>
      <c r="E116" s="110">
        <v>0</v>
      </c>
      <c r="F116" s="110">
        <v>0</v>
      </c>
      <c r="G116" s="110">
        <v>-35.64</v>
      </c>
      <c r="H116" s="110">
        <v>-8</v>
      </c>
      <c r="I116" s="110">
        <v>0</v>
      </c>
      <c r="J116" s="110"/>
      <c r="K116" s="155">
        <v>16509</v>
      </c>
      <c r="L116" s="155">
        <v>19112</v>
      </c>
      <c r="M116" s="155"/>
      <c r="N116" s="312">
        <v>2.1804139864573</v>
      </c>
      <c r="O116" s="312">
        <v>1.14779129152846</v>
      </c>
      <c r="P116" s="312">
        <v>1.0121678241405001</v>
      </c>
      <c r="Q116" s="312">
        <v>1.0188829033172699</v>
      </c>
      <c r="R116" s="312">
        <v>1.02103739982191</v>
      </c>
      <c r="S116" s="312">
        <v>1.03526654311567</v>
      </c>
      <c r="T116" s="313"/>
      <c r="U116" s="314">
        <v>17423</v>
      </c>
      <c r="V116" s="314">
        <v>17635</v>
      </c>
      <c r="W116" s="314">
        <v>17968</v>
      </c>
      <c r="X116" s="314">
        <v>18346</v>
      </c>
      <c r="Y116" s="314">
        <v>18993</v>
      </c>
      <c r="Z116" s="314">
        <v>19211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</row>
    <row r="117" spans="1:36" ht="13.2" x14ac:dyDescent="0.25">
      <c r="A117" s="110" t="s">
        <v>427</v>
      </c>
      <c r="B117" s="110">
        <v>-44</v>
      </c>
      <c r="C117" s="110">
        <v>0</v>
      </c>
      <c r="D117" s="110">
        <v>-44</v>
      </c>
      <c r="E117" s="110">
        <v>0</v>
      </c>
      <c r="F117" s="110">
        <v>0</v>
      </c>
      <c r="G117" s="110">
        <v>-35.64</v>
      </c>
      <c r="H117" s="110">
        <v>-8</v>
      </c>
      <c r="I117" s="110">
        <v>0</v>
      </c>
      <c r="J117" s="110"/>
      <c r="K117" s="155">
        <v>14269</v>
      </c>
      <c r="L117" s="155">
        <v>15128</v>
      </c>
      <c r="M117" s="155"/>
      <c r="N117" s="312">
        <v>1.15342005763501</v>
      </c>
      <c r="O117" s="312">
        <v>1.9897857663991498</v>
      </c>
      <c r="P117" s="312">
        <v>1.0113186584264999</v>
      </c>
      <c r="Q117" s="312">
        <v>1.0131831914309299</v>
      </c>
      <c r="R117" s="312">
        <v>1.00826782325834</v>
      </c>
      <c r="S117" s="312">
        <v>1.0133754536900099</v>
      </c>
      <c r="T117" s="313"/>
      <c r="U117" s="314">
        <v>14401</v>
      </c>
      <c r="V117" s="314">
        <v>14564</v>
      </c>
      <c r="W117" s="314">
        <v>14756</v>
      </c>
      <c r="X117" s="314">
        <v>14878</v>
      </c>
      <c r="Y117" s="314">
        <v>15077</v>
      </c>
      <c r="Z117" s="314">
        <v>15377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</row>
    <row r="118" spans="1:36" ht="13.2" x14ac:dyDescent="0.25">
      <c r="A118" s="110" t="s">
        <v>428</v>
      </c>
      <c r="B118" s="110">
        <v>-44</v>
      </c>
      <c r="C118" s="110">
        <v>0</v>
      </c>
      <c r="D118" s="110">
        <v>-44</v>
      </c>
      <c r="E118" s="110">
        <v>0</v>
      </c>
      <c r="F118" s="110">
        <v>0</v>
      </c>
      <c r="G118" s="110">
        <v>-35.64</v>
      </c>
      <c r="H118" s="110">
        <v>-8</v>
      </c>
      <c r="I118" s="110">
        <v>0</v>
      </c>
      <c r="J118" s="110"/>
      <c r="K118" s="155">
        <v>31269</v>
      </c>
      <c r="L118" s="155">
        <v>33793</v>
      </c>
      <c r="M118" s="155"/>
      <c r="N118" s="312">
        <v>1.09241027171127</v>
      </c>
      <c r="O118" s="312">
        <v>0.88490337091953009</v>
      </c>
      <c r="P118" s="312">
        <v>1.01406404549951</v>
      </c>
      <c r="Q118" s="312">
        <v>1.0094796842137299</v>
      </c>
      <c r="R118" s="312">
        <v>1.0116250981339501</v>
      </c>
      <c r="S118" s="312">
        <v>1.0085365489657601</v>
      </c>
      <c r="T118" s="313"/>
      <c r="U118" s="314">
        <v>32352</v>
      </c>
      <c r="V118" s="314">
        <v>32807</v>
      </c>
      <c r="W118" s="314">
        <v>33118</v>
      </c>
      <c r="X118" s="314">
        <v>33503</v>
      </c>
      <c r="Y118" s="314">
        <v>33789</v>
      </c>
      <c r="Z118" s="314">
        <v>34088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</row>
    <row r="119" spans="1:36" ht="13.2" x14ac:dyDescent="0.25">
      <c r="A119" s="110" t="s">
        <v>429</v>
      </c>
      <c r="B119" s="110">
        <v>-15</v>
      </c>
      <c r="C119" s="110">
        <v>29</v>
      </c>
      <c r="D119" s="110">
        <v>-44</v>
      </c>
      <c r="E119" s="110">
        <v>0</v>
      </c>
      <c r="F119" s="110">
        <v>28.594500927342398</v>
      </c>
      <c r="G119" s="110">
        <v>-35.64</v>
      </c>
      <c r="H119" s="110">
        <v>-8</v>
      </c>
      <c r="I119" s="110">
        <v>0</v>
      </c>
      <c r="J119" s="110"/>
      <c r="K119" s="155">
        <v>128359</v>
      </c>
      <c r="L119" s="155">
        <v>147734</v>
      </c>
      <c r="M119" s="155"/>
      <c r="N119" s="312">
        <v>1.75075205298056</v>
      </c>
      <c r="O119" s="312">
        <v>1.25131404930652</v>
      </c>
      <c r="P119" s="312">
        <v>1.0173165837913301</v>
      </c>
      <c r="Q119" s="312">
        <v>1.0225171147222301</v>
      </c>
      <c r="R119" s="312">
        <v>1.01496970417013</v>
      </c>
      <c r="S119" s="312">
        <v>1.0152446791662899</v>
      </c>
      <c r="T119" s="313"/>
      <c r="U119" s="314">
        <v>137556</v>
      </c>
      <c r="V119" s="314">
        <v>139938</v>
      </c>
      <c r="W119" s="314">
        <v>143089</v>
      </c>
      <c r="X119" s="314">
        <v>145231</v>
      </c>
      <c r="Y119" s="314">
        <v>147445</v>
      </c>
      <c r="Z119" s="314">
        <v>149290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</row>
    <row r="120" spans="1:36" ht="13.2" x14ac:dyDescent="0.25">
      <c r="A120" s="110" t="s">
        <v>430</v>
      </c>
      <c r="B120" s="110">
        <v>-44</v>
      </c>
      <c r="C120" s="110">
        <v>0</v>
      </c>
      <c r="D120" s="110">
        <v>-44</v>
      </c>
      <c r="E120" s="110">
        <v>0</v>
      </c>
      <c r="F120" s="110">
        <v>0</v>
      </c>
      <c r="G120" s="110">
        <v>-35.64</v>
      </c>
      <c r="H120" s="110">
        <v>-8</v>
      </c>
      <c r="I120" s="110">
        <v>0</v>
      </c>
      <c r="J120" s="110"/>
      <c r="K120" s="155">
        <v>50036</v>
      </c>
      <c r="L120" s="155">
        <v>52145</v>
      </c>
      <c r="M120" s="155"/>
      <c r="N120" s="312">
        <v>0.58887141314585301</v>
      </c>
      <c r="O120" s="312">
        <v>-0.16292576335512099</v>
      </c>
      <c r="P120" s="312">
        <v>1.0083398744112999</v>
      </c>
      <c r="Q120" s="312">
        <v>1.0112289578670799</v>
      </c>
      <c r="R120" s="312">
        <v>1.00340633539895</v>
      </c>
      <c r="S120" s="312">
        <v>1.0006137440303799</v>
      </c>
      <c r="T120" s="313"/>
      <c r="U120" s="314">
        <v>50960</v>
      </c>
      <c r="V120" s="314">
        <v>51385</v>
      </c>
      <c r="W120" s="314">
        <v>51962</v>
      </c>
      <c r="X120" s="314">
        <v>52139</v>
      </c>
      <c r="Y120" s="314">
        <v>52171</v>
      </c>
      <c r="Z120" s="314">
        <v>52086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</row>
    <row r="121" spans="1:36" ht="13.2" x14ac:dyDescent="0.25">
      <c r="A121" s="110" t="s">
        <v>431</v>
      </c>
      <c r="B121" s="110">
        <v>-79</v>
      </c>
      <c r="C121" s="110">
        <v>0</v>
      </c>
      <c r="D121" s="110">
        <v>-79</v>
      </c>
      <c r="E121" s="110">
        <v>0</v>
      </c>
      <c r="F121" s="110">
        <v>0</v>
      </c>
      <c r="G121" s="110">
        <v>-71.28</v>
      </c>
      <c r="H121" s="110">
        <v>-8</v>
      </c>
      <c r="I121" s="110">
        <v>0</v>
      </c>
      <c r="J121" s="110"/>
      <c r="K121" s="155">
        <v>24480</v>
      </c>
      <c r="L121" s="155">
        <v>26942</v>
      </c>
      <c r="M121" s="155"/>
      <c r="N121" s="312">
        <v>1.2425815659556498</v>
      </c>
      <c r="O121" s="312">
        <v>0.8597268227325171</v>
      </c>
      <c r="P121" s="312">
        <v>1.0087197935403101</v>
      </c>
      <c r="Q121" s="312">
        <v>1.01124161724232</v>
      </c>
      <c r="R121" s="312">
        <v>1.0147966420056</v>
      </c>
      <c r="S121" s="312">
        <v>1.0149586371019499</v>
      </c>
      <c r="T121" s="313"/>
      <c r="U121" s="314">
        <v>25574</v>
      </c>
      <c r="V121" s="314">
        <v>25797</v>
      </c>
      <c r="W121" s="314">
        <v>26087</v>
      </c>
      <c r="X121" s="314">
        <v>26473</v>
      </c>
      <c r="Y121" s="314">
        <v>26869</v>
      </c>
      <c r="Z121" s="314">
        <v>27100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</row>
    <row r="122" spans="1:36" ht="13.2" x14ac:dyDescent="0.25">
      <c r="A122" s="110" t="s">
        <v>432</v>
      </c>
      <c r="B122" s="110">
        <v>-44</v>
      </c>
      <c r="C122" s="110">
        <v>0</v>
      </c>
      <c r="D122" s="110">
        <v>-44</v>
      </c>
      <c r="E122" s="110">
        <v>0</v>
      </c>
      <c r="F122" s="110">
        <v>0</v>
      </c>
      <c r="G122" s="110">
        <v>-35.64</v>
      </c>
      <c r="H122" s="110">
        <v>-8</v>
      </c>
      <c r="I122" s="110">
        <v>0</v>
      </c>
      <c r="J122" s="110"/>
      <c r="K122" s="155">
        <v>14762</v>
      </c>
      <c r="L122" s="155">
        <v>15631</v>
      </c>
      <c r="M122" s="155"/>
      <c r="N122" s="312">
        <v>1.12784048553154</v>
      </c>
      <c r="O122" s="312">
        <v>0.274584929757344</v>
      </c>
      <c r="P122" s="312">
        <v>1.01923462232018</v>
      </c>
      <c r="Q122" s="312">
        <v>1.0181508420156</v>
      </c>
      <c r="R122" s="312">
        <v>1.00798043506243</v>
      </c>
      <c r="S122" s="312">
        <v>0.999872302387945</v>
      </c>
      <c r="T122" s="313"/>
      <c r="U122" s="314">
        <v>14973</v>
      </c>
      <c r="V122" s="314">
        <v>15261</v>
      </c>
      <c r="W122" s="314">
        <v>15538</v>
      </c>
      <c r="X122" s="314">
        <v>15662</v>
      </c>
      <c r="Y122" s="314">
        <v>15660</v>
      </c>
      <c r="Z122" s="314">
        <v>15703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</row>
    <row r="123" spans="1:36" ht="13.2" x14ac:dyDescent="0.25">
      <c r="A123" s="110" t="s">
        <v>433</v>
      </c>
      <c r="B123" s="110">
        <v>-44</v>
      </c>
      <c r="C123" s="110">
        <v>0</v>
      </c>
      <c r="D123" s="110">
        <v>-44</v>
      </c>
      <c r="E123" s="110">
        <v>0</v>
      </c>
      <c r="F123" s="110">
        <v>0</v>
      </c>
      <c r="G123" s="110">
        <v>-35.64</v>
      </c>
      <c r="H123" s="110">
        <v>-8</v>
      </c>
      <c r="I123" s="110">
        <v>0</v>
      </c>
      <c r="J123" s="110"/>
      <c r="K123" s="155">
        <v>15261</v>
      </c>
      <c r="L123" s="155">
        <v>16713</v>
      </c>
      <c r="M123" s="155"/>
      <c r="N123" s="312">
        <v>1.1672704727104599</v>
      </c>
      <c r="O123" s="312">
        <v>0.22709615729397001</v>
      </c>
      <c r="P123" s="312">
        <v>1.0120195317390801</v>
      </c>
      <c r="Q123" s="312">
        <v>1.01818631696152</v>
      </c>
      <c r="R123" s="312">
        <v>1.00729040097205</v>
      </c>
      <c r="S123" s="312">
        <v>1.0092279855247299</v>
      </c>
      <c r="T123" s="313"/>
      <c r="U123" s="314">
        <v>15974</v>
      </c>
      <c r="V123" s="314">
        <v>16166</v>
      </c>
      <c r="W123" s="314">
        <v>16460</v>
      </c>
      <c r="X123" s="314">
        <v>16580</v>
      </c>
      <c r="Y123" s="314">
        <v>16733</v>
      </c>
      <c r="Z123" s="314">
        <v>16771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</row>
    <row r="124" spans="1:36" ht="13.2" x14ac:dyDescent="0.25">
      <c r="A124" s="110" t="s">
        <v>434</v>
      </c>
      <c r="B124" s="110">
        <v>-44</v>
      </c>
      <c r="C124" s="110">
        <v>0</v>
      </c>
      <c r="D124" s="110">
        <v>-44</v>
      </c>
      <c r="E124" s="110">
        <v>0</v>
      </c>
      <c r="F124" s="110">
        <v>0</v>
      </c>
      <c r="G124" s="110">
        <v>-35.64</v>
      </c>
      <c r="H124" s="110">
        <v>-8</v>
      </c>
      <c r="I124" s="110">
        <v>0</v>
      </c>
      <c r="J124" s="110"/>
      <c r="K124" s="155">
        <v>16382</v>
      </c>
      <c r="L124" s="155">
        <v>17756</v>
      </c>
      <c r="M124" s="155"/>
      <c r="N124" s="312">
        <v>1.31395339851035</v>
      </c>
      <c r="O124" s="312">
        <v>-0.62331536388140196</v>
      </c>
      <c r="P124" s="312">
        <v>1.01088628564667</v>
      </c>
      <c r="Q124" s="312">
        <v>1.01855320145148</v>
      </c>
      <c r="R124" s="312">
        <v>1.0108027351605999</v>
      </c>
      <c r="S124" s="312">
        <v>1.0123358535614799</v>
      </c>
      <c r="T124" s="313"/>
      <c r="U124" s="314">
        <v>16902</v>
      </c>
      <c r="V124" s="314">
        <v>17086</v>
      </c>
      <c r="W124" s="314">
        <v>17403</v>
      </c>
      <c r="X124" s="314">
        <v>17591</v>
      </c>
      <c r="Y124" s="314">
        <v>17808</v>
      </c>
      <c r="Z124" s="314">
        <v>17697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</row>
    <row r="125" spans="1:36" ht="13.2" x14ac:dyDescent="0.25">
      <c r="A125" s="110" t="s">
        <v>435</v>
      </c>
      <c r="B125" s="110">
        <v>-44</v>
      </c>
      <c r="C125" s="110">
        <v>0</v>
      </c>
      <c r="D125" s="110">
        <v>-44</v>
      </c>
      <c r="E125" s="110">
        <v>0</v>
      </c>
      <c r="F125" s="110">
        <v>0</v>
      </c>
      <c r="G125" s="110">
        <v>-35.64</v>
      </c>
      <c r="H125" s="110">
        <v>-8</v>
      </c>
      <c r="I125" s="110">
        <v>0</v>
      </c>
      <c r="J125" s="110"/>
      <c r="K125" s="155">
        <v>78788</v>
      </c>
      <c r="L125" s="155">
        <v>85747</v>
      </c>
      <c r="M125" s="155"/>
      <c r="N125" s="312">
        <v>0.97741809072893204</v>
      </c>
      <c r="O125" s="312">
        <v>0.69476879962634308</v>
      </c>
      <c r="P125" s="312">
        <v>1.0072476084106201</v>
      </c>
      <c r="Q125" s="312">
        <v>1.0135833865660699</v>
      </c>
      <c r="R125" s="312">
        <v>1.0085854261795999</v>
      </c>
      <c r="S125" s="312">
        <v>1.0096913391025499</v>
      </c>
      <c r="T125" s="313"/>
      <c r="U125" s="314">
        <v>82372</v>
      </c>
      <c r="V125" s="314">
        <v>82969</v>
      </c>
      <c r="W125" s="314">
        <v>84096</v>
      </c>
      <c r="X125" s="314">
        <v>84818</v>
      </c>
      <c r="Y125" s="314">
        <v>85640</v>
      </c>
      <c r="Z125" s="314">
        <v>86235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1:36" ht="13.2" x14ac:dyDescent="0.25">
      <c r="A126" s="110" t="s">
        <v>436</v>
      </c>
      <c r="B126" s="110">
        <v>-44</v>
      </c>
      <c r="C126" s="110">
        <v>0</v>
      </c>
      <c r="D126" s="110">
        <v>-44</v>
      </c>
      <c r="E126" s="110">
        <v>0</v>
      </c>
      <c r="F126" s="110">
        <v>0</v>
      </c>
      <c r="G126" s="110">
        <v>-35.64</v>
      </c>
      <c r="H126" s="110">
        <v>-8</v>
      </c>
      <c r="I126" s="110">
        <v>0</v>
      </c>
      <c r="J126" s="110"/>
      <c r="K126" s="155">
        <v>28638</v>
      </c>
      <c r="L126" s="155">
        <v>31705</v>
      </c>
      <c r="M126" s="155"/>
      <c r="N126" s="312">
        <v>1.3736696437642901</v>
      </c>
      <c r="O126" s="312">
        <v>0.95076186878226898</v>
      </c>
      <c r="P126" s="312">
        <v>1.0132659507264701</v>
      </c>
      <c r="Q126" s="312">
        <v>1.01240320252002</v>
      </c>
      <c r="R126" s="312">
        <v>1.01727490762948</v>
      </c>
      <c r="S126" s="312">
        <v>1.01201134227546</v>
      </c>
      <c r="T126" s="313"/>
      <c r="U126" s="314">
        <v>30077</v>
      </c>
      <c r="V126" s="314">
        <v>30476</v>
      </c>
      <c r="W126" s="314">
        <v>30854</v>
      </c>
      <c r="X126" s="314">
        <v>31387</v>
      </c>
      <c r="Y126" s="314">
        <v>31764</v>
      </c>
      <c r="Z126" s="314">
        <v>32066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</row>
    <row r="127" spans="1:36" ht="13.2" x14ac:dyDescent="0.25">
      <c r="A127" s="110" t="s">
        <v>437</v>
      </c>
      <c r="B127" s="110">
        <v>-79</v>
      </c>
      <c r="C127" s="110">
        <v>0</v>
      </c>
      <c r="D127" s="110">
        <v>-79</v>
      </c>
      <c r="E127" s="110">
        <v>0</v>
      </c>
      <c r="F127" s="110">
        <v>0</v>
      </c>
      <c r="G127" s="110">
        <v>-71.28</v>
      </c>
      <c r="H127" s="110">
        <v>-8</v>
      </c>
      <c r="I127" s="110">
        <v>0</v>
      </c>
      <c r="J127" s="110"/>
      <c r="K127" s="155">
        <v>41226</v>
      </c>
      <c r="L127" s="155">
        <v>46090</v>
      </c>
      <c r="M127" s="155"/>
      <c r="N127" s="312">
        <v>1.19679893763596</v>
      </c>
      <c r="O127" s="312">
        <v>0.67818715357026405</v>
      </c>
      <c r="P127" s="312">
        <v>1.0132217840290001</v>
      </c>
      <c r="Q127" s="312">
        <v>1.01750399352037</v>
      </c>
      <c r="R127" s="312">
        <v>1.0098618021006101</v>
      </c>
      <c r="S127" s="312">
        <v>1.0073131746622599</v>
      </c>
      <c r="T127" s="313"/>
      <c r="U127" s="314">
        <v>43867</v>
      </c>
      <c r="V127" s="314">
        <v>44447</v>
      </c>
      <c r="W127" s="314">
        <v>45225</v>
      </c>
      <c r="X127" s="314">
        <v>45671</v>
      </c>
      <c r="Y127" s="314">
        <v>46005</v>
      </c>
      <c r="Z127" s="314">
        <v>46317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</row>
    <row r="128" spans="1:36" ht="13.2" x14ac:dyDescent="0.25">
      <c r="A128" s="110" t="s">
        <v>438</v>
      </c>
      <c r="B128" s="110">
        <v>-79</v>
      </c>
      <c r="C128" s="110">
        <v>0</v>
      </c>
      <c r="D128" s="110">
        <v>-79</v>
      </c>
      <c r="E128" s="110">
        <v>0</v>
      </c>
      <c r="F128" s="110">
        <v>0</v>
      </c>
      <c r="G128" s="110">
        <v>-71.28</v>
      </c>
      <c r="H128" s="110">
        <v>-8</v>
      </c>
      <c r="I128" s="110">
        <v>0</v>
      </c>
      <c r="J128" s="110"/>
      <c r="K128" s="155">
        <v>21065</v>
      </c>
      <c r="L128" s="155">
        <v>24834</v>
      </c>
      <c r="M128" s="155"/>
      <c r="N128" s="312">
        <v>1.61033141354197</v>
      </c>
      <c r="O128" s="312">
        <v>0.26161152700635898</v>
      </c>
      <c r="P128" s="312">
        <v>1.0235970482237899</v>
      </c>
      <c r="Q128" s="312">
        <v>1.0148797049207801</v>
      </c>
      <c r="R128" s="312">
        <v>1.01817205633337</v>
      </c>
      <c r="S128" s="312">
        <v>1.0078286618261501</v>
      </c>
      <c r="T128" s="313"/>
      <c r="U128" s="314">
        <v>23308</v>
      </c>
      <c r="V128" s="314">
        <v>23858</v>
      </c>
      <c r="W128" s="314">
        <v>24213</v>
      </c>
      <c r="X128" s="314">
        <v>24653</v>
      </c>
      <c r="Y128" s="314">
        <v>24846</v>
      </c>
      <c r="Z128" s="314">
        <v>24911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</row>
    <row r="129" spans="1:36" ht="13.2" x14ac:dyDescent="0.25">
      <c r="A129" s="110" t="s">
        <v>439</v>
      </c>
      <c r="B129" s="110">
        <v>-44</v>
      </c>
      <c r="C129" s="110">
        <v>0</v>
      </c>
      <c r="D129" s="110">
        <v>-44</v>
      </c>
      <c r="E129" s="110">
        <v>0</v>
      </c>
      <c r="F129" s="110">
        <v>0</v>
      </c>
      <c r="G129" s="110">
        <v>-35.64</v>
      </c>
      <c r="H129" s="110">
        <v>-8</v>
      </c>
      <c r="I129" s="110">
        <v>0</v>
      </c>
      <c r="J129" s="110"/>
      <c r="K129" s="155">
        <v>109147</v>
      </c>
      <c r="L129" s="155">
        <v>124935</v>
      </c>
      <c r="M129" s="155"/>
      <c r="N129" s="312">
        <v>1.7116073448754301</v>
      </c>
      <c r="O129" s="312">
        <v>0.9321097391053671</v>
      </c>
      <c r="P129" s="312">
        <v>1.01415813921599</v>
      </c>
      <c r="Q129" s="312">
        <v>1.02391535822333</v>
      </c>
      <c r="R129" s="312">
        <v>1.0147320986431601</v>
      </c>
      <c r="S129" s="312">
        <v>1.0156894322036001</v>
      </c>
      <c r="T129" s="313"/>
      <c r="U129" s="314">
        <v>116682</v>
      </c>
      <c r="V129" s="314">
        <v>118334</v>
      </c>
      <c r="W129" s="314">
        <v>121164</v>
      </c>
      <c r="X129" s="314">
        <v>122949</v>
      </c>
      <c r="Y129" s="314">
        <v>124878</v>
      </c>
      <c r="Z129" s="314">
        <v>126042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</row>
    <row r="130" spans="1:36" ht="13.2" x14ac:dyDescent="0.25">
      <c r="A130" s="110" t="s">
        <v>440</v>
      </c>
      <c r="B130" s="110">
        <v>-79</v>
      </c>
      <c r="C130" s="110">
        <v>0</v>
      </c>
      <c r="D130" s="110">
        <v>-79</v>
      </c>
      <c r="E130" s="110">
        <v>0</v>
      </c>
      <c r="F130" s="110">
        <v>0</v>
      </c>
      <c r="G130" s="110">
        <v>-71.28</v>
      </c>
      <c r="H130" s="110">
        <v>-8</v>
      </c>
      <c r="I130" s="110">
        <v>0</v>
      </c>
      <c r="J130" s="110"/>
      <c r="K130" s="155">
        <v>293909</v>
      </c>
      <c r="L130" s="155">
        <v>344166</v>
      </c>
      <c r="M130" s="155"/>
      <c r="N130" s="312">
        <v>1.6551177809365401</v>
      </c>
      <c r="O130" s="312">
        <v>1.14100069512915</v>
      </c>
      <c r="P130" s="312">
        <v>1.01577476162375</v>
      </c>
      <c r="Q130" s="312">
        <v>1.01775269149271</v>
      </c>
      <c r="R130" s="312">
        <v>1.0172056901653901</v>
      </c>
      <c r="S130" s="312">
        <v>1.01547335652811</v>
      </c>
      <c r="T130" s="313"/>
      <c r="U130" s="314">
        <v>321970</v>
      </c>
      <c r="V130" s="314">
        <v>327049</v>
      </c>
      <c r="W130" s="314">
        <v>332855</v>
      </c>
      <c r="X130" s="314">
        <v>338582</v>
      </c>
      <c r="Y130" s="314">
        <v>343821</v>
      </c>
      <c r="Z130" s="314">
        <v>347744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</row>
    <row r="131" spans="1:36" ht="13.2" x14ac:dyDescent="0.25">
      <c r="A131" s="110" t="s">
        <v>441</v>
      </c>
      <c r="B131" s="110">
        <v>-8</v>
      </c>
      <c r="C131" s="110">
        <v>0</v>
      </c>
      <c r="D131" s="110">
        <v>-8</v>
      </c>
      <c r="E131" s="110">
        <v>0</v>
      </c>
      <c r="F131" s="110">
        <v>0</v>
      </c>
      <c r="G131" s="110">
        <v>0</v>
      </c>
      <c r="H131" s="110">
        <v>-8</v>
      </c>
      <c r="I131" s="110">
        <v>0</v>
      </c>
      <c r="J131" s="110"/>
      <c r="K131" s="155">
        <v>12656</v>
      </c>
      <c r="L131" s="155">
        <v>13208</v>
      </c>
      <c r="M131" s="155"/>
      <c r="N131" s="312">
        <v>0.63276093129984701</v>
      </c>
      <c r="O131" s="312">
        <v>-0.33220083050207599</v>
      </c>
      <c r="P131" s="312">
        <v>1.01324041811847</v>
      </c>
      <c r="Q131" s="312">
        <v>1.0058077334555999</v>
      </c>
      <c r="R131" s="312">
        <v>1.0070657954718101</v>
      </c>
      <c r="S131" s="312">
        <v>0.99924556771029804</v>
      </c>
      <c r="T131" s="313"/>
      <c r="U131" s="314">
        <v>12915</v>
      </c>
      <c r="V131" s="314">
        <v>13086</v>
      </c>
      <c r="W131" s="314">
        <v>13162</v>
      </c>
      <c r="X131" s="314">
        <v>13255</v>
      </c>
      <c r="Y131" s="314">
        <v>13245</v>
      </c>
      <c r="Z131" s="314">
        <v>13201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</row>
    <row r="132" spans="1:36" ht="13.2" x14ac:dyDescent="0.25">
      <c r="A132" s="110" t="s">
        <v>442</v>
      </c>
      <c r="B132" s="110">
        <v>106</v>
      </c>
      <c r="C132" s="110">
        <v>0</v>
      </c>
      <c r="D132" s="110">
        <v>106</v>
      </c>
      <c r="E132" s="110">
        <v>0</v>
      </c>
      <c r="F132" s="110">
        <v>0</v>
      </c>
      <c r="G132" s="110">
        <v>-35.64</v>
      </c>
      <c r="H132" s="110">
        <v>-8</v>
      </c>
      <c r="I132" s="110">
        <v>150</v>
      </c>
      <c r="J132" s="110"/>
      <c r="K132" s="155">
        <v>6983</v>
      </c>
      <c r="L132" s="155">
        <v>7492</v>
      </c>
      <c r="M132" s="155"/>
      <c r="N132" s="312">
        <v>1.0607388868341601</v>
      </c>
      <c r="O132" s="312">
        <v>-0.21330489268097599</v>
      </c>
      <c r="P132" s="312">
        <v>1.0026421916284201</v>
      </c>
      <c r="Q132" s="312">
        <v>1.02149791955617</v>
      </c>
      <c r="R132" s="312">
        <v>1.0133061778682999</v>
      </c>
      <c r="S132" s="312">
        <v>1.00509178614498</v>
      </c>
      <c r="T132" s="313"/>
      <c r="U132" s="314">
        <v>7191</v>
      </c>
      <c r="V132" s="314">
        <v>7210</v>
      </c>
      <c r="W132" s="314">
        <v>7365</v>
      </c>
      <c r="X132" s="314">
        <v>7463</v>
      </c>
      <c r="Y132" s="314">
        <v>7501</v>
      </c>
      <c r="Z132" s="314">
        <v>7485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</row>
    <row r="133" spans="1:36" ht="13.2" x14ac:dyDescent="0.25">
      <c r="A133" s="110" t="s">
        <v>443</v>
      </c>
      <c r="B133" s="110">
        <v>-44</v>
      </c>
      <c r="C133" s="110">
        <v>0</v>
      </c>
      <c r="D133" s="110">
        <v>-44</v>
      </c>
      <c r="E133" s="110">
        <v>0</v>
      </c>
      <c r="F133" s="110">
        <v>0</v>
      </c>
      <c r="G133" s="110">
        <v>-35.64</v>
      </c>
      <c r="H133" s="110">
        <v>-8</v>
      </c>
      <c r="I133" s="110">
        <v>0</v>
      </c>
      <c r="J133" s="110"/>
      <c r="K133" s="155">
        <v>19328</v>
      </c>
      <c r="L133" s="155">
        <v>19174</v>
      </c>
      <c r="M133" s="155"/>
      <c r="N133" s="312">
        <v>0.18164192219030101</v>
      </c>
      <c r="O133" s="312">
        <v>5.2034550941825394E-2</v>
      </c>
      <c r="P133" s="312">
        <v>1.0157765082027399</v>
      </c>
      <c r="Q133" s="312">
        <v>0.998658410732714</v>
      </c>
      <c r="R133" s="312">
        <v>0.99808825049085503</v>
      </c>
      <c r="S133" s="312">
        <v>0.99487498058704804</v>
      </c>
      <c r="T133" s="313"/>
      <c r="U133" s="314">
        <v>19079</v>
      </c>
      <c r="V133" s="314">
        <v>19380</v>
      </c>
      <c r="W133" s="314">
        <v>19354</v>
      </c>
      <c r="X133" s="314">
        <v>19317</v>
      </c>
      <c r="Y133" s="314">
        <v>19218</v>
      </c>
      <c r="Z133" s="314">
        <v>19228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</row>
    <row r="134" spans="1:36" ht="13.2" x14ac:dyDescent="0.25">
      <c r="A134" s="110" t="s">
        <v>444</v>
      </c>
      <c r="B134" s="110">
        <v>-44</v>
      </c>
      <c r="C134" s="110">
        <v>0</v>
      </c>
      <c r="D134" s="110">
        <v>-44</v>
      </c>
      <c r="E134" s="110">
        <v>0</v>
      </c>
      <c r="F134" s="110">
        <v>0</v>
      </c>
      <c r="G134" s="110">
        <v>-35.64</v>
      </c>
      <c r="H134" s="110">
        <v>-8</v>
      </c>
      <c r="I134" s="110">
        <v>0</v>
      </c>
      <c r="J134" s="110"/>
      <c r="K134" s="155">
        <v>18153</v>
      </c>
      <c r="L134" s="155">
        <v>19226</v>
      </c>
      <c r="M134" s="155"/>
      <c r="N134" s="312">
        <v>0.98707578239771698</v>
      </c>
      <c r="O134" s="312">
        <v>0.97360337376998007</v>
      </c>
      <c r="P134" s="312">
        <v>1.01315860724536</v>
      </c>
      <c r="Q134" s="312">
        <v>1.0165152324959901</v>
      </c>
      <c r="R134" s="312">
        <v>1.00778169199222</v>
      </c>
      <c r="S134" s="312">
        <v>1.00208692022747</v>
      </c>
      <c r="T134" s="313"/>
      <c r="U134" s="314">
        <v>18467</v>
      </c>
      <c r="V134" s="314">
        <v>18710</v>
      </c>
      <c r="W134" s="314">
        <v>19019</v>
      </c>
      <c r="X134" s="314">
        <v>19167</v>
      </c>
      <c r="Y134" s="314">
        <v>19207</v>
      </c>
      <c r="Z134" s="314">
        <v>19394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</row>
    <row r="135" spans="1:36" ht="13.2" x14ac:dyDescent="0.25">
      <c r="A135" s="110" t="s">
        <v>445</v>
      </c>
      <c r="B135" s="110">
        <v>-44</v>
      </c>
      <c r="C135" s="110">
        <v>0</v>
      </c>
      <c r="D135" s="110">
        <v>-44</v>
      </c>
      <c r="E135" s="110">
        <v>0</v>
      </c>
      <c r="F135" s="110">
        <v>0</v>
      </c>
      <c r="G135" s="110">
        <v>-35.64</v>
      </c>
      <c r="H135" s="110">
        <v>-8</v>
      </c>
      <c r="I135" s="110">
        <v>0</v>
      </c>
      <c r="J135" s="110"/>
      <c r="K135" s="155">
        <v>14867</v>
      </c>
      <c r="L135" s="155">
        <v>15889</v>
      </c>
      <c r="M135" s="155"/>
      <c r="N135" s="312">
        <v>1.1775212546545999</v>
      </c>
      <c r="O135" s="312">
        <v>0.86836143971809698</v>
      </c>
      <c r="P135" s="312">
        <v>1.0154302670623101</v>
      </c>
      <c r="Q135" s="312">
        <v>1.01220858497305</v>
      </c>
      <c r="R135" s="312">
        <v>1.0097517161737299</v>
      </c>
      <c r="S135" s="312">
        <v>1.00972107503653</v>
      </c>
      <c r="T135" s="313"/>
      <c r="U135" s="314">
        <v>15165</v>
      </c>
      <c r="V135" s="314">
        <v>15399</v>
      </c>
      <c r="W135" s="314">
        <v>15587</v>
      </c>
      <c r="X135" s="314">
        <v>15739</v>
      </c>
      <c r="Y135" s="314">
        <v>15892</v>
      </c>
      <c r="Z135" s="314">
        <v>16030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</row>
    <row r="136" spans="1:36" ht="13.2" x14ac:dyDescent="0.25">
      <c r="A136" s="110" t="s">
        <v>446</v>
      </c>
      <c r="B136" s="110">
        <v>541</v>
      </c>
      <c r="C136" s="110">
        <v>585</v>
      </c>
      <c r="D136" s="110">
        <v>-44</v>
      </c>
      <c r="E136" s="110">
        <v>0</v>
      </c>
      <c r="F136" s="110">
        <v>585.22353914002201</v>
      </c>
      <c r="G136" s="110">
        <v>-35.64</v>
      </c>
      <c r="H136" s="110">
        <v>-8</v>
      </c>
      <c r="I136" s="110">
        <v>0</v>
      </c>
      <c r="J136" s="110"/>
      <c r="K136" s="155">
        <v>21949</v>
      </c>
      <c r="L136" s="155">
        <v>25396</v>
      </c>
      <c r="M136" s="155"/>
      <c r="N136" s="312">
        <v>2.2774978815311502</v>
      </c>
      <c r="O136" s="312">
        <v>2.2414611005692602</v>
      </c>
      <c r="P136" s="312">
        <v>1.0168274430073101</v>
      </c>
      <c r="Q136" s="312">
        <v>1.0281630222071001</v>
      </c>
      <c r="R136" s="312">
        <v>1.01924031777557</v>
      </c>
      <c r="S136" s="312">
        <v>1.0269151138716399</v>
      </c>
      <c r="T136" s="313"/>
      <c r="U136" s="314">
        <v>23117</v>
      </c>
      <c r="V136" s="314">
        <v>23506</v>
      </c>
      <c r="W136" s="314">
        <v>24168</v>
      </c>
      <c r="X136" s="314">
        <v>24633</v>
      </c>
      <c r="Y136" s="314">
        <v>25296</v>
      </c>
      <c r="Z136" s="314">
        <v>25863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</row>
    <row r="137" spans="1:36" ht="13.2" x14ac:dyDescent="0.25">
      <c r="A137" s="110" t="s">
        <v>447</v>
      </c>
      <c r="B137" s="110">
        <v>-44</v>
      </c>
      <c r="C137" s="110">
        <v>0</v>
      </c>
      <c r="D137" s="110">
        <v>-44</v>
      </c>
      <c r="E137" s="110">
        <v>0</v>
      </c>
      <c r="F137" s="110">
        <v>0</v>
      </c>
      <c r="G137" s="110">
        <v>-35.64</v>
      </c>
      <c r="H137" s="110">
        <v>-8</v>
      </c>
      <c r="I137" s="110">
        <v>0</v>
      </c>
      <c r="J137" s="110"/>
      <c r="K137" s="155">
        <v>13290</v>
      </c>
      <c r="L137" s="155">
        <v>14268</v>
      </c>
      <c r="M137" s="155"/>
      <c r="N137" s="312">
        <v>1.16886094924127</v>
      </c>
      <c r="O137" s="312">
        <v>7.0091820284572795E-2</v>
      </c>
      <c r="P137" s="312">
        <v>1.01439165871209</v>
      </c>
      <c r="Q137" s="312">
        <v>1.0141150922909901</v>
      </c>
      <c r="R137" s="312">
        <v>1.00842255531763</v>
      </c>
      <c r="S137" s="312">
        <v>1.00983861834655</v>
      </c>
      <c r="T137" s="313"/>
      <c r="U137" s="314">
        <v>13619</v>
      </c>
      <c r="V137" s="314">
        <v>13815</v>
      </c>
      <c r="W137" s="314">
        <v>14010</v>
      </c>
      <c r="X137" s="314">
        <v>14128</v>
      </c>
      <c r="Y137" s="314">
        <v>14267</v>
      </c>
      <c r="Z137" s="314">
        <v>14277</v>
      </c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</row>
    <row r="138" spans="1:36" ht="13.2" x14ac:dyDescent="0.25">
      <c r="A138" s="110" t="s">
        <v>448</v>
      </c>
      <c r="B138" s="110">
        <v>746</v>
      </c>
      <c r="C138" s="110">
        <v>790</v>
      </c>
      <c r="D138" s="110">
        <v>-44</v>
      </c>
      <c r="E138" s="110">
        <v>0</v>
      </c>
      <c r="F138" s="110">
        <v>789.51927662063099</v>
      </c>
      <c r="G138" s="110">
        <v>-35.64</v>
      </c>
      <c r="H138" s="110">
        <v>-8</v>
      </c>
      <c r="I138" s="110">
        <v>0</v>
      </c>
      <c r="J138" s="110"/>
      <c r="K138" s="155">
        <v>19625</v>
      </c>
      <c r="L138" s="155">
        <v>22229</v>
      </c>
      <c r="M138" s="155"/>
      <c r="N138" s="312">
        <v>2.00373741310338</v>
      </c>
      <c r="O138" s="312">
        <v>2.6093248315470499</v>
      </c>
      <c r="P138" s="312">
        <v>1.01522569274454</v>
      </c>
      <c r="Q138" s="312">
        <v>1.01499734773593</v>
      </c>
      <c r="R138" s="312">
        <v>1.02266248574686</v>
      </c>
      <c r="S138" s="312">
        <v>1.02731707317073</v>
      </c>
      <c r="T138" s="313"/>
      <c r="U138" s="314">
        <v>20426</v>
      </c>
      <c r="V138" s="314">
        <v>20737</v>
      </c>
      <c r="W138" s="314">
        <v>21048</v>
      </c>
      <c r="X138" s="314">
        <v>21525</v>
      </c>
      <c r="Y138" s="314">
        <v>22113</v>
      </c>
      <c r="Z138" s="314">
        <v>22690</v>
      </c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</row>
    <row r="139" spans="1:36" ht="13.2" x14ac:dyDescent="0.25">
      <c r="A139" s="110" t="s">
        <v>449</v>
      </c>
      <c r="B139" s="110">
        <v>-44</v>
      </c>
      <c r="C139" s="110">
        <v>0</v>
      </c>
      <c r="D139" s="110">
        <v>-44</v>
      </c>
      <c r="E139" s="110">
        <v>0</v>
      </c>
      <c r="F139" s="110">
        <v>0</v>
      </c>
      <c r="G139" s="110">
        <v>-35.64</v>
      </c>
      <c r="H139" s="110">
        <v>-8</v>
      </c>
      <c r="I139" s="110">
        <v>0</v>
      </c>
      <c r="J139" s="110"/>
      <c r="K139" s="155">
        <v>12936</v>
      </c>
      <c r="L139" s="155">
        <v>13617</v>
      </c>
      <c r="M139" s="155"/>
      <c r="N139" s="312">
        <v>0.85804484607656695</v>
      </c>
      <c r="O139" s="312">
        <v>0.60285252168798698</v>
      </c>
      <c r="P139" s="312">
        <v>1.0095853936858099</v>
      </c>
      <c r="Q139" s="312">
        <v>1.00851480672142</v>
      </c>
      <c r="R139" s="312">
        <v>1.00919007770472</v>
      </c>
      <c r="S139" s="312">
        <v>1.00703339009403</v>
      </c>
      <c r="T139" s="313"/>
      <c r="U139" s="314">
        <v>13145</v>
      </c>
      <c r="V139" s="314">
        <v>13271</v>
      </c>
      <c r="W139" s="314">
        <v>13384</v>
      </c>
      <c r="X139" s="314">
        <v>13507</v>
      </c>
      <c r="Y139" s="314">
        <v>13602</v>
      </c>
      <c r="Z139" s="314">
        <v>13684</v>
      </c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</row>
    <row r="140" spans="1:36" ht="13.2" x14ac:dyDescent="0.25">
      <c r="A140" s="110" t="s">
        <v>450</v>
      </c>
      <c r="B140" s="110">
        <v>-44</v>
      </c>
      <c r="C140" s="110">
        <v>0</v>
      </c>
      <c r="D140" s="110">
        <v>-44</v>
      </c>
      <c r="E140" s="110">
        <v>0</v>
      </c>
      <c r="F140" s="110">
        <v>0</v>
      </c>
      <c r="G140" s="110">
        <v>-35.64</v>
      </c>
      <c r="H140" s="110">
        <v>-8</v>
      </c>
      <c r="I140" s="110">
        <v>0</v>
      </c>
      <c r="J140" s="110"/>
      <c r="K140" s="155">
        <v>41891</v>
      </c>
      <c r="L140" s="155">
        <v>45440</v>
      </c>
      <c r="M140" s="155"/>
      <c r="N140" s="312">
        <v>1.1697895341449298</v>
      </c>
      <c r="O140" s="312">
        <v>1.03335830432292</v>
      </c>
      <c r="P140" s="312">
        <v>1.0116104609560701</v>
      </c>
      <c r="Q140" s="312">
        <v>1.0163601515082401</v>
      </c>
      <c r="R140" s="312">
        <v>1.00621871001055</v>
      </c>
      <c r="S140" s="312">
        <v>1.0126282909415401</v>
      </c>
      <c r="T140" s="313"/>
      <c r="U140" s="314">
        <v>43323</v>
      </c>
      <c r="V140" s="314">
        <v>43826</v>
      </c>
      <c r="W140" s="314">
        <v>44543</v>
      </c>
      <c r="X140" s="314">
        <v>44820</v>
      </c>
      <c r="Y140" s="314">
        <v>45386</v>
      </c>
      <c r="Z140" s="314">
        <v>45855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</row>
    <row r="141" spans="1:36" ht="13.2" x14ac:dyDescent="0.25">
      <c r="A141" s="110" t="s">
        <v>451</v>
      </c>
      <c r="B141" s="110">
        <v>-79</v>
      </c>
      <c r="C141" s="110">
        <v>0</v>
      </c>
      <c r="D141" s="110">
        <v>-79</v>
      </c>
      <c r="E141" s="110">
        <v>0</v>
      </c>
      <c r="F141" s="110">
        <v>0</v>
      </c>
      <c r="G141" s="110">
        <v>-71.28</v>
      </c>
      <c r="H141" s="110">
        <v>-8</v>
      </c>
      <c r="I141" s="110">
        <v>0</v>
      </c>
      <c r="J141" s="110"/>
      <c r="K141" s="155">
        <v>33162</v>
      </c>
      <c r="L141" s="155">
        <v>36628</v>
      </c>
      <c r="M141" s="155"/>
      <c r="N141" s="312">
        <v>1.4360023914362201</v>
      </c>
      <c r="O141" s="312">
        <v>0.68509976253514204</v>
      </c>
      <c r="P141" s="312">
        <v>1.0171646535282901</v>
      </c>
      <c r="Q141" s="312">
        <v>1.01386363636364</v>
      </c>
      <c r="R141" s="312">
        <v>1.0225846222820001</v>
      </c>
      <c r="S141" s="312">
        <v>1.00391845234833</v>
      </c>
      <c r="T141" s="313"/>
      <c r="U141" s="314">
        <v>34606</v>
      </c>
      <c r="V141" s="314">
        <v>35200</v>
      </c>
      <c r="W141" s="314">
        <v>35688</v>
      </c>
      <c r="X141" s="314">
        <v>36494</v>
      </c>
      <c r="Y141" s="314">
        <v>36637</v>
      </c>
      <c r="Z141" s="314">
        <v>36888</v>
      </c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</row>
    <row r="142" spans="1:36" ht="13.2" x14ac:dyDescent="0.25">
      <c r="A142" s="110" t="s">
        <v>452</v>
      </c>
      <c r="B142" s="110">
        <v>18</v>
      </c>
      <c r="C142" s="110">
        <v>62</v>
      </c>
      <c r="D142" s="110">
        <v>-44</v>
      </c>
      <c r="E142" s="110">
        <v>0</v>
      </c>
      <c r="F142" s="110">
        <v>62.277037425100701</v>
      </c>
      <c r="G142" s="110">
        <v>-35.64</v>
      </c>
      <c r="H142" s="110">
        <v>-8</v>
      </c>
      <c r="I142" s="110">
        <v>0</v>
      </c>
      <c r="J142" s="110"/>
      <c r="K142" s="155">
        <v>28109</v>
      </c>
      <c r="L142" s="155">
        <v>30541</v>
      </c>
      <c r="M142" s="155"/>
      <c r="N142" s="312">
        <v>1.3127912110107101</v>
      </c>
      <c r="O142" s="312">
        <v>1.31751442055585</v>
      </c>
      <c r="P142" s="312">
        <v>1.0122578640240301</v>
      </c>
      <c r="Q142" s="312">
        <v>1.01592986764907</v>
      </c>
      <c r="R142" s="312">
        <v>1.0132290232683101</v>
      </c>
      <c r="S142" s="312">
        <v>1.01110116976505</v>
      </c>
      <c r="T142" s="313"/>
      <c r="U142" s="314">
        <v>28961</v>
      </c>
      <c r="V142" s="314">
        <v>29316</v>
      </c>
      <c r="W142" s="314">
        <v>29783</v>
      </c>
      <c r="X142" s="314">
        <v>30177</v>
      </c>
      <c r="Y142" s="314">
        <v>30512</v>
      </c>
      <c r="Z142" s="314">
        <v>30914</v>
      </c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</row>
    <row r="143" spans="1:36" ht="13.2" x14ac:dyDescent="0.25">
      <c r="A143" s="110" t="s">
        <v>453</v>
      </c>
      <c r="B143" s="110">
        <v>-44</v>
      </c>
      <c r="C143" s="110">
        <v>0</v>
      </c>
      <c r="D143" s="110">
        <v>-44</v>
      </c>
      <c r="E143" s="110">
        <v>0</v>
      </c>
      <c r="F143" s="110">
        <v>0</v>
      </c>
      <c r="G143" s="110">
        <v>-35.64</v>
      </c>
      <c r="H143" s="110">
        <v>-8</v>
      </c>
      <c r="I143" s="110">
        <v>0</v>
      </c>
      <c r="J143" s="110"/>
      <c r="K143" s="155">
        <v>14667</v>
      </c>
      <c r="L143" s="155">
        <v>15940</v>
      </c>
      <c r="M143" s="155"/>
      <c r="N143" s="312">
        <v>1.2838269877434501</v>
      </c>
      <c r="O143" s="312">
        <v>0.41977319716809697</v>
      </c>
      <c r="P143" s="312">
        <v>1.0172084130019099</v>
      </c>
      <c r="Q143" s="312">
        <v>1.0213248638838499</v>
      </c>
      <c r="R143" s="312">
        <v>1.01262930760932</v>
      </c>
      <c r="S143" s="312">
        <v>1.0003133617447999</v>
      </c>
      <c r="T143" s="313"/>
      <c r="U143" s="314">
        <v>15167</v>
      </c>
      <c r="V143" s="314">
        <v>15428</v>
      </c>
      <c r="W143" s="314">
        <v>15757</v>
      </c>
      <c r="X143" s="314">
        <v>15956</v>
      </c>
      <c r="Y143" s="314">
        <v>15961</v>
      </c>
      <c r="Z143" s="314">
        <v>16028</v>
      </c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</row>
    <row r="144" spans="1:36" ht="13.2" x14ac:dyDescent="0.25">
      <c r="A144" s="110" t="s">
        <v>454</v>
      </c>
      <c r="B144" s="110">
        <v>-44</v>
      </c>
      <c r="C144" s="110">
        <v>0</v>
      </c>
      <c r="D144" s="110">
        <v>-44</v>
      </c>
      <c r="E144" s="110">
        <v>0</v>
      </c>
      <c r="F144" s="110">
        <v>0</v>
      </c>
      <c r="G144" s="110">
        <v>-35.64</v>
      </c>
      <c r="H144" s="110">
        <v>-8</v>
      </c>
      <c r="I144" s="110">
        <v>0</v>
      </c>
      <c r="J144" s="110"/>
      <c r="K144" s="155">
        <v>39083</v>
      </c>
      <c r="L144" s="155">
        <v>42476</v>
      </c>
      <c r="M144" s="155"/>
      <c r="N144" s="312">
        <v>1.0907437632753101</v>
      </c>
      <c r="O144" s="312">
        <v>0.96566018182674707</v>
      </c>
      <c r="P144" s="312">
        <v>1.0125691796827001</v>
      </c>
      <c r="Q144" s="312">
        <v>1.0149638050818599</v>
      </c>
      <c r="R144" s="312">
        <v>1.00746733042937</v>
      </c>
      <c r="S144" s="312">
        <v>1.0086473131562701</v>
      </c>
      <c r="T144" s="313"/>
      <c r="U144" s="314">
        <v>40655</v>
      </c>
      <c r="V144" s="314">
        <v>41166</v>
      </c>
      <c r="W144" s="314">
        <v>41782</v>
      </c>
      <c r="X144" s="314">
        <v>42094</v>
      </c>
      <c r="Y144" s="314">
        <v>42458</v>
      </c>
      <c r="Z144" s="314">
        <v>42868</v>
      </c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</row>
    <row r="145" spans="1:36" ht="13.2" x14ac:dyDescent="0.25">
      <c r="A145" s="110" t="s">
        <v>455</v>
      </c>
      <c r="B145" s="110">
        <v>-8</v>
      </c>
      <c r="C145" s="110">
        <v>0</v>
      </c>
      <c r="D145" s="110">
        <v>-8</v>
      </c>
      <c r="E145" s="110">
        <v>0</v>
      </c>
      <c r="F145" s="110">
        <v>0</v>
      </c>
      <c r="G145" s="110">
        <v>0</v>
      </c>
      <c r="H145" s="110">
        <v>-8</v>
      </c>
      <c r="I145" s="110">
        <v>0</v>
      </c>
      <c r="J145" s="110"/>
      <c r="K145" s="155">
        <v>9639</v>
      </c>
      <c r="L145" s="155">
        <v>10280</v>
      </c>
      <c r="M145" s="155"/>
      <c r="N145" s="312">
        <v>1.1348128570110498</v>
      </c>
      <c r="O145" s="312">
        <v>1.3706620005832599</v>
      </c>
      <c r="P145" s="312">
        <v>1.00894945591376</v>
      </c>
      <c r="Q145" s="312">
        <v>1.01038201794174</v>
      </c>
      <c r="R145" s="312">
        <v>1.01326815642458</v>
      </c>
      <c r="S145" s="312">
        <v>1.01279905483903</v>
      </c>
      <c r="T145" s="313"/>
      <c r="U145" s="314">
        <v>9833</v>
      </c>
      <c r="V145" s="314">
        <v>9921</v>
      </c>
      <c r="W145" s="314">
        <v>10024</v>
      </c>
      <c r="X145" s="314">
        <v>10157</v>
      </c>
      <c r="Y145" s="314">
        <v>10287</v>
      </c>
      <c r="Z145" s="314">
        <v>10428</v>
      </c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</row>
    <row r="146" spans="1:36" ht="13.2" x14ac:dyDescent="0.25">
      <c r="A146" s="110" t="s">
        <v>456</v>
      </c>
      <c r="B146" s="110">
        <v>-44</v>
      </c>
      <c r="C146" s="110">
        <v>0</v>
      </c>
      <c r="D146" s="110">
        <v>-44</v>
      </c>
      <c r="E146" s="110">
        <v>0</v>
      </c>
      <c r="F146" s="110">
        <v>0</v>
      </c>
      <c r="G146" s="110">
        <v>-35.64</v>
      </c>
      <c r="H146" s="110">
        <v>-8</v>
      </c>
      <c r="I146" s="110">
        <v>0</v>
      </c>
      <c r="J146" s="110"/>
      <c r="K146" s="155">
        <v>13526</v>
      </c>
      <c r="L146" s="155">
        <v>15007</v>
      </c>
      <c r="M146" s="155"/>
      <c r="N146" s="312">
        <v>1.6625809114563201</v>
      </c>
      <c r="O146" s="312">
        <v>-8.6614697847957903E-2</v>
      </c>
      <c r="P146" s="312">
        <v>1.0111024126396699</v>
      </c>
      <c r="Q146" s="312">
        <v>1.03097064827198</v>
      </c>
      <c r="R146" s="312">
        <v>1.01713661500649</v>
      </c>
      <c r="S146" s="312">
        <v>1.00745066451873</v>
      </c>
      <c r="T146" s="313"/>
      <c r="U146" s="314">
        <v>14051</v>
      </c>
      <c r="V146" s="314">
        <v>14207</v>
      </c>
      <c r="W146" s="314">
        <v>14647</v>
      </c>
      <c r="X146" s="314">
        <v>14898</v>
      </c>
      <c r="Y146" s="314">
        <v>15009</v>
      </c>
      <c r="Z146" s="314">
        <v>14996</v>
      </c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</row>
    <row r="147" spans="1:36" ht="14.25" customHeight="1" x14ac:dyDescent="0.25">
      <c r="A147" s="18" t="s">
        <v>457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55"/>
      <c r="L147" s="155"/>
      <c r="M147" s="155"/>
      <c r="N147" s="312"/>
      <c r="O147" s="312"/>
      <c r="P147" s="312"/>
      <c r="Q147" s="312"/>
      <c r="R147" s="312"/>
      <c r="S147" s="312"/>
      <c r="T147" s="313"/>
      <c r="U147" s="314"/>
      <c r="V147" s="314"/>
      <c r="W147" s="314"/>
      <c r="X147" s="314"/>
      <c r="Y147" s="314"/>
      <c r="Z147" s="314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</row>
    <row r="148" spans="1:36" ht="13.2" x14ac:dyDescent="0.25">
      <c r="A148" s="110" t="s">
        <v>458</v>
      </c>
      <c r="B148" s="110">
        <v>96</v>
      </c>
      <c r="C148" s="110">
        <v>211</v>
      </c>
      <c r="D148" s="110">
        <v>-115</v>
      </c>
      <c r="E148" s="110">
        <v>0</v>
      </c>
      <c r="F148" s="110">
        <v>210.62510194634899</v>
      </c>
      <c r="G148" s="110">
        <v>-35.64</v>
      </c>
      <c r="H148" s="110">
        <v>-79</v>
      </c>
      <c r="I148" s="110">
        <v>0</v>
      </c>
      <c r="J148" s="110"/>
      <c r="K148" s="155">
        <v>40739</v>
      </c>
      <c r="L148" s="155">
        <v>45367</v>
      </c>
      <c r="M148" s="155"/>
      <c r="N148" s="312">
        <v>1.38633918535251</v>
      </c>
      <c r="O148" s="312">
        <v>1.6057426836002202</v>
      </c>
      <c r="P148" s="312">
        <v>1.01902028051997</v>
      </c>
      <c r="Q148" s="312">
        <v>1.0105120923415201</v>
      </c>
      <c r="R148" s="312">
        <v>1.0113772862226</v>
      </c>
      <c r="S148" s="312">
        <v>1.0145658263305299</v>
      </c>
      <c r="T148" s="313"/>
      <c r="U148" s="314">
        <v>42849</v>
      </c>
      <c r="V148" s="314">
        <v>43664</v>
      </c>
      <c r="W148" s="314">
        <v>44123</v>
      </c>
      <c r="X148" s="314">
        <v>44625</v>
      </c>
      <c r="Y148" s="314">
        <v>45275</v>
      </c>
      <c r="Z148" s="314">
        <v>46002</v>
      </c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</row>
    <row r="149" spans="1:36" ht="13.2" x14ac:dyDescent="0.25">
      <c r="A149" s="110" t="s">
        <v>459</v>
      </c>
      <c r="B149" s="110">
        <v>-115</v>
      </c>
      <c r="C149" s="110">
        <v>0</v>
      </c>
      <c r="D149" s="110">
        <v>-115</v>
      </c>
      <c r="E149" s="110">
        <v>0</v>
      </c>
      <c r="F149" s="110">
        <v>0</v>
      </c>
      <c r="G149" s="110">
        <v>-35.64</v>
      </c>
      <c r="H149" s="110">
        <v>-79</v>
      </c>
      <c r="I149" s="110">
        <v>0</v>
      </c>
      <c r="J149" s="110"/>
      <c r="K149" s="155">
        <v>91087</v>
      </c>
      <c r="L149" s="155">
        <v>102767</v>
      </c>
      <c r="M149" s="155"/>
      <c r="N149" s="312">
        <v>1.5160183849881599</v>
      </c>
      <c r="O149" s="312">
        <v>1.00939241591644</v>
      </c>
      <c r="P149" s="312">
        <v>1.0173321882016999</v>
      </c>
      <c r="Q149" s="312">
        <v>1.01237845315106</v>
      </c>
      <c r="R149" s="312">
        <v>1.01649704118232</v>
      </c>
      <c r="S149" s="312">
        <v>1.0144403261675301</v>
      </c>
      <c r="T149" s="313"/>
      <c r="U149" s="314">
        <v>96641</v>
      </c>
      <c r="V149" s="314">
        <v>98316</v>
      </c>
      <c r="W149" s="314">
        <v>99533</v>
      </c>
      <c r="X149" s="314">
        <v>101175</v>
      </c>
      <c r="Y149" s="314">
        <v>102636</v>
      </c>
      <c r="Z149" s="314">
        <v>103672</v>
      </c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</row>
    <row r="150" spans="1:36" ht="13.2" x14ac:dyDescent="0.25">
      <c r="A150" s="110" t="s">
        <v>460</v>
      </c>
      <c r="B150" s="110">
        <v>-79</v>
      </c>
      <c r="C150" s="110">
        <v>0</v>
      </c>
      <c r="D150" s="110">
        <v>-79</v>
      </c>
      <c r="E150" s="110">
        <v>0</v>
      </c>
      <c r="F150" s="110">
        <v>0</v>
      </c>
      <c r="G150" s="110">
        <v>0</v>
      </c>
      <c r="H150" s="110">
        <v>-79</v>
      </c>
      <c r="I150" s="110">
        <v>0</v>
      </c>
      <c r="J150" s="110"/>
      <c r="K150" s="155">
        <v>10277</v>
      </c>
      <c r="L150" s="155">
        <v>10815</v>
      </c>
      <c r="M150" s="155"/>
      <c r="N150" s="312">
        <v>0.75327796744133502</v>
      </c>
      <c r="O150" s="312">
        <v>-1.3399870621938801</v>
      </c>
      <c r="P150" s="312">
        <v>1.03494905247119</v>
      </c>
      <c r="Q150" s="312">
        <v>1.01159366948841</v>
      </c>
      <c r="R150" s="312">
        <v>0.99408768419137705</v>
      </c>
      <c r="S150" s="312">
        <v>0.99011803458687897</v>
      </c>
      <c r="T150" s="313"/>
      <c r="U150" s="314">
        <v>10501</v>
      </c>
      <c r="V150" s="314">
        <v>10868</v>
      </c>
      <c r="W150" s="314">
        <v>10994</v>
      </c>
      <c r="X150" s="314">
        <v>10929</v>
      </c>
      <c r="Y150" s="314">
        <v>10821</v>
      </c>
      <c r="Z150" s="314">
        <v>10676</v>
      </c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</row>
    <row r="151" spans="1:36" ht="13.2" x14ac:dyDescent="0.25">
      <c r="A151" s="110" t="s">
        <v>461</v>
      </c>
      <c r="B151" s="110">
        <v>-115</v>
      </c>
      <c r="C151" s="110">
        <v>0</v>
      </c>
      <c r="D151" s="110">
        <v>-115</v>
      </c>
      <c r="E151" s="110">
        <v>0</v>
      </c>
      <c r="F151" s="110">
        <v>0</v>
      </c>
      <c r="G151" s="110">
        <v>-35.64</v>
      </c>
      <c r="H151" s="110">
        <v>-79</v>
      </c>
      <c r="I151" s="110">
        <v>0</v>
      </c>
      <c r="J151" s="110"/>
      <c r="K151" s="155">
        <v>73938</v>
      </c>
      <c r="L151" s="155">
        <v>84395</v>
      </c>
      <c r="M151" s="155"/>
      <c r="N151" s="312">
        <v>1.5886467703689</v>
      </c>
      <c r="O151" s="312">
        <v>0.82227265705764208</v>
      </c>
      <c r="P151" s="312">
        <v>1.0155793203822101</v>
      </c>
      <c r="Q151" s="312">
        <v>1.01790743463849</v>
      </c>
      <c r="R151" s="312">
        <v>1.01877991748589</v>
      </c>
      <c r="S151" s="312">
        <v>1.0112957688933799</v>
      </c>
      <c r="T151" s="313"/>
      <c r="U151" s="314">
        <v>79015</v>
      </c>
      <c r="V151" s="314">
        <v>80246</v>
      </c>
      <c r="W151" s="314">
        <v>81683</v>
      </c>
      <c r="X151" s="314">
        <v>83217</v>
      </c>
      <c r="Y151" s="314">
        <v>84157</v>
      </c>
      <c r="Z151" s="314">
        <v>84849</v>
      </c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</row>
    <row r="152" spans="1:36" ht="13.2" x14ac:dyDescent="0.25">
      <c r="A152" s="110" t="s">
        <v>462</v>
      </c>
      <c r="B152" s="110">
        <v>-115</v>
      </c>
      <c r="C152" s="110">
        <v>0</v>
      </c>
      <c r="D152" s="110">
        <v>-115</v>
      </c>
      <c r="E152" s="110">
        <v>0</v>
      </c>
      <c r="F152" s="110">
        <v>0</v>
      </c>
      <c r="G152" s="110">
        <v>-35.64</v>
      </c>
      <c r="H152" s="110">
        <v>-79</v>
      </c>
      <c r="I152" s="110">
        <v>0</v>
      </c>
      <c r="J152" s="110"/>
      <c r="K152" s="155">
        <v>23345</v>
      </c>
      <c r="L152" s="155">
        <v>25903</v>
      </c>
      <c r="M152" s="155"/>
      <c r="N152" s="312">
        <v>1.71000394217267</v>
      </c>
      <c r="O152" s="312">
        <v>0.43715424194359503</v>
      </c>
      <c r="P152" s="312">
        <v>1.0171400182164401</v>
      </c>
      <c r="Q152" s="312">
        <v>1.0216948876587399</v>
      </c>
      <c r="R152" s="312">
        <v>1.0129476913270401</v>
      </c>
      <c r="S152" s="312">
        <v>1.0166365138047699</v>
      </c>
      <c r="T152" s="313"/>
      <c r="U152" s="314">
        <v>24154</v>
      </c>
      <c r="V152" s="314">
        <v>24568</v>
      </c>
      <c r="W152" s="314">
        <v>25101</v>
      </c>
      <c r="X152" s="314">
        <v>25426</v>
      </c>
      <c r="Y152" s="314">
        <v>25849</v>
      </c>
      <c r="Z152" s="314">
        <v>25962</v>
      </c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</row>
    <row r="153" spans="1:36" ht="13.2" x14ac:dyDescent="0.25">
      <c r="A153" s="110" t="s">
        <v>463</v>
      </c>
      <c r="B153" s="110">
        <v>-81</v>
      </c>
      <c r="C153" s="110">
        <v>34</v>
      </c>
      <c r="D153" s="110">
        <v>-115</v>
      </c>
      <c r="E153" s="110">
        <v>0</v>
      </c>
      <c r="F153" s="110">
        <v>33.539372455534703</v>
      </c>
      <c r="G153" s="110">
        <v>-35.64</v>
      </c>
      <c r="H153" s="110">
        <v>-79</v>
      </c>
      <c r="I153" s="110">
        <v>0</v>
      </c>
      <c r="J153" s="110"/>
      <c r="K153" s="155">
        <v>57439</v>
      </c>
      <c r="L153" s="155">
        <v>64601</v>
      </c>
      <c r="M153" s="155"/>
      <c r="N153" s="312">
        <v>1.45366383470793</v>
      </c>
      <c r="O153" s="312">
        <v>1.26427153139737</v>
      </c>
      <c r="P153" s="312">
        <v>1.01306534315014</v>
      </c>
      <c r="Q153" s="312">
        <v>1.01635222166345</v>
      </c>
      <c r="R153" s="312">
        <v>1.0132479928492799</v>
      </c>
      <c r="S153" s="312">
        <v>1.0154849482522299</v>
      </c>
      <c r="T153" s="313"/>
      <c r="U153" s="314">
        <v>60848</v>
      </c>
      <c r="V153" s="314">
        <v>61643</v>
      </c>
      <c r="W153" s="314">
        <v>62651</v>
      </c>
      <c r="X153" s="314">
        <v>63481</v>
      </c>
      <c r="Y153" s="314">
        <v>64464</v>
      </c>
      <c r="Z153" s="314">
        <v>65279</v>
      </c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</row>
    <row r="154" spans="1:36" ht="14.25" customHeight="1" x14ac:dyDescent="0.25">
      <c r="A154" s="18" t="s">
        <v>464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55"/>
      <c r="L154" s="155"/>
      <c r="M154" s="155"/>
      <c r="N154" s="312"/>
      <c r="O154" s="312"/>
      <c r="P154" s="312"/>
      <c r="Q154" s="312"/>
      <c r="R154" s="312"/>
      <c r="S154" s="312"/>
      <c r="T154" s="313"/>
      <c r="U154" s="314"/>
      <c r="V154" s="314"/>
      <c r="W154" s="314"/>
      <c r="X154" s="314"/>
      <c r="Y154" s="314"/>
      <c r="Z154" s="314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</row>
    <row r="155" spans="1:36" ht="13.2" x14ac:dyDescent="0.25">
      <c r="A155" s="110" t="s">
        <v>465</v>
      </c>
      <c r="B155" s="110">
        <v>205</v>
      </c>
      <c r="C155" s="110">
        <v>187</v>
      </c>
      <c r="D155" s="110">
        <v>18</v>
      </c>
      <c r="E155" s="110">
        <v>0</v>
      </c>
      <c r="F155" s="110">
        <v>187.35469078402701</v>
      </c>
      <c r="G155" s="110">
        <v>0</v>
      </c>
      <c r="H155" s="110">
        <v>18</v>
      </c>
      <c r="I155" s="110">
        <v>0</v>
      </c>
      <c r="J155" s="110"/>
      <c r="K155" s="155">
        <v>27394</v>
      </c>
      <c r="L155" s="155">
        <v>31402</v>
      </c>
      <c r="M155" s="155"/>
      <c r="N155" s="312">
        <v>2.1508979198306499</v>
      </c>
      <c r="O155" s="312">
        <v>1.5540065229903401</v>
      </c>
      <c r="P155" s="312">
        <v>1.02360559849593</v>
      </c>
      <c r="Q155" s="312">
        <v>1.02115646258503</v>
      </c>
      <c r="R155" s="312">
        <v>1.0258144027713001</v>
      </c>
      <c r="S155" s="312">
        <v>1.01548852160925</v>
      </c>
      <c r="T155" s="313"/>
      <c r="U155" s="314">
        <v>28722</v>
      </c>
      <c r="V155" s="314">
        <v>29400</v>
      </c>
      <c r="W155" s="314">
        <v>30022</v>
      </c>
      <c r="X155" s="314">
        <v>30797</v>
      </c>
      <c r="Y155" s="314">
        <v>31274</v>
      </c>
      <c r="Z155" s="314">
        <v>31760</v>
      </c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</row>
    <row r="156" spans="1:36" ht="13.2" x14ac:dyDescent="0.25">
      <c r="A156" s="110" t="s">
        <v>466</v>
      </c>
      <c r="B156" s="110">
        <v>18</v>
      </c>
      <c r="C156" s="110">
        <v>0</v>
      </c>
      <c r="D156" s="110">
        <v>18</v>
      </c>
      <c r="E156" s="110">
        <v>0</v>
      </c>
      <c r="F156" s="110">
        <v>0</v>
      </c>
      <c r="G156" s="110">
        <v>0</v>
      </c>
      <c r="H156" s="110">
        <v>18</v>
      </c>
      <c r="I156" s="110">
        <v>0</v>
      </c>
      <c r="J156" s="110"/>
      <c r="K156" s="155">
        <v>37515</v>
      </c>
      <c r="L156" s="155">
        <v>41420</v>
      </c>
      <c r="M156" s="155"/>
      <c r="N156" s="312">
        <v>1.12724310432191</v>
      </c>
      <c r="O156" s="312">
        <v>0.63329385318218101</v>
      </c>
      <c r="P156" s="312">
        <v>1.0112495892003901</v>
      </c>
      <c r="Q156" s="312">
        <v>1.0083745812709399</v>
      </c>
      <c r="R156" s="312">
        <v>1.01480030741007</v>
      </c>
      <c r="S156" s="312">
        <v>1.0106757218937801</v>
      </c>
      <c r="T156" s="313"/>
      <c r="U156" s="314">
        <v>39557</v>
      </c>
      <c r="V156" s="314">
        <v>40002</v>
      </c>
      <c r="W156" s="314">
        <v>40337</v>
      </c>
      <c r="X156" s="314">
        <v>40934</v>
      </c>
      <c r="Y156" s="314">
        <v>41371</v>
      </c>
      <c r="Z156" s="314">
        <v>41633</v>
      </c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</row>
    <row r="157" spans="1:36" ht="13.2" x14ac:dyDescent="0.25">
      <c r="A157" s="110" t="s">
        <v>467</v>
      </c>
      <c r="B157" s="110">
        <v>-79</v>
      </c>
      <c r="C157" s="110">
        <v>0</v>
      </c>
      <c r="D157" s="110">
        <v>-79</v>
      </c>
      <c r="E157" s="110">
        <v>0</v>
      </c>
      <c r="F157" s="110">
        <v>0</v>
      </c>
      <c r="G157" s="110">
        <v>0</v>
      </c>
      <c r="H157" s="110">
        <v>-79</v>
      </c>
      <c r="I157" s="110">
        <v>0</v>
      </c>
      <c r="J157" s="110"/>
      <c r="K157" s="155">
        <v>9841</v>
      </c>
      <c r="L157" s="155">
        <v>9750</v>
      </c>
      <c r="M157" s="155"/>
      <c r="N157" s="312">
        <v>0.45754771497128505</v>
      </c>
      <c r="O157" s="312">
        <v>-1.8094459210795302</v>
      </c>
      <c r="P157" s="312">
        <v>1.0275897969807399</v>
      </c>
      <c r="Q157" s="312">
        <v>1.0082066869300901</v>
      </c>
      <c r="R157" s="312">
        <v>0.99155863732288196</v>
      </c>
      <c r="S157" s="312">
        <v>0.99138542616803504</v>
      </c>
      <c r="T157" s="313"/>
      <c r="U157" s="314">
        <v>9605</v>
      </c>
      <c r="V157" s="314">
        <v>9870</v>
      </c>
      <c r="W157" s="314">
        <v>9951</v>
      </c>
      <c r="X157" s="314">
        <v>9867</v>
      </c>
      <c r="Y157" s="314">
        <v>9782</v>
      </c>
      <c r="Z157" s="314">
        <v>9605</v>
      </c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</row>
    <row r="158" spans="1:36" ht="13.2" x14ac:dyDescent="0.25">
      <c r="A158" s="110" t="s">
        <v>468</v>
      </c>
      <c r="B158" s="110">
        <v>-79</v>
      </c>
      <c r="C158" s="110">
        <v>0</v>
      </c>
      <c r="D158" s="110">
        <v>-79</v>
      </c>
      <c r="E158" s="110">
        <v>0</v>
      </c>
      <c r="F158" s="110">
        <v>0</v>
      </c>
      <c r="G158" s="110">
        <v>0</v>
      </c>
      <c r="H158" s="110">
        <v>-79</v>
      </c>
      <c r="I158" s="110">
        <v>0</v>
      </c>
      <c r="J158" s="110"/>
      <c r="K158" s="155">
        <v>8253</v>
      </c>
      <c r="L158" s="155">
        <v>9495</v>
      </c>
      <c r="M158" s="155"/>
      <c r="N158" s="312">
        <v>2.0232409808925498</v>
      </c>
      <c r="O158" s="312">
        <v>0.23204303343529201</v>
      </c>
      <c r="P158" s="312">
        <v>1.0380527939663999</v>
      </c>
      <c r="Q158" s="312">
        <v>1.0172831351827401</v>
      </c>
      <c r="R158" s="312">
        <v>1.0175305702846</v>
      </c>
      <c r="S158" s="312">
        <v>1.00829522492821</v>
      </c>
      <c r="T158" s="313"/>
      <c r="U158" s="314">
        <v>8751</v>
      </c>
      <c r="V158" s="314">
        <v>9084</v>
      </c>
      <c r="W158" s="314">
        <v>9241</v>
      </c>
      <c r="X158" s="314">
        <v>9403</v>
      </c>
      <c r="Y158" s="314">
        <v>9481</v>
      </c>
      <c r="Z158" s="314">
        <v>9503</v>
      </c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</row>
    <row r="159" spans="1:36" ht="13.2" x14ac:dyDescent="0.25">
      <c r="A159" s="110" t="s">
        <v>469</v>
      </c>
      <c r="B159" s="110">
        <v>-79</v>
      </c>
      <c r="C159" s="110">
        <v>0</v>
      </c>
      <c r="D159" s="110">
        <v>-79</v>
      </c>
      <c r="E159" s="110">
        <v>0</v>
      </c>
      <c r="F159" s="110">
        <v>0</v>
      </c>
      <c r="G159" s="110">
        <v>0</v>
      </c>
      <c r="H159" s="110">
        <v>-79</v>
      </c>
      <c r="I159" s="110">
        <v>0</v>
      </c>
      <c r="J159" s="110"/>
      <c r="K159" s="155">
        <v>102458</v>
      </c>
      <c r="L159" s="155">
        <v>113179</v>
      </c>
      <c r="M159" s="155"/>
      <c r="N159" s="312">
        <v>1.08805017878675</v>
      </c>
      <c r="O159" s="312">
        <v>0.59988320857886102</v>
      </c>
      <c r="P159" s="312">
        <v>1.01309200436092</v>
      </c>
      <c r="Q159" s="312">
        <v>1.0106246181065399</v>
      </c>
      <c r="R159" s="312">
        <v>1.01177627779382</v>
      </c>
      <c r="S159" s="312">
        <v>1.0080359611491201</v>
      </c>
      <c r="T159" s="313"/>
      <c r="U159" s="314">
        <v>108234</v>
      </c>
      <c r="V159" s="314">
        <v>109651</v>
      </c>
      <c r="W159" s="314">
        <v>110816</v>
      </c>
      <c r="X159" s="314">
        <v>112121</v>
      </c>
      <c r="Y159" s="314">
        <v>113022</v>
      </c>
      <c r="Z159" s="314">
        <v>113700</v>
      </c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ht="13.2" x14ac:dyDescent="0.25">
      <c r="A160" s="110" t="s">
        <v>470</v>
      </c>
      <c r="B160" s="110">
        <v>1821</v>
      </c>
      <c r="C160" s="110">
        <v>0</v>
      </c>
      <c r="D160" s="110">
        <v>1821</v>
      </c>
      <c r="E160" s="110">
        <v>0</v>
      </c>
      <c r="F160" s="110">
        <v>0</v>
      </c>
      <c r="G160" s="110">
        <v>0</v>
      </c>
      <c r="H160" s="110">
        <v>-79</v>
      </c>
      <c r="I160" s="110">
        <v>1900</v>
      </c>
      <c r="J160" s="110"/>
      <c r="K160" s="155">
        <v>4729</v>
      </c>
      <c r="L160" s="155">
        <v>4813</v>
      </c>
      <c r="M160" s="155"/>
      <c r="N160" s="312">
        <v>0.21885389601528099</v>
      </c>
      <c r="O160" s="312">
        <v>-0.91210613598673307</v>
      </c>
      <c r="P160" s="312">
        <v>0.99602676704307802</v>
      </c>
      <c r="Q160" s="312">
        <v>1.00083980684443</v>
      </c>
      <c r="R160" s="312">
        <v>1.0083910216068801</v>
      </c>
      <c r="S160" s="312">
        <v>1.0035365092573301</v>
      </c>
      <c r="T160" s="313"/>
      <c r="U160" s="314">
        <v>4782</v>
      </c>
      <c r="V160" s="314">
        <v>4763</v>
      </c>
      <c r="W160" s="314">
        <v>4767</v>
      </c>
      <c r="X160" s="314">
        <v>4807</v>
      </c>
      <c r="Y160" s="314">
        <v>4824</v>
      </c>
      <c r="Z160" s="314">
        <v>4780</v>
      </c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</row>
    <row r="161" spans="1:36" ht="13.2" x14ac:dyDescent="0.25">
      <c r="A161" s="110" t="s">
        <v>471</v>
      </c>
      <c r="B161" s="110">
        <v>71</v>
      </c>
      <c r="C161" s="110">
        <v>0</v>
      </c>
      <c r="D161" s="110">
        <v>71</v>
      </c>
      <c r="E161" s="110">
        <v>0</v>
      </c>
      <c r="F161" s="110">
        <v>0</v>
      </c>
      <c r="G161" s="110">
        <v>0</v>
      </c>
      <c r="H161" s="110">
        <v>-79</v>
      </c>
      <c r="I161" s="110">
        <v>150</v>
      </c>
      <c r="J161" s="110"/>
      <c r="K161" s="155">
        <v>5601</v>
      </c>
      <c r="L161" s="155">
        <v>5654</v>
      </c>
      <c r="M161" s="155"/>
      <c r="N161" s="312">
        <v>0.26721535056117901</v>
      </c>
      <c r="O161" s="312">
        <v>0.53087949035568904</v>
      </c>
      <c r="P161" s="312">
        <v>1.0053657664103</v>
      </c>
      <c r="Q161" s="312">
        <v>1.0023127557374101</v>
      </c>
      <c r="R161" s="312">
        <v>1.0065672701455399</v>
      </c>
      <c r="S161" s="312">
        <v>0.99647328513489697</v>
      </c>
      <c r="T161" s="313"/>
      <c r="U161" s="314">
        <v>5591</v>
      </c>
      <c r="V161" s="314">
        <v>5621</v>
      </c>
      <c r="W161" s="314">
        <v>5634</v>
      </c>
      <c r="X161" s="314">
        <v>5671</v>
      </c>
      <c r="Y161" s="314">
        <v>5651</v>
      </c>
      <c r="Z161" s="314">
        <v>5681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</row>
    <row r="162" spans="1:36" ht="13.2" x14ac:dyDescent="0.25">
      <c r="A162" s="110" t="s">
        <v>472</v>
      </c>
      <c r="B162" s="110">
        <v>-79</v>
      </c>
      <c r="C162" s="110">
        <v>0</v>
      </c>
      <c r="D162" s="110">
        <v>-79</v>
      </c>
      <c r="E162" s="110">
        <v>0</v>
      </c>
      <c r="F162" s="110">
        <v>0</v>
      </c>
      <c r="G162" s="110">
        <v>0</v>
      </c>
      <c r="H162" s="110">
        <v>-79</v>
      </c>
      <c r="I162" s="110">
        <v>0</v>
      </c>
      <c r="J162" s="110"/>
      <c r="K162" s="155">
        <v>31419</v>
      </c>
      <c r="L162" s="155">
        <v>33246</v>
      </c>
      <c r="M162" s="155"/>
      <c r="N162" s="312">
        <v>0.59235614250776591</v>
      </c>
      <c r="O162" s="312">
        <v>0.15946084183289699</v>
      </c>
      <c r="P162" s="312">
        <v>1.00973475863344</v>
      </c>
      <c r="Q162" s="312">
        <v>1.0051865637489701</v>
      </c>
      <c r="R162" s="312">
        <v>1.00600965186512</v>
      </c>
      <c r="S162" s="312">
        <v>1.00277568260673</v>
      </c>
      <c r="T162" s="313"/>
      <c r="U162" s="314">
        <v>32461</v>
      </c>
      <c r="V162" s="314">
        <v>32777</v>
      </c>
      <c r="W162" s="314">
        <v>32947</v>
      </c>
      <c r="X162" s="314">
        <v>33145</v>
      </c>
      <c r="Y162" s="314">
        <v>33237</v>
      </c>
      <c r="Z162" s="314">
        <v>33290</v>
      </c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</row>
    <row r="163" spans="1:36" ht="13.2" x14ac:dyDescent="0.25">
      <c r="A163" s="110" t="s">
        <v>473</v>
      </c>
      <c r="B163" s="110">
        <v>71</v>
      </c>
      <c r="C163" s="110">
        <v>0</v>
      </c>
      <c r="D163" s="110">
        <v>71</v>
      </c>
      <c r="E163" s="110">
        <v>0</v>
      </c>
      <c r="F163" s="110">
        <v>0</v>
      </c>
      <c r="G163" s="110">
        <v>0</v>
      </c>
      <c r="H163" s="110">
        <v>-79</v>
      </c>
      <c r="I163" s="110">
        <v>150</v>
      </c>
      <c r="J163" s="110"/>
      <c r="K163" s="155">
        <v>6691</v>
      </c>
      <c r="L163" s="155">
        <v>6637</v>
      </c>
      <c r="M163" s="155"/>
      <c r="N163" s="312">
        <v>0.54223225262357599</v>
      </c>
      <c r="O163" s="312">
        <v>0.54249547920433994</v>
      </c>
      <c r="P163" s="312">
        <v>1.0163227594702799</v>
      </c>
      <c r="Q163" s="312">
        <v>1.00030303030303</v>
      </c>
      <c r="R163" s="312">
        <v>0.99909118448954903</v>
      </c>
      <c r="S163" s="312">
        <v>1.0060642813826599</v>
      </c>
      <c r="T163" s="313"/>
      <c r="U163" s="314">
        <v>6494</v>
      </c>
      <c r="V163" s="314">
        <v>6600</v>
      </c>
      <c r="W163" s="314">
        <v>6602</v>
      </c>
      <c r="X163" s="314">
        <v>6596</v>
      </c>
      <c r="Y163" s="314">
        <v>6636</v>
      </c>
      <c r="Z163" s="314">
        <v>6672</v>
      </c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</row>
    <row r="164" spans="1:36" ht="13.2" x14ac:dyDescent="0.25">
      <c r="A164" s="110" t="s">
        <v>474</v>
      </c>
      <c r="B164" s="110">
        <v>231</v>
      </c>
      <c r="C164" s="110">
        <v>160</v>
      </c>
      <c r="D164" s="110">
        <v>71</v>
      </c>
      <c r="E164" s="110">
        <v>160.013658869729</v>
      </c>
      <c r="F164" s="110">
        <v>0</v>
      </c>
      <c r="G164" s="110">
        <v>0</v>
      </c>
      <c r="H164" s="110">
        <v>-79</v>
      </c>
      <c r="I164" s="110">
        <v>150</v>
      </c>
      <c r="J164" s="110"/>
      <c r="K164" s="155">
        <v>5857</v>
      </c>
      <c r="L164" s="155">
        <v>5693</v>
      </c>
      <c r="M164" s="155"/>
      <c r="N164" s="312">
        <v>0.172364902701649</v>
      </c>
      <c r="O164" s="312">
        <v>0.47526843865516599</v>
      </c>
      <c r="P164" s="312">
        <v>1.00939383197448</v>
      </c>
      <c r="Q164" s="312">
        <v>1.0075504828797199</v>
      </c>
      <c r="R164" s="312">
        <v>0.99424886720111505</v>
      </c>
      <c r="S164" s="312">
        <v>0.995793163891323</v>
      </c>
      <c r="T164" s="313"/>
      <c r="U164" s="314">
        <v>5642</v>
      </c>
      <c r="V164" s="314">
        <v>5695</v>
      </c>
      <c r="W164" s="314">
        <v>5738</v>
      </c>
      <c r="X164" s="314">
        <v>5705</v>
      </c>
      <c r="Y164" s="314">
        <v>5681</v>
      </c>
      <c r="Z164" s="314">
        <v>5708</v>
      </c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</row>
    <row r="165" spans="1:36" ht="13.2" x14ac:dyDescent="0.25">
      <c r="A165" s="110" t="s">
        <v>475</v>
      </c>
      <c r="B165" s="110">
        <v>71</v>
      </c>
      <c r="C165" s="110">
        <v>0</v>
      </c>
      <c r="D165" s="110">
        <v>71</v>
      </c>
      <c r="E165" s="110">
        <v>0</v>
      </c>
      <c r="F165" s="110">
        <v>0</v>
      </c>
      <c r="G165" s="110">
        <v>0</v>
      </c>
      <c r="H165" s="110">
        <v>-79</v>
      </c>
      <c r="I165" s="110">
        <v>150</v>
      </c>
      <c r="J165" s="110"/>
      <c r="K165" s="155">
        <v>5335</v>
      </c>
      <c r="L165" s="155">
        <v>5280</v>
      </c>
      <c r="M165" s="155"/>
      <c r="N165" s="312">
        <v>0.21883009869565501</v>
      </c>
      <c r="O165" s="312">
        <v>-1.5140045420136301</v>
      </c>
      <c r="P165" s="312">
        <v>1.0137457044673499</v>
      </c>
      <c r="Q165" s="312">
        <v>0.99322033898305095</v>
      </c>
      <c r="R165" s="312">
        <v>0.99696624952597601</v>
      </c>
      <c r="S165" s="312">
        <v>1.00494484594903</v>
      </c>
      <c r="T165" s="313"/>
      <c r="U165" s="314">
        <v>5238</v>
      </c>
      <c r="V165" s="314">
        <v>5310</v>
      </c>
      <c r="W165" s="314">
        <v>5274</v>
      </c>
      <c r="X165" s="314">
        <v>5258</v>
      </c>
      <c r="Y165" s="314">
        <v>5284</v>
      </c>
      <c r="Z165" s="314">
        <v>5204</v>
      </c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</row>
    <row r="166" spans="1:36" ht="13.2" x14ac:dyDescent="0.25">
      <c r="A166" s="110" t="s">
        <v>476</v>
      </c>
      <c r="B166" s="110">
        <v>-18</v>
      </c>
      <c r="C166" s="110">
        <v>0</v>
      </c>
      <c r="D166" s="110">
        <v>-18</v>
      </c>
      <c r="E166" s="110">
        <v>0</v>
      </c>
      <c r="F166" s="110">
        <v>0</v>
      </c>
      <c r="G166" s="110">
        <v>-35.64</v>
      </c>
      <c r="H166" s="110">
        <v>18</v>
      </c>
      <c r="I166" s="110">
        <v>0</v>
      </c>
      <c r="J166" s="110"/>
      <c r="K166" s="155">
        <v>507330</v>
      </c>
      <c r="L166" s="155">
        <v>579281</v>
      </c>
      <c r="M166" s="155"/>
      <c r="N166" s="312">
        <v>1.40183014422013</v>
      </c>
      <c r="O166" s="312">
        <v>0.73206163965915405</v>
      </c>
      <c r="P166" s="312">
        <v>1.01445143710803</v>
      </c>
      <c r="Q166" s="312">
        <v>1.01434458324557</v>
      </c>
      <c r="R166" s="312">
        <v>1.01369092306354</v>
      </c>
      <c r="S166" s="312">
        <v>1.01358655211476</v>
      </c>
      <c r="T166" s="313"/>
      <c r="U166" s="314">
        <v>547558</v>
      </c>
      <c r="V166" s="314">
        <v>555471</v>
      </c>
      <c r="W166" s="314">
        <v>563439</v>
      </c>
      <c r="X166" s="314">
        <v>571153</v>
      </c>
      <c r="Y166" s="314">
        <v>578913</v>
      </c>
      <c r="Z166" s="314">
        <v>583151</v>
      </c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</row>
    <row r="167" spans="1:36" ht="13.2" x14ac:dyDescent="0.25">
      <c r="A167" s="110" t="s">
        <v>477</v>
      </c>
      <c r="B167" s="110">
        <v>-79</v>
      </c>
      <c r="C167" s="110">
        <v>0</v>
      </c>
      <c r="D167" s="110">
        <v>-79</v>
      </c>
      <c r="E167" s="110">
        <v>0</v>
      </c>
      <c r="F167" s="110">
        <v>0</v>
      </c>
      <c r="G167" s="110">
        <v>0</v>
      </c>
      <c r="H167" s="110">
        <v>-79</v>
      </c>
      <c r="I167" s="110">
        <v>0</v>
      </c>
      <c r="J167" s="110"/>
      <c r="K167" s="155">
        <v>13186</v>
      </c>
      <c r="L167" s="155">
        <v>13207</v>
      </c>
      <c r="M167" s="155"/>
      <c r="N167" s="312">
        <v>0.125411157151856</v>
      </c>
      <c r="O167" s="312">
        <v>-6.8192150325806902E-2</v>
      </c>
      <c r="P167" s="312">
        <v>1.01614377094121</v>
      </c>
      <c r="Q167" s="312">
        <v>0.99048261390887304</v>
      </c>
      <c r="R167" s="312">
        <v>1.00408564727245</v>
      </c>
      <c r="S167" s="312">
        <v>0.99449928415341704</v>
      </c>
      <c r="T167" s="313"/>
      <c r="U167" s="314">
        <v>13132</v>
      </c>
      <c r="V167" s="314">
        <v>13344</v>
      </c>
      <c r="W167" s="314">
        <v>13217</v>
      </c>
      <c r="X167" s="314">
        <v>13271</v>
      </c>
      <c r="Y167" s="314">
        <v>13198</v>
      </c>
      <c r="Z167" s="314">
        <v>13189</v>
      </c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</row>
    <row r="168" spans="1:36" ht="13.2" x14ac:dyDescent="0.25">
      <c r="A168" s="110" t="s">
        <v>478</v>
      </c>
      <c r="B168" s="110">
        <v>-79</v>
      </c>
      <c r="C168" s="110">
        <v>0</v>
      </c>
      <c r="D168" s="110">
        <v>-79</v>
      </c>
      <c r="E168" s="110">
        <v>0</v>
      </c>
      <c r="F168" s="110">
        <v>0</v>
      </c>
      <c r="G168" s="110">
        <v>0</v>
      </c>
      <c r="H168" s="110">
        <v>-79</v>
      </c>
      <c r="I168" s="110">
        <v>0</v>
      </c>
      <c r="J168" s="110"/>
      <c r="K168" s="155">
        <v>9348</v>
      </c>
      <c r="L168" s="155">
        <v>9464</v>
      </c>
      <c r="M168" s="155"/>
      <c r="N168" s="312">
        <v>0.350640240918487</v>
      </c>
      <c r="O168" s="312">
        <v>-0.43185169580787897</v>
      </c>
      <c r="P168" s="312">
        <v>1.0134586626789099</v>
      </c>
      <c r="Q168" s="312">
        <v>1.0009485666104601</v>
      </c>
      <c r="R168" s="312">
        <v>0.99842055385911299</v>
      </c>
      <c r="S168" s="312">
        <v>1.0012655557899199</v>
      </c>
      <c r="T168" s="313"/>
      <c r="U168" s="314">
        <v>9362</v>
      </c>
      <c r="V168" s="314">
        <v>9488</v>
      </c>
      <c r="W168" s="314">
        <v>9497</v>
      </c>
      <c r="X168" s="314">
        <v>9482</v>
      </c>
      <c r="Y168" s="314">
        <v>9494</v>
      </c>
      <c r="Z168" s="314">
        <v>9453</v>
      </c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</row>
    <row r="169" spans="1:36" ht="13.2" x14ac:dyDescent="0.25">
      <c r="A169" s="110" t="s">
        <v>479</v>
      </c>
      <c r="B169" s="110">
        <v>-79</v>
      </c>
      <c r="C169" s="110">
        <v>0</v>
      </c>
      <c r="D169" s="110">
        <v>-79</v>
      </c>
      <c r="E169" s="110">
        <v>0</v>
      </c>
      <c r="F169" s="110">
        <v>0</v>
      </c>
      <c r="G169" s="110">
        <v>0</v>
      </c>
      <c r="H169" s="110">
        <v>-79</v>
      </c>
      <c r="I169" s="110">
        <v>0</v>
      </c>
      <c r="J169" s="110"/>
      <c r="K169" s="155">
        <v>8859</v>
      </c>
      <c r="L169" s="155">
        <v>9210</v>
      </c>
      <c r="M169" s="155"/>
      <c r="N169" s="312">
        <v>0.65962813353666105</v>
      </c>
      <c r="O169" s="312">
        <v>0.40182450043440499</v>
      </c>
      <c r="P169" s="312">
        <v>1.01048054409633</v>
      </c>
      <c r="Q169" s="312">
        <v>1.00044135495973</v>
      </c>
      <c r="R169" s="312">
        <v>1.0102569758464801</v>
      </c>
      <c r="S169" s="312">
        <v>1.0052401746724899</v>
      </c>
      <c r="T169" s="313"/>
      <c r="U169" s="314">
        <v>8969</v>
      </c>
      <c r="V169" s="314">
        <v>9063</v>
      </c>
      <c r="W169" s="314">
        <v>9067</v>
      </c>
      <c r="X169" s="314">
        <v>9160</v>
      </c>
      <c r="Y169" s="314">
        <v>9208</v>
      </c>
      <c r="Z169" s="314">
        <v>9245</v>
      </c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</row>
    <row r="170" spans="1:36" ht="13.2" x14ac:dyDescent="0.25">
      <c r="A170" s="110" t="s">
        <v>480</v>
      </c>
      <c r="B170" s="110">
        <v>-18</v>
      </c>
      <c r="C170" s="110">
        <v>0</v>
      </c>
      <c r="D170" s="110">
        <v>-18</v>
      </c>
      <c r="E170" s="110">
        <v>0</v>
      </c>
      <c r="F170" s="110">
        <v>0</v>
      </c>
      <c r="G170" s="110">
        <v>-35.64</v>
      </c>
      <c r="H170" s="110">
        <v>18</v>
      </c>
      <c r="I170" s="110">
        <v>0</v>
      </c>
      <c r="J170" s="110"/>
      <c r="K170" s="155">
        <v>34007</v>
      </c>
      <c r="L170" s="155">
        <v>37977</v>
      </c>
      <c r="M170" s="155"/>
      <c r="N170" s="312">
        <v>0.97818738611621403</v>
      </c>
      <c r="O170" s="312">
        <v>0.52937923042481994</v>
      </c>
      <c r="P170" s="312">
        <v>1.0129795448944401</v>
      </c>
      <c r="Q170" s="312">
        <v>1.0098126672613701</v>
      </c>
      <c r="R170" s="312">
        <v>1.01046685940679</v>
      </c>
      <c r="S170" s="312">
        <v>1.0058812620870501</v>
      </c>
      <c r="T170" s="313"/>
      <c r="U170" s="314">
        <v>36519</v>
      </c>
      <c r="V170" s="314">
        <v>36993</v>
      </c>
      <c r="W170" s="314">
        <v>37356</v>
      </c>
      <c r="X170" s="314">
        <v>37747</v>
      </c>
      <c r="Y170" s="314">
        <v>37969</v>
      </c>
      <c r="Z170" s="314">
        <v>38170</v>
      </c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</row>
    <row r="171" spans="1:36" ht="13.2" x14ac:dyDescent="0.25">
      <c r="A171" s="110" t="s">
        <v>481</v>
      </c>
      <c r="B171" s="110">
        <v>71</v>
      </c>
      <c r="C171" s="110">
        <v>0</v>
      </c>
      <c r="D171" s="110">
        <v>71</v>
      </c>
      <c r="E171" s="110">
        <v>0</v>
      </c>
      <c r="F171" s="110">
        <v>0</v>
      </c>
      <c r="G171" s="110">
        <v>0</v>
      </c>
      <c r="H171" s="110">
        <v>-79</v>
      </c>
      <c r="I171" s="110">
        <v>150</v>
      </c>
      <c r="J171" s="110"/>
      <c r="K171" s="155">
        <v>6784</v>
      </c>
      <c r="L171" s="155">
        <v>6940</v>
      </c>
      <c r="M171" s="155"/>
      <c r="N171" s="312">
        <v>0.75689573317732095</v>
      </c>
      <c r="O171" s="312">
        <v>0.31577436486292498</v>
      </c>
      <c r="P171" s="312">
        <v>1.0226331360946701</v>
      </c>
      <c r="Q171" s="312">
        <v>1.0047736149283999</v>
      </c>
      <c r="R171" s="312">
        <v>1.00316729052692</v>
      </c>
      <c r="S171" s="312">
        <v>0.99985648679678496</v>
      </c>
      <c r="T171" s="313"/>
      <c r="U171" s="314">
        <v>6760</v>
      </c>
      <c r="V171" s="314">
        <v>6913</v>
      </c>
      <c r="W171" s="314">
        <v>6946</v>
      </c>
      <c r="X171" s="314">
        <v>6968</v>
      </c>
      <c r="Y171" s="314">
        <v>6967</v>
      </c>
      <c r="Z171" s="314">
        <v>6989</v>
      </c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</row>
    <row r="172" spans="1:36" ht="13.2" x14ac:dyDescent="0.25">
      <c r="A172" s="110" t="s">
        <v>482</v>
      </c>
      <c r="B172" s="110">
        <v>315</v>
      </c>
      <c r="C172" s="110">
        <v>333</v>
      </c>
      <c r="D172" s="110">
        <v>-18</v>
      </c>
      <c r="E172" s="110">
        <v>0</v>
      </c>
      <c r="F172" s="110">
        <v>333.49471253452998</v>
      </c>
      <c r="G172" s="110">
        <v>-35.64</v>
      </c>
      <c r="H172" s="110">
        <v>18</v>
      </c>
      <c r="I172" s="110">
        <v>0</v>
      </c>
      <c r="J172" s="110"/>
      <c r="K172" s="155">
        <v>40727</v>
      </c>
      <c r="L172" s="155">
        <v>46336</v>
      </c>
      <c r="M172" s="155"/>
      <c r="N172" s="312">
        <v>1.9984392226491301</v>
      </c>
      <c r="O172" s="312">
        <v>1.82444584082685</v>
      </c>
      <c r="P172" s="312">
        <v>1.0132507798025301</v>
      </c>
      <c r="Q172" s="312">
        <v>1.0171280436996599</v>
      </c>
      <c r="R172" s="312">
        <v>1.02152739850719</v>
      </c>
      <c r="S172" s="312">
        <v>1.02809088883939</v>
      </c>
      <c r="T172" s="313"/>
      <c r="U172" s="314">
        <v>42639</v>
      </c>
      <c r="V172" s="314">
        <v>43204</v>
      </c>
      <c r="W172" s="314">
        <v>43944</v>
      </c>
      <c r="X172" s="314">
        <v>44890</v>
      </c>
      <c r="Y172" s="314">
        <v>46151</v>
      </c>
      <c r="Z172" s="314">
        <v>46993</v>
      </c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</row>
    <row r="173" spans="1:36" ht="13.2" x14ac:dyDescent="0.25">
      <c r="A173" s="110" t="s">
        <v>483</v>
      </c>
      <c r="B173" s="110">
        <v>-18</v>
      </c>
      <c r="C173" s="110">
        <v>0</v>
      </c>
      <c r="D173" s="110">
        <v>-18</v>
      </c>
      <c r="E173" s="110">
        <v>0</v>
      </c>
      <c r="F173" s="110">
        <v>0</v>
      </c>
      <c r="G173" s="110">
        <v>-35.64</v>
      </c>
      <c r="H173" s="110">
        <v>18</v>
      </c>
      <c r="I173" s="110">
        <v>0</v>
      </c>
      <c r="J173" s="110"/>
      <c r="K173" s="155">
        <v>38301</v>
      </c>
      <c r="L173" s="155">
        <v>42568</v>
      </c>
      <c r="M173" s="155"/>
      <c r="N173" s="312">
        <v>1.4641504644560499</v>
      </c>
      <c r="O173" s="312">
        <v>0.96922932153947505</v>
      </c>
      <c r="P173" s="312">
        <v>1.0113695863565</v>
      </c>
      <c r="Q173" s="312">
        <v>1.0195498360574899</v>
      </c>
      <c r="R173" s="312">
        <v>1.0168053003191799</v>
      </c>
      <c r="S173" s="312">
        <v>1.0108677558203101</v>
      </c>
      <c r="T173" s="313"/>
      <c r="U173" s="314">
        <v>40107</v>
      </c>
      <c r="V173" s="314">
        <v>40563</v>
      </c>
      <c r="W173" s="314">
        <v>41356</v>
      </c>
      <c r="X173" s="314">
        <v>42051</v>
      </c>
      <c r="Y173" s="314">
        <v>42508</v>
      </c>
      <c r="Z173" s="314">
        <v>42920</v>
      </c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</row>
    <row r="174" spans="1:36" ht="13.2" x14ac:dyDescent="0.25">
      <c r="A174" s="110" t="s">
        <v>484</v>
      </c>
      <c r="B174" s="110">
        <v>-79</v>
      </c>
      <c r="C174" s="110">
        <v>0</v>
      </c>
      <c r="D174" s="110">
        <v>-79</v>
      </c>
      <c r="E174" s="110">
        <v>0</v>
      </c>
      <c r="F174" s="110">
        <v>0</v>
      </c>
      <c r="G174" s="110">
        <v>0</v>
      </c>
      <c r="H174" s="110">
        <v>-79</v>
      </c>
      <c r="I174" s="110">
        <v>0</v>
      </c>
      <c r="J174" s="110"/>
      <c r="K174" s="155">
        <v>37989</v>
      </c>
      <c r="L174" s="155">
        <v>40089</v>
      </c>
      <c r="M174" s="155"/>
      <c r="N174" s="312">
        <v>0.75132371661712505</v>
      </c>
      <c r="O174" s="312">
        <v>0.59342741734403803</v>
      </c>
      <c r="P174" s="312">
        <v>1.00768183336331</v>
      </c>
      <c r="Q174" s="312">
        <v>1.0074702972821401</v>
      </c>
      <c r="R174" s="312">
        <v>1.0078957357965299</v>
      </c>
      <c r="S174" s="312">
        <v>1.00700529791348</v>
      </c>
      <c r="T174" s="313"/>
      <c r="U174" s="314">
        <v>38923</v>
      </c>
      <c r="V174" s="314">
        <v>39222</v>
      </c>
      <c r="W174" s="314">
        <v>39515</v>
      </c>
      <c r="X174" s="314">
        <v>39827</v>
      </c>
      <c r="Y174" s="314">
        <v>40106</v>
      </c>
      <c r="Z174" s="314">
        <v>40344</v>
      </c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</row>
    <row r="175" spans="1:36" ht="13.2" x14ac:dyDescent="0.25">
      <c r="A175" s="110" t="s">
        <v>485</v>
      </c>
      <c r="B175" s="110">
        <v>18</v>
      </c>
      <c r="C175" s="110">
        <v>0</v>
      </c>
      <c r="D175" s="110">
        <v>18</v>
      </c>
      <c r="E175" s="110">
        <v>0</v>
      </c>
      <c r="F175" s="110">
        <v>0</v>
      </c>
      <c r="G175" s="110">
        <v>0</v>
      </c>
      <c r="H175" s="110">
        <v>18</v>
      </c>
      <c r="I175" s="110">
        <v>0</v>
      </c>
      <c r="J175" s="110"/>
      <c r="K175" s="155">
        <v>12773</v>
      </c>
      <c r="L175" s="155">
        <v>14109</v>
      </c>
      <c r="M175" s="155"/>
      <c r="N175" s="312">
        <v>1.7931545572157599</v>
      </c>
      <c r="O175" s="312">
        <v>1.1366058108972101</v>
      </c>
      <c r="P175" s="312">
        <v>1.0416444207154301</v>
      </c>
      <c r="Q175" s="312">
        <v>1.01845207585853</v>
      </c>
      <c r="R175" s="312">
        <v>1.00603925515853</v>
      </c>
      <c r="S175" s="312">
        <v>1.0060030015007499</v>
      </c>
      <c r="T175" s="313"/>
      <c r="U175" s="314">
        <v>13111</v>
      </c>
      <c r="V175" s="314">
        <v>13657</v>
      </c>
      <c r="W175" s="314">
        <v>13909</v>
      </c>
      <c r="X175" s="314">
        <v>13993</v>
      </c>
      <c r="Y175" s="314">
        <v>14077</v>
      </c>
      <c r="Z175" s="314">
        <v>14237</v>
      </c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</row>
    <row r="176" spans="1:36" ht="13.2" x14ac:dyDescent="0.25">
      <c r="A176" s="110" t="s">
        <v>486</v>
      </c>
      <c r="B176" s="110">
        <v>-115</v>
      </c>
      <c r="C176" s="110">
        <v>0</v>
      </c>
      <c r="D176" s="110">
        <v>-115</v>
      </c>
      <c r="E176" s="110">
        <v>0</v>
      </c>
      <c r="F176" s="110">
        <v>0</v>
      </c>
      <c r="G176" s="110">
        <v>-35.64</v>
      </c>
      <c r="H176" s="110">
        <v>-79</v>
      </c>
      <c r="I176" s="110">
        <v>0</v>
      </c>
      <c r="J176" s="110"/>
      <c r="K176" s="155">
        <v>14535</v>
      </c>
      <c r="L176" s="155">
        <v>14555</v>
      </c>
      <c r="M176" s="155"/>
      <c r="N176" s="312">
        <v>0.26903288636308503</v>
      </c>
      <c r="O176" s="312">
        <v>-1.28820063039605</v>
      </c>
      <c r="P176" s="312">
        <v>1.0076187837650601</v>
      </c>
      <c r="Q176" s="312">
        <v>1.00584272752268</v>
      </c>
      <c r="R176" s="312">
        <v>0.99849654889632999</v>
      </c>
      <c r="S176" s="312">
        <v>0.99883649305317901</v>
      </c>
      <c r="T176" s="313"/>
      <c r="U176" s="314">
        <v>14438</v>
      </c>
      <c r="V176" s="314">
        <v>14548</v>
      </c>
      <c r="W176" s="314">
        <v>14633</v>
      </c>
      <c r="X176" s="314">
        <v>14611</v>
      </c>
      <c r="Y176" s="314">
        <v>14594</v>
      </c>
      <c r="Z176" s="314">
        <v>14406</v>
      </c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</row>
    <row r="177" spans="1:36" ht="13.2" x14ac:dyDescent="0.25">
      <c r="A177" s="110" t="s">
        <v>487</v>
      </c>
      <c r="B177" s="110">
        <v>-79</v>
      </c>
      <c r="C177" s="110">
        <v>0</v>
      </c>
      <c r="D177" s="110">
        <v>-79</v>
      </c>
      <c r="E177" s="110">
        <v>0</v>
      </c>
      <c r="F177" s="110">
        <v>0</v>
      </c>
      <c r="G177" s="110">
        <v>0</v>
      </c>
      <c r="H177" s="110">
        <v>-79</v>
      </c>
      <c r="I177" s="110">
        <v>0</v>
      </c>
      <c r="J177" s="110"/>
      <c r="K177" s="155">
        <v>23799</v>
      </c>
      <c r="L177" s="155">
        <v>24537</v>
      </c>
      <c r="M177" s="155"/>
      <c r="N177" s="312">
        <v>0.53262551278612202</v>
      </c>
      <c r="O177" s="312">
        <v>-4.4819296744489298E-2</v>
      </c>
      <c r="P177" s="312">
        <v>1.00799101011362</v>
      </c>
      <c r="Q177" s="312">
        <v>1.0027251331599201</v>
      </c>
      <c r="R177" s="312">
        <v>1.00378834671608</v>
      </c>
      <c r="S177" s="312">
        <v>1.0068096976658301</v>
      </c>
      <c r="T177" s="313"/>
      <c r="U177" s="314">
        <v>24027</v>
      </c>
      <c r="V177" s="314">
        <v>24219</v>
      </c>
      <c r="W177" s="314">
        <v>24285</v>
      </c>
      <c r="X177" s="314">
        <v>24377</v>
      </c>
      <c r="Y177" s="314">
        <v>24543</v>
      </c>
      <c r="Z177" s="314">
        <v>24532</v>
      </c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</row>
    <row r="178" spans="1:36" ht="13.2" x14ac:dyDescent="0.25">
      <c r="A178" s="110" t="s">
        <v>488</v>
      </c>
      <c r="B178" s="110">
        <v>-79</v>
      </c>
      <c r="C178" s="110">
        <v>0</v>
      </c>
      <c r="D178" s="110">
        <v>-79</v>
      </c>
      <c r="E178" s="110">
        <v>0</v>
      </c>
      <c r="F178" s="110">
        <v>0</v>
      </c>
      <c r="G178" s="110">
        <v>0</v>
      </c>
      <c r="H178" s="110">
        <v>-79</v>
      </c>
      <c r="I178" s="110">
        <v>0</v>
      </c>
      <c r="J178" s="110"/>
      <c r="K178" s="155">
        <v>33821</v>
      </c>
      <c r="L178" s="155">
        <v>34754</v>
      </c>
      <c r="M178" s="155"/>
      <c r="N178" s="312">
        <v>0.67077153175547599</v>
      </c>
      <c r="O178" s="312">
        <v>0.37367059499856298</v>
      </c>
      <c r="P178" s="312">
        <v>1.00720358998583</v>
      </c>
      <c r="Q178" s="312">
        <v>1.00979012779927</v>
      </c>
      <c r="R178" s="312">
        <v>1.00804063860668</v>
      </c>
      <c r="S178" s="312">
        <v>1.0018141503729101</v>
      </c>
      <c r="T178" s="313"/>
      <c r="U178" s="314">
        <v>33872</v>
      </c>
      <c r="V178" s="314">
        <v>34116</v>
      </c>
      <c r="W178" s="314">
        <v>34450</v>
      </c>
      <c r="X178" s="314">
        <v>34727</v>
      </c>
      <c r="Y178" s="314">
        <v>34790</v>
      </c>
      <c r="Z178" s="314">
        <v>34920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</row>
    <row r="179" spans="1:36" ht="13.2" x14ac:dyDescent="0.25">
      <c r="A179" s="110" t="s">
        <v>489</v>
      </c>
      <c r="B179" s="110">
        <v>-79</v>
      </c>
      <c r="C179" s="110">
        <v>0</v>
      </c>
      <c r="D179" s="110">
        <v>-79</v>
      </c>
      <c r="E179" s="110">
        <v>0</v>
      </c>
      <c r="F179" s="110">
        <v>0</v>
      </c>
      <c r="G179" s="110">
        <v>0</v>
      </c>
      <c r="H179" s="110">
        <v>-79</v>
      </c>
      <c r="I179" s="110">
        <v>0</v>
      </c>
      <c r="J179" s="110"/>
      <c r="K179" s="155">
        <v>9261</v>
      </c>
      <c r="L179" s="155">
        <v>9310</v>
      </c>
      <c r="M179" s="155"/>
      <c r="N179" s="312">
        <v>0.39397048726839101</v>
      </c>
      <c r="O179" s="312">
        <v>2.15238915195867E-2</v>
      </c>
      <c r="P179" s="312">
        <v>1.0130097299661101</v>
      </c>
      <c r="Q179" s="312">
        <v>1.0071228145909801</v>
      </c>
      <c r="R179" s="312">
        <v>1.0018216888126901</v>
      </c>
      <c r="S179" s="312">
        <v>0.99390309123970499</v>
      </c>
      <c r="T179" s="313"/>
      <c r="U179" s="314">
        <v>9147</v>
      </c>
      <c r="V179" s="314">
        <v>9266</v>
      </c>
      <c r="W179" s="314">
        <v>9332</v>
      </c>
      <c r="X179" s="314">
        <v>9349</v>
      </c>
      <c r="Y179" s="314">
        <v>9292</v>
      </c>
      <c r="Z179" s="314">
        <v>9294</v>
      </c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</row>
    <row r="180" spans="1:36" ht="13.2" x14ac:dyDescent="0.25">
      <c r="A180" s="110" t="s">
        <v>490</v>
      </c>
      <c r="B180" s="110">
        <v>-79</v>
      </c>
      <c r="C180" s="110">
        <v>0</v>
      </c>
      <c r="D180" s="110">
        <v>-79</v>
      </c>
      <c r="E180" s="110">
        <v>0</v>
      </c>
      <c r="F180" s="110">
        <v>0</v>
      </c>
      <c r="G180" s="110">
        <v>0</v>
      </c>
      <c r="H180" s="110">
        <v>-79</v>
      </c>
      <c r="I180" s="110">
        <v>0</v>
      </c>
      <c r="J180" s="110"/>
      <c r="K180" s="155">
        <v>10246</v>
      </c>
      <c r="L180" s="155">
        <v>10513</v>
      </c>
      <c r="M180" s="155"/>
      <c r="N180" s="312">
        <v>0.81562360787297306</v>
      </c>
      <c r="O180" s="312">
        <v>0.180248553268191</v>
      </c>
      <c r="P180" s="312">
        <v>1.0152881223049799</v>
      </c>
      <c r="Q180" s="312">
        <v>1.0010617760617799</v>
      </c>
      <c r="R180" s="312">
        <v>1.01002796258799</v>
      </c>
      <c r="S180" s="312">
        <v>1.00630071599045</v>
      </c>
      <c r="T180" s="313"/>
      <c r="U180" s="314">
        <v>10204</v>
      </c>
      <c r="V180" s="314">
        <v>10360</v>
      </c>
      <c r="W180" s="314">
        <v>10371</v>
      </c>
      <c r="X180" s="314">
        <v>10475</v>
      </c>
      <c r="Y180" s="314">
        <v>10541</v>
      </c>
      <c r="Z180" s="314">
        <v>10560</v>
      </c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</row>
    <row r="181" spans="1:36" ht="13.2" x14ac:dyDescent="0.25">
      <c r="A181" s="110" t="s">
        <v>491</v>
      </c>
      <c r="B181" s="110">
        <v>-18</v>
      </c>
      <c r="C181" s="110">
        <v>0</v>
      </c>
      <c r="D181" s="110">
        <v>-18</v>
      </c>
      <c r="E181" s="110">
        <v>0</v>
      </c>
      <c r="F181" s="110">
        <v>0</v>
      </c>
      <c r="G181" s="110">
        <v>-35.64</v>
      </c>
      <c r="H181" s="110">
        <v>18</v>
      </c>
      <c r="I181" s="110">
        <v>0</v>
      </c>
      <c r="J181" s="110"/>
      <c r="K181" s="155">
        <v>60381</v>
      </c>
      <c r="L181" s="155">
        <v>69364</v>
      </c>
      <c r="M181" s="155"/>
      <c r="N181" s="312">
        <v>2.2778128195710501</v>
      </c>
      <c r="O181" s="312">
        <v>1.0891704103890101</v>
      </c>
      <c r="P181" s="312">
        <v>1.0145424655802</v>
      </c>
      <c r="Q181" s="312">
        <v>1.02486639764424</v>
      </c>
      <c r="R181" s="312">
        <v>1.0337341704799401</v>
      </c>
      <c r="S181" s="312">
        <v>1.01807406100179</v>
      </c>
      <c r="T181" s="313"/>
      <c r="U181" s="314">
        <v>63263</v>
      </c>
      <c r="V181" s="314">
        <v>64183</v>
      </c>
      <c r="W181" s="314">
        <v>65779</v>
      </c>
      <c r="X181" s="314">
        <v>67998</v>
      </c>
      <c r="Y181" s="314">
        <v>69227</v>
      </c>
      <c r="Z181" s="314">
        <v>69981</v>
      </c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</row>
    <row r="182" spans="1:36" ht="13.2" x14ac:dyDescent="0.25">
      <c r="A182" s="110" t="s">
        <v>492</v>
      </c>
      <c r="B182" s="110">
        <v>-115</v>
      </c>
      <c r="C182" s="110">
        <v>0</v>
      </c>
      <c r="D182" s="110">
        <v>-115</v>
      </c>
      <c r="E182" s="110">
        <v>0</v>
      </c>
      <c r="F182" s="110">
        <v>0</v>
      </c>
      <c r="G182" s="110">
        <v>-35.64</v>
      </c>
      <c r="H182" s="110">
        <v>-79</v>
      </c>
      <c r="I182" s="110">
        <v>0</v>
      </c>
      <c r="J182" s="110"/>
      <c r="K182" s="155">
        <v>15308</v>
      </c>
      <c r="L182" s="155">
        <v>15218</v>
      </c>
      <c r="M182" s="155"/>
      <c r="N182" s="312">
        <v>0.29183834814343601</v>
      </c>
      <c r="O182" s="312">
        <v>0.44775136630012502</v>
      </c>
      <c r="P182" s="312">
        <v>1.0043301578842201</v>
      </c>
      <c r="Q182" s="312">
        <v>0.99946935526664904</v>
      </c>
      <c r="R182" s="312">
        <v>0.99940270772497997</v>
      </c>
      <c r="S182" s="312">
        <v>1.00849990039179</v>
      </c>
      <c r="T182" s="313"/>
      <c r="U182" s="314">
        <v>15011</v>
      </c>
      <c r="V182" s="314">
        <v>15076</v>
      </c>
      <c r="W182" s="314">
        <v>15068</v>
      </c>
      <c r="X182" s="314">
        <v>15059</v>
      </c>
      <c r="Y182" s="314">
        <v>15187</v>
      </c>
      <c r="Z182" s="314">
        <v>15255</v>
      </c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</row>
    <row r="183" spans="1:36" ht="13.2" x14ac:dyDescent="0.25">
      <c r="A183" s="110" t="s">
        <v>493</v>
      </c>
      <c r="B183" s="110">
        <v>-18</v>
      </c>
      <c r="C183" s="110">
        <v>0</v>
      </c>
      <c r="D183" s="110">
        <v>-18</v>
      </c>
      <c r="E183" s="110">
        <v>0</v>
      </c>
      <c r="F183" s="110">
        <v>0</v>
      </c>
      <c r="G183" s="110">
        <v>-35.64</v>
      </c>
      <c r="H183" s="110">
        <v>18</v>
      </c>
      <c r="I183" s="110">
        <v>0</v>
      </c>
      <c r="J183" s="110"/>
      <c r="K183" s="155">
        <v>34382</v>
      </c>
      <c r="L183" s="155">
        <v>39289</v>
      </c>
      <c r="M183" s="155"/>
      <c r="N183" s="312">
        <v>1.5229935496208702</v>
      </c>
      <c r="O183" s="312">
        <v>0.708822029576747</v>
      </c>
      <c r="P183" s="312">
        <v>1.0093447818196599</v>
      </c>
      <c r="Q183" s="312">
        <v>1.0150815800772901</v>
      </c>
      <c r="R183" s="312">
        <v>1.0148046317347901</v>
      </c>
      <c r="S183" s="312">
        <v>1.0217266711822</v>
      </c>
      <c r="T183" s="313"/>
      <c r="U183" s="314">
        <v>36919</v>
      </c>
      <c r="V183" s="314">
        <v>37264</v>
      </c>
      <c r="W183" s="314">
        <v>37826</v>
      </c>
      <c r="X183" s="314">
        <v>38386</v>
      </c>
      <c r="Y183" s="314">
        <v>39220</v>
      </c>
      <c r="Z183" s="314">
        <v>39498</v>
      </c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</row>
    <row r="184" spans="1:36" ht="13.2" x14ac:dyDescent="0.25">
      <c r="A184" s="110" t="s">
        <v>494</v>
      </c>
      <c r="B184" s="110">
        <v>-79</v>
      </c>
      <c r="C184" s="110">
        <v>0</v>
      </c>
      <c r="D184" s="110">
        <v>-79</v>
      </c>
      <c r="E184" s="110">
        <v>0</v>
      </c>
      <c r="F184" s="110">
        <v>0</v>
      </c>
      <c r="G184" s="110">
        <v>0</v>
      </c>
      <c r="H184" s="110">
        <v>-79</v>
      </c>
      <c r="I184" s="110">
        <v>0</v>
      </c>
      <c r="J184" s="110"/>
      <c r="K184" s="155">
        <v>18455</v>
      </c>
      <c r="L184" s="155">
        <v>18837</v>
      </c>
      <c r="M184" s="155"/>
      <c r="N184" s="312">
        <v>0.16794461027918001</v>
      </c>
      <c r="O184" s="312">
        <v>-0.58401911335280099</v>
      </c>
      <c r="P184" s="312">
        <v>1.01416430594901</v>
      </c>
      <c r="Q184" s="312">
        <v>0.99198903763044199</v>
      </c>
      <c r="R184" s="312">
        <v>1.00143449155244</v>
      </c>
      <c r="S184" s="312">
        <v>0.99925725502679197</v>
      </c>
      <c r="T184" s="313"/>
      <c r="U184" s="314">
        <v>18709</v>
      </c>
      <c r="V184" s="314">
        <v>18974</v>
      </c>
      <c r="W184" s="314">
        <v>18822</v>
      </c>
      <c r="X184" s="314">
        <v>18849</v>
      </c>
      <c r="Y184" s="314">
        <v>18835</v>
      </c>
      <c r="Z184" s="314">
        <v>18725</v>
      </c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</row>
    <row r="185" spans="1:36" ht="13.2" x14ac:dyDescent="0.25">
      <c r="A185" s="110" t="s">
        <v>495</v>
      </c>
      <c r="B185" s="110">
        <v>-79</v>
      </c>
      <c r="C185" s="110">
        <v>0</v>
      </c>
      <c r="D185" s="110">
        <v>-79</v>
      </c>
      <c r="E185" s="110">
        <v>0</v>
      </c>
      <c r="F185" s="110">
        <v>0</v>
      </c>
      <c r="G185" s="110">
        <v>0</v>
      </c>
      <c r="H185" s="110">
        <v>-79</v>
      </c>
      <c r="I185" s="110">
        <v>0</v>
      </c>
      <c r="J185" s="110"/>
      <c r="K185" s="155">
        <v>50984</v>
      </c>
      <c r="L185" s="155">
        <v>56366</v>
      </c>
      <c r="M185" s="155"/>
      <c r="N185" s="312">
        <v>1.21148628740535</v>
      </c>
      <c r="O185" s="312">
        <v>1.1017959808476201</v>
      </c>
      <c r="P185" s="312">
        <v>1.00896542707185</v>
      </c>
      <c r="Q185" s="312">
        <v>1.0153464521742399</v>
      </c>
      <c r="R185" s="312">
        <v>1.01566146441074</v>
      </c>
      <c r="S185" s="312">
        <v>1.0085088049975801</v>
      </c>
      <c r="T185" s="313"/>
      <c r="U185" s="314">
        <v>53539</v>
      </c>
      <c r="V185" s="314">
        <v>54019</v>
      </c>
      <c r="W185" s="314">
        <v>54848</v>
      </c>
      <c r="X185" s="314">
        <v>55707</v>
      </c>
      <c r="Y185" s="314">
        <v>56181</v>
      </c>
      <c r="Z185" s="314">
        <v>56800</v>
      </c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</row>
    <row r="186" spans="1:36" ht="13.2" x14ac:dyDescent="0.25">
      <c r="A186" s="110" t="s">
        <v>496</v>
      </c>
      <c r="B186" s="110">
        <v>-115</v>
      </c>
      <c r="C186" s="110">
        <v>0</v>
      </c>
      <c r="D186" s="110">
        <v>-115</v>
      </c>
      <c r="E186" s="110">
        <v>0</v>
      </c>
      <c r="F186" s="110">
        <v>0</v>
      </c>
      <c r="G186" s="110">
        <v>-35.64</v>
      </c>
      <c r="H186" s="110">
        <v>-79</v>
      </c>
      <c r="I186" s="110">
        <v>0</v>
      </c>
      <c r="J186" s="110"/>
      <c r="K186" s="155">
        <v>9112</v>
      </c>
      <c r="L186" s="155">
        <v>9061</v>
      </c>
      <c r="M186" s="155"/>
      <c r="N186" s="312">
        <v>0.18885825386605301</v>
      </c>
      <c r="O186" s="312">
        <v>0.98407784166298107</v>
      </c>
      <c r="P186" s="312">
        <v>1.0124777183600699</v>
      </c>
      <c r="Q186" s="312">
        <v>1.00176056338028</v>
      </c>
      <c r="R186" s="312">
        <v>0.99384885764499098</v>
      </c>
      <c r="S186" s="312">
        <v>0.99955791335101696</v>
      </c>
      <c r="T186" s="313"/>
      <c r="U186" s="314">
        <v>8976</v>
      </c>
      <c r="V186" s="314">
        <v>9088</v>
      </c>
      <c r="W186" s="314">
        <v>9104</v>
      </c>
      <c r="X186" s="314">
        <v>9048</v>
      </c>
      <c r="Y186" s="314">
        <v>9044</v>
      </c>
      <c r="Z186" s="314">
        <v>9133</v>
      </c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</row>
    <row r="187" spans="1:36" ht="13.2" x14ac:dyDescent="0.25">
      <c r="A187" s="110" t="s">
        <v>497</v>
      </c>
      <c r="B187" s="110">
        <v>-18</v>
      </c>
      <c r="C187" s="110">
        <v>0</v>
      </c>
      <c r="D187" s="110">
        <v>-18</v>
      </c>
      <c r="E187" s="110">
        <v>0</v>
      </c>
      <c r="F187" s="110">
        <v>0</v>
      </c>
      <c r="G187" s="110">
        <v>-35.64</v>
      </c>
      <c r="H187" s="110">
        <v>18</v>
      </c>
      <c r="I187" s="110">
        <v>0</v>
      </c>
      <c r="J187" s="110"/>
      <c r="K187" s="155">
        <v>23983</v>
      </c>
      <c r="L187" s="155">
        <v>26777</v>
      </c>
      <c r="M187" s="155"/>
      <c r="N187" s="312">
        <v>1.2443548123418</v>
      </c>
      <c r="O187" s="312">
        <v>0.85236831283412495</v>
      </c>
      <c r="P187" s="312">
        <v>1.0108806661953</v>
      </c>
      <c r="Q187" s="312">
        <v>1.01729162619001</v>
      </c>
      <c r="R187" s="312">
        <v>1.0122994652406401</v>
      </c>
      <c r="S187" s="312">
        <v>1.0093200513168801</v>
      </c>
      <c r="T187" s="313"/>
      <c r="U187" s="314">
        <v>25458</v>
      </c>
      <c r="V187" s="314">
        <v>25735</v>
      </c>
      <c r="W187" s="314">
        <v>26180</v>
      </c>
      <c r="X187" s="314">
        <v>26502</v>
      </c>
      <c r="Y187" s="314">
        <v>26749</v>
      </c>
      <c r="Z187" s="314">
        <v>26977</v>
      </c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</row>
    <row r="188" spans="1:36" ht="13.2" x14ac:dyDescent="0.25">
      <c r="A188" s="110" t="s">
        <v>498</v>
      </c>
      <c r="B188" s="110">
        <v>-115</v>
      </c>
      <c r="C188" s="110">
        <v>0</v>
      </c>
      <c r="D188" s="110">
        <v>-115</v>
      </c>
      <c r="E188" s="110">
        <v>0</v>
      </c>
      <c r="F188" s="110">
        <v>0</v>
      </c>
      <c r="G188" s="110">
        <v>-35.64</v>
      </c>
      <c r="H188" s="110">
        <v>-79</v>
      </c>
      <c r="I188" s="110">
        <v>0</v>
      </c>
      <c r="J188" s="110"/>
      <c r="K188" s="155">
        <v>11690</v>
      </c>
      <c r="L188" s="155">
        <v>13218</v>
      </c>
      <c r="M188" s="155"/>
      <c r="N188" s="312">
        <v>0.75292455455635598</v>
      </c>
      <c r="O188" s="312">
        <v>0.31750831569398202</v>
      </c>
      <c r="P188" s="312">
        <v>1.0162031627327299</v>
      </c>
      <c r="Q188" s="312">
        <v>1.00965887313147</v>
      </c>
      <c r="R188" s="312">
        <v>1.0043276896211399</v>
      </c>
      <c r="S188" s="312">
        <v>1</v>
      </c>
      <c r="T188" s="313"/>
      <c r="U188" s="314">
        <v>12837</v>
      </c>
      <c r="V188" s="314">
        <v>13045</v>
      </c>
      <c r="W188" s="314">
        <v>13171</v>
      </c>
      <c r="X188" s="314">
        <v>13228</v>
      </c>
      <c r="Y188" s="314">
        <v>13228</v>
      </c>
      <c r="Z188" s="314">
        <v>13270</v>
      </c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</row>
    <row r="189" spans="1:36" ht="13.2" x14ac:dyDescent="0.25">
      <c r="A189" s="110" t="s">
        <v>499</v>
      </c>
      <c r="B189" s="110">
        <v>-79</v>
      </c>
      <c r="C189" s="110">
        <v>0</v>
      </c>
      <c r="D189" s="110">
        <v>-79</v>
      </c>
      <c r="E189" s="110">
        <v>0</v>
      </c>
      <c r="F189" s="110">
        <v>0</v>
      </c>
      <c r="G189" s="110">
        <v>0</v>
      </c>
      <c r="H189" s="110">
        <v>-79</v>
      </c>
      <c r="I189" s="110">
        <v>0</v>
      </c>
      <c r="J189" s="110"/>
      <c r="K189" s="155">
        <v>10291</v>
      </c>
      <c r="L189" s="155">
        <v>10780</v>
      </c>
      <c r="M189" s="155"/>
      <c r="N189" s="312">
        <v>0.708627625466973</v>
      </c>
      <c r="O189" s="312">
        <v>-0.250649832900111</v>
      </c>
      <c r="P189" s="312">
        <v>1.0203399541634799</v>
      </c>
      <c r="Q189" s="312">
        <v>0.99840898455779103</v>
      </c>
      <c r="R189" s="312">
        <v>0.99878140232470902</v>
      </c>
      <c r="S189" s="312">
        <v>1.01098076020648</v>
      </c>
      <c r="T189" s="313"/>
      <c r="U189" s="314">
        <v>10472</v>
      </c>
      <c r="V189" s="314">
        <v>10685</v>
      </c>
      <c r="W189" s="314">
        <v>10668</v>
      </c>
      <c r="X189" s="314">
        <v>10655</v>
      </c>
      <c r="Y189" s="314">
        <v>10772</v>
      </c>
      <c r="Z189" s="314">
        <v>10745</v>
      </c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</row>
    <row r="190" spans="1:36" ht="13.2" x14ac:dyDescent="0.25">
      <c r="A190" s="110" t="s">
        <v>500</v>
      </c>
      <c r="B190" s="110">
        <v>-115</v>
      </c>
      <c r="C190" s="110">
        <v>0</v>
      </c>
      <c r="D190" s="110">
        <v>-115</v>
      </c>
      <c r="E190" s="110">
        <v>0</v>
      </c>
      <c r="F190" s="110">
        <v>0</v>
      </c>
      <c r="G190" s="110">
        <v>-35.64</v>
      </c>
      <c r="H190" s="110">
        <v>-79</v>
      </c>
      <c r="I190" s="110">
        <v>0</v>
      </c>
      <c r="J190" s="110"/>
      <c r="K190" s="155">
        <v>12253</v>
      </c>
      <c r="L190" s="155">
        <v>12841</v>
      </c>
      <c r="M190" s="155"/>
      <c r="N190" s="312">
        <v>0.77581330920515301</v>
      </c>
      <c r="O190" s="312">
        <v>0.45932269365511896</v>
      </c>
      <c r="P190" s="312">
        <v>1.00963545848723</v>
      </c>
      <c r="Q190" s="312">
        <v>1.0130427867027201</v>
      </c>
      <c r="R190" s="312">
        <v>1.0088710943633199</v>
      </c>
      <c r="S190" s="312">
        <v>0.99953311026379299</v>
      </c>
      <c r="T190" s="313"/>
      <c r="U190" s="314">
        <v>12454</v>
      </c>
      <c r="V190" s="314">
        <v>12574</v>
      </c>
      <c r="W190" s="314">
        <v>12738</v>
      </c>
      <c r="X190" s="314">
        <v>12851</v>
      </c>
      <c r="Y190" s="314">
        <v>12845</v>
      </c>
      <c r="Z190" s="314">
        <v>12904</v>
      </c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</row>
    <row r="191" spans="1:36" ht="13.2" x14ac:dyDescent="0.25">
      <c r="A191" s="110" t="s">
        <v>501</v>
      </c>
      <c r="B191" s="110">
        <v>-79</v>
      </c>
      <c r="C191" s="110">
        <v>0</v>
      </c>
      <c r="D191" s="110">
        <v>-79</v>
      </c>
      <c r="E191" s="110">
        <v>0</v>
      </c>
      <c r="F191" s="110">
        <v>0</v>
      </c>
      <c r="G191" s="110">
        <v>0</v>
      </c>
      <c r="H191" s="110">
        <v>-79</v>
      </c>
      <c r="I191" s="110">
        <v>0</v>
      </c>
      <c r="J191" s="110"/>
      <c r="K191" s="155">
        <v>10611</v>
      </c>
      <c r="L191" s="155">
        <v>11240</v>
      </c>
      <c r="M191" s="155"/>
      <c r="N191" s="312">
        <v>0.66427817419874002</v>
      </c>
      <c r="O191" s="312">
        <v>6.2227753578095797E-2</v>
      </c>
      <c r="P191" s="312">
        <v>1.0108626198083099</v>
      </c>
      <c r="Q191" s="312">
        <v>1.0039732707242199</v>
      </c>
      <c r="R191" s="312">
        <v>1.00179888469149</v>
      </c>
      <c r="S191" s="312">
        <v>1.00996588256419</v>
      </c>
      <c r="T191" s="313"/>
      <c r="U191" s="314">
        <v>10955</v>
      </c>
      <c r="V191" s="314">
        <v>11074</v>
      </c>
      <c r="W191" s="314">
        <v>11118</v>
      </c>
      <c r="X191" s="314">
        <v>11138</v>
      </c>
      <c r="Y191" s="314">
        <v>11249</v>
      </c>
      <c r="Z191" s="314">
        <v>11256</v>
      </c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</row>
    <row r="192" spans="1:36" ht="13.2" x14ac:dyDescent="0.25">
      <c r="A192" s="110" t="s">
        <v>502</v>
      </c>
      <c r="B192" s="110">
        <v>-79</v>
      </c>
      <c r="C192" s="110">
        <v>0</v>
      </c>
      <c r="D192" s="110">
        <v>-79</v>
      </c>
      <c r="E192" s="110">
        <v>0</v>
      </c>
      <c r="F192" s="110">
        <v>0</v>
      </c>
      <c r="G192" s="110">
        <v>0</v>
      </c>
      <c r="H192" s="110">
        <v>-79</v>
      </c>
      <c r="I192" s="110">
        <v>0</v>
      </c>
      <c r="J192" s="110"/>
      <c r="K192" s="155">
        <v>12632</v>
      </c>
      <c r="L192" s="155">
        <v>12846</v>
      </c>
      <c r="M192" s="155"/>
      <c r="N192" s="312">
        <v>0.34721722869202104</v>
      </c>
      <c r="O192" s="312">
        <v>-0.17113963438350799</v>
      </c>
      <c r="P192" s="312">
        <v>1.0085186938002799</v>
      </c>
      <c r="Q192" s="312">
        <v>1.0028155795401199</v>
      </c>
      <c r="R192" s="312">
        <v>0.99734830759631898</v>
      </c>
      <c r="S192" s="312">
        <v>1.0052392868314</v>
      </c>
      <c r="T192" s="313"/>
      <c r="U192" s="314">
        <v>12678</v>
      </c>
      <c r="V192" s="314">
        <v>12786</v>
      </c>
      <c r="W192" s="314">
        <v>12822</v>
      </c>
      <c r="X192" s="314">
        <v>12788</v>
      </c>
      <c r="Y192" s="314">
        <v>12855</v>
      </c>
      <c r="Z192" s="314">
        <v>12833</v>
      </c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</row>
    <row r="193" spans="1:36" ht="13.2" x14ac:dyDescent="0.25">
      <c r="A193" s="110" t="s">
        <v>503</v>
      </c>
      <c r="B193" s="110">
        <v>-18</v>
      </c>
      <c r="C193" s="110">
        <v>0</v>
      </c>
      <c r="D193" s="110">
        <v>-18</v>
      </c>
      <c r="E193" s="110">
        <v>0</v>
      </c>
      <c r="F193" s="110">
        <v>0</v>
      </c>
      <c r="G193" s="110">
        <v>-35.64</v>
      </c>
      <c r="H193" s="110">
        <v>18</v>
      </c>
      <c r="I193" s="110">
        <v>0</v>
      </c>
      <c r="J193" s="110"/>
      <c r="K193" s="155">
        <v>14961</v>
      </c>
      <c r="L193" s="155">
        <v>16016</v>
      </c>
      <c r="M193" s="155"/>
      <c r="N193" s="312">
        <v>1.1560386307753401</v>
      </c>
      <c r="O193" s="312">
        <v>0.76140547962304195</v>
      </c>
      <c r="P193" s="312">
        <v>1.0162713193491499</v>
      </c>
      <c r="Q193" s="312">
        <v>1.0134387860082299</v>
      </c>
      <c r="R193" s="312">
        <v>1.0082482076010399</v>
      </c>
      <c r="S193" s="312">
        <v>1.0083065886350799</v>
      </c>
      <c r="T193" s="313"/>
      <c r="U193" s="314">
        <v>15303</v>
      </c>
      <c r="V193" s="314">
        <v>15552</v>
      </c>
      <c r="W193" s="314">
        <v>15761</v>
      </c>
      <c r="X193" s="314">
        <v>15891</v>
      </c>
      <c r="Y193" s="314">
        <v>16023</v>
      </c>
      <c r="Z193" s="314">
        <v>16145</v>
      </c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</row>
    <row r="194" spans="1:36" ht="13.2" x14ac:dyDescent="0.25">
      <c r="A194" s="110" t="s">
        <v>504</v>
      </c>
      <c r="B194" s="110">
        <v>-43</v>
      </c>
      <c r="C194" s="110">
        <v>0</v>
      </c>
      <c r="D194" s="110">
        <v>-43</v>
      </c>
      <c r="E194" s="110">
        <v>0</v>
      </c>
      <c r="F194" s="110">
        <v>0</v>
      </c>
      <c r="G194" s="110">
        <v>35.64</v>
      </c>
      <c r="H194" s="110">
        <v>-79</v>
      </c>
      <c r="I194" s="110">
        <v>0</v>
      </c>
      <c r="J194" s="110"/>
      <c r="K194" s="155">
        <v>11622</v>
      </c>
      <c r="L194" s="155">
        <v>11936</v>
      </c>
      <c r="M194" s="155"/>
      <c r="N194" s="312">
        <v>0.61816862306924802</v>
      </c>
      <c r="O194" s="312">
        <v>-0.35264483627203996</v>
      </c>
      <c r="P194" s="312">
        <v>1.0131669535284</v>
      </c>
      <c r="Q194" s="312">
        <v>1.0038223052747799</v>
      </c>
      <c r="R194" s="312">
        <v>1.0049077678118099</v>
      </c>
      <c r="S194" s="312">
        <v>1.00286291680701</v>
      </c>
      <c r="T194" s="313"/>
      <c r="U194" s="314">
        <v>11620</v>
      </c>
      <c r="V194" s="314">
        <v>11773</v>
      </c>
      <c r="W194" s="314">
        <v>11818</v>
      </c>
      <c r="X194" s="314">
        <v>11876</v>
      </c>
      <c r="Y194" s="314">
        <v>11910</v>
      </c>
      <c r="Z194" s="314">
        <v>11868</v>
      </c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</row>
    <row r="195" spans="1:36" ht="13.2" x14ac:dyDescent="0.25">
      <c r="A195" s="110" t="s">
        <v>505</v>
      </c>
      <c r="B195" s="110">
        <v>-79</v>
      </c>
      <c r="C195" s="110">
        <v>0</v>
      </c>
      <c r="D195" s="110">
        <v>-79</v>
      </c>
      <c r="E195" s="110">
        <v>0</v>
      </c>
      <c r="F195" s="110">
        <v>0</v>
      </c>
      <c r="G195" s="110">
        <v>0</v>
      </c>
      <c r="H195" s="110">
        <v>-79</v>
      </c>
      <c r="I195" s="110">
        <v>0</v>
      </c>
      <c r="J195" s="110"/>
      <c r="K195" s="155">
        <v>54873</v>
      </c>
      <c r="L195" s="155">
        <v>59058</v>
      </c>
      <c r="M195" s="155"/>
      <c r="N195" s="312">
        <v>0.83220128018495187</v>
      </c>
      <c r="O195" s="312">
        <v>0.467749042470257</v>
      </c>
      <c r="P195" s="312">
        <v>1.0106163063662801</v>
      </c>
      <c r="Q195" s="312">
        <v>1.0073325474968799</v>
      </c>
      <c r="R195" s="312">
        <v>1.0088279327493901</v>
      </c>
      <c r="S195" s="312">
        <v>1.0065161026200899</v>
      </c>
      <c r="T195" s="313"/>
      <c r="U195" s="314">
        <v>57082</v>
      </c>
      <c r="V195" s="314">
        <v>57688</v>
      </c>
      <c r="W195" s="314">
        <v>58111</v>
      </c>
      <c r="X195" s="314">
        <v>58624</v>
      </c>
      <c r="Y195" s="314">
        <v>59006</v>
      </c>
      <c r="Z195" s="314">
        <v>59282</v>
      </c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</row>
    <row r="196" spans="1:36" ht="13.2" x14ac:dyDescent="0.25">
      <c r="A196" s="110" t="s">
        <v>506</v>
      </c>
      <c r="B196" s="110">
        <v>-79</v>
      </c>
      <c r="C196" s="110">
        <v>0</v>
      </c>
      <c r="D196" s="110">
        <v>-79</v>
      </c>
      <c r="E196" s="110">
        <v>0</v>
      </c>
      <c r="F196" s="110">
        <v>0</v>
      </c>
      <c r="G196" s="110">
        <v>0</v>
      </c>
      <c r="H196" s="110">
        <v>-79</v>
      </c>
      <c r="I196" s="110">
        <v>0</v>
      </c>
      <c r="J196" s="110"/>
      <c r="K196" s="155">
        <v>9255</v>
      </c>
      <c r="L196" s="155">
        <v>9293</v>
      </c>
      <c r="M196" s="155"/>
      <c r="N196" s="312">
        <v>0.11602669234716001</v>
      </c>
      <c r="O196" s="312">
        <v>-0.38743004735256098</v>
      </c>
      <c r="P196" s="312">
        <v>1.01610984971348</v>
      </c>
      <c r="Q196" s="312">
        <v>1.0030857629282799</v>
      </c>
      <c r="R196" s="312">
        <v>0.99055903256603395</v>
      </c>
      <c r="S196" s="312">
        <v>0.99507389162561599</v>
      </c>
      <c r="T196" s="313"/>
      <c r="U196" s="314">
        <v>9249</v>
      </c>
      <c r="V196" s="314">
        <v>9398</v>
      </c>
      <c r="W196" s="314">
        <v>9427</v>
      </c>
      <c r="X196" s="314">
        <v>9338</v>
      </c>
      <c r="Y196" s="314">
        <v>9292</v>
      </c>
      <c r="Z196" s="314">
        <v>9256</v>
      </c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</row>
    <row r="197" spans="1:36" ht="13.2" x14ac:dyDescent="0.25">
      <c r="A197" s="110" t="s">
        <v>507</v>
      </c>
      <c r="B197" s="110">
        <v>-115</v>
      </c>
      <c r="C197" s="110">
        <v>0</v>
      </c>
      <c r="D197" s="110">
        <v>-115</v>
      </c>
      <c r="E197" s="110">
        <v>0</v>
      </c>
      <c r="F197" s="110">
        <v>0</v>
      </c>
      <c r="G197" s="110">
        <v>-35.64</v>
      </c>
      <c r="H197" s="110">
        <v>-79</v>
      </c>
      <c r="I197" s="110">
        <v>0</v>
      </c>
      <c r="J197" s="110"/>
      <c r="K197" s="155">
        <v>51518</v>
      </c>
      <c r="L197" s="155">
        <v>56703</v>
      </c>
      <c r="M197" s="155"/>
      <c r="N197" s="312">
        <v>1.1993307495258299</v>
      </c>
      <c r="O197" s="312">
        <v>0.213358724784878</v>
      </c>
      <c r="P197" s="312">
        <v>1.0187901093007301</v>
      </c>
      <c r="Q197" s="312">
        <v>1.0102928095557899</v>
      </c>
      <c r="R197" s="312">
        <v>1.0094871887016199</v>
      </c>
      <c r="S197" s="312">
        <v>1.0094336264283901</v>
      </c>
      <c r="T197" s="313"/>
      <c r="U197" s="314">
        <v>54071</v>
      </c>
      <c r="V197" s="314">
        <v>55087</v>
      </c>
      <c r="W197" s="314">
        <v>55654</v>
      </c>
      <c r="X197" s="314">
        <v>56182</v>
      </c>
      <c r="Y197" s="314">
        <v>56712</v>
      </c>
      <c r="Z197" s="314">
        <v>56833</v>
      </c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</row>
    <row r="198" spans="1:36" ht="13.2" x14ac:dyDescent="0.25">
      <c r="A198" s="110" t="s">
        <v>508</v>
      </c>
      <c r="B198" s="110">
        <v>-43</v>
      </c>
      <c r="C198" s="110">
        <v>0</v>
      </c>
      <c r="D198" s="110">
        <v>-43</v>
      </c>
      <c r="E198" s="110">
        <v>0</v>
      </c>
      <c r="F198" s="110">
        <v>0</v>
      </c>
      <c r="G198" s="110">
        <v>35.64</v>
      </c>
      <c r="H198" s="110">
        <v>-79</v>
      </c>
      <c r="I198" s="110">
        <v>0</v>
      </c>
      <c r="J198" s="110"/>
      <c r="K198" s="155">
        <v>22753</v>
      </c>
      <c r="L198" s="155">
        <v>24668</v>
      </c>
      <c r="M198" s="155"/>
      <c r="N198" s="312">
        <v>1.27869325144665</v>
      </c>
      <c r="O198" s="312">
        <v>0.21915584415584402</v>
      </c>
      <c r="P198" s="312">
        <v>1.01609804005295</v>
      </c>
      <c r="Q198" s="312">
        <v>1.01786014456211</v>
      </c>
      <c r="R198" s="312">
        <v>1.0087527352297601</v>
      </c>
      <c r="S198" s="312">
        <v>1.00847214832399</v>
      </c>
      <c r="T198" s="313"/>
      <c r="U198" s="314">
        <v>23419</v>
      </c>
      <c r="V198" s="314">
        <v>23796</v>
      </c>
      <c r="W198" s="314">
        <v>24221</v>
      </c>
      <c r="X198" s="314">
        <v>24433</v>
      </c>
      <c r="Y198" s="314">
        <v>24640</v>
      </c>
      <c r="Z198" s="314">
        <v>24694</v>
      </c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</row>
    <row r="199" spans="1:36" ht="13.2" x14ac:dyDescent="0.25">
      <c r="A199" s="110" t="s">
        <v>509</v>
      </c>
      <c r="B199" s="110">
        <v>-79</v>
      </c>
      <c r="C199" s="110">
        <v>0</v>
      </c>
      <c r="D199" s="110">
        <v>-79</v>
      </c>
      <c r="E199" s="110">
        <v>0</v>
      </c>
      <c r="F199" s="110">
        <v>0</v>
      </c>
      <c r="G199" s="110">
        <v>0</v>
      </c>
      <c r="H199" s="110">
        <v>-79</v>
      </c>
      <c r="I199" s="110">
        <v>0</v>
      </c>
      <c r="J199" s="110"/>
      <c r="K199" s="155">
        <v>15771</v>
      </c>
      <c r="L199" s="155">
        <v>16024</v>
      </c>
      <c r="M199" s="155"/>
      <c r="N199" s="312">
        <v>0.64460715272469704</v>
      </c>
      <c r="O199" s="312">
        <v>3.1172069825436396E-2</v>
      </c>
      <c r="P199" s="312">
        <v>1.0082517750911499</v>
      </c>
      <c r="Q199" s="312">
        <v>1.0121811952797899</v>
      </c>
      <c r="R199" s="312">
        <v>1.00100288328946</v>
      </c>
      <c r="S199" s="312">
        <v>1.0043832185347501</v>
      </c>
      <c r="T199" s="313"/>
      <c r="U199" s="314">
        <v>15633</v>
      </c>
      <c r="V199" s="314">
        <v>15762</v>
      </c>
      <c r="W199" s="314">
        <v>15954</v>
      </c>
      <c r="X199" s="314">
        <v>15970</v>
      </c>
      <c r="Y199" s="314">
        <v>16040</v>
      </c>
      <c r="Z199" s="314">
        <v>16045</v>
      </c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</row>
    <row r="200" spans="1:36" ht="13.2" x14ac:dyDescent="0.25">
      <c r="A200" s="110" t="s">
        <v>510</v>
      </c>
      <c r="B200" s="110">
        <v>-79</v>
      </c>
      <c r="C200" s="110">
        <v>0</v>
      </c>
      <c r="D200" s="110">
        <v>-79</v>
      </c>
      <c r="E200" s="110">
        <v>0</v>
      </c>
      <c r="F200" s="110">
        <v>0</v>
      </c>
      <c r="G200" s="110">
        <v>0</v>
      </c>
      <c r="H200" s="110">
        <v>-79</v>
      </c>
      <c r="I200" s="110">
        <v>0</v>
      </c>
      <c r="J200" s="110"/>
      <c r="K200" s="155">
        <v>10967</v>
      </c>
      <c r="L200" s="155">
        <v>11810</v>
      </c>
      <c r="M200" s="155"/>
      <c r="N200" s="312">
        <v>1.4019497318708198</v>
      </c>
      <c r="O200" s="312">
        <v>0.92396371958972601</v>
      </c>
      <c r="P200" s="312">
        <v>1.0101272629503499</v>
      </c>
      <c r="Q200" s="312">
        <v>1.01667997515748</v>
      </c>
      <c r="R200" s="312">
        <v>1.0131774151322099</v>
      </c>
      <c r="S200" s="312">
        <v>1.0161068044788999</v>
      </c>
      <c r="T200" s="313"/>
      <c r="U200" s="314">
        <v>11158</v>
      </c>
      <c r="V200" s="314">
        <v>11271</v>
      </c>
      <c r="W200" s="314">
        <v>11459</v>
      </c>
      <c r="X200" s="314">
        <v>11610</v>
      </c>
      <c r="Y200" s="314">
        <v>11797</v>
      </c>
      <c r="Z200" s="314">
        <v>11906</v>
      </c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</row>
    <row r="201" spans="1:36" ht="13.2" x14ac:dyDescent="0.25">
      <c r="A201" s="110" t="s">
        <v>511</v>
      </c>
      <c r="B201" s="110">
        <v>-79</v>
      </c>
      <c r="C201" s="110">
        <v>0</v>
      </c>
      <c r="D201" s="110">
        <v>-79</v>
      </c>
      <c r="E201" s="110">
        <v>0</v>
      </c>
      <c r="F201" s="110">
        <v>0</v>
      </c>
      <c r="G201" s="110">
        <v>0</v>
      </c>
      <c r="H201" s="110">
        <v>-79</v>
      </c>
      <c r="I201" s="110">
        <v>0</v>
      </c>
      <c r="J201" s="110"/>
      <c r="K201" s="155">
        <v>36871</v>
      </c>
      <c r="L201" s="155">
        <v>39591</v>
      </c>
      <c r="M201" s="155"/>
      <c r="N201" s="312">
        <v>0.86499909960284804</v>
      </c>
      <c r="O201" s="312">
        <v>3.0303795550392698E-2</v>
      </c>
      <c r="P201" s="312">
        <v>1.0160750692665601</v>
      </c>
      <c r="Q201" s="312">
        <v>1.00468191289584</v>
      </c>
      <c r="R201" s="312">
        <v>1.0076814748431699</v>
      </c>
      <c r="S201" s="312">
        <v>1.0061999745902701</v>
      </c>
      <c r="T201" s="313"/>
      <c r="U201" s="314">
        <v>38258</v>
      </c>
      <c r="V201" s="314">
        <v>38873</v>
      </c>
      <c r="W201" s="314">
        <v>39055</v>
      </c>
      <c r="X201" s="314">
        <v>39355</v>
      </c>
      <c r="Y201" s="314">
        <v>39599</v>
      </c>
      <c r="Z201" s="314">
        <v>39611</v>
      </c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</row>
    <row r="202" spans="1:36" ht="13.2" x14ac:dyDescent="0.25">
      <c r="A202" s="110" t="s">
        <v>512</v>
      </c>
      <c r="B202" s="110">
        <v>-79</v>
      </c>
      <c r="C202" s="110">
        <v>0</v>
      </c>
      <c r="D202" s="110">
        <v>-79</v>
      </c>
      <c r="E202" s="110">
        <v>0</v>
      </c>
      <c r="F202" s="110">
        <v>0</v>
      </c>
      <c r="G202" s="110">
        <v>0</v>
      </c>
      <c r="H202" s="110">
        <v>-79</v>
      </c>
      <c r="I202" s="110">
        <v>0</v>
      </c>
      <c r="J202" s="110"/>
      <c r="K202" s="155">
        <v>12434</v>
      </c>
      <c r="L202" s="155">
        <v>12610</v>
      </c>
      <c r="M202" s="155"/>
      <c r="N202" s="312">
        <v>0.11125255600707999</v>
      </c>
      <c r="O202" s="312">
        <v>-1.4184959188525199</v>
      </c>
      <c r="P202" s="312">
        <v>1.01512377616811</v>
      </c>
      <c r="Q202" s="312">
        <v>0.99631459264486799</v>
      </c>
      <c r="R202" s="312">
        <v>1.00007870297497</v>
      </c>
      <c r="S202" s="312">
        <v>0.993074683245455</v>
      </c>
      <c r="T202" s="313"/>
      <c r="U202" s="314">
        <v>12563</v>
      </c>
      <c r="V202" s="314">
        <v>12753</v>
      </c>
      <c r="W202" s="314">
        <v>12706</v>
      </c>
      <c r="X202" s="314">
        <v>12707</v>
      </c>
      <c r="Y202" s="314">
        <v>12619</v>
      </c>
      <c r="Z202" s="314">
        <v>12440</v>
      </c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</row>
    <row r="203" spans="1:36" ht="13.2" x14ac:dyDescent="0.25">
      <c r="A203" s="110" t="s">
        <v>513</v>
      </c>
      <c r="B203" s="110">
        <v>-18</v>
      </c>
      <c r="C203" s="110">
        <v>0</v>
      </c>
      <c r="D203" s="110">
        <v>-18</v>
      </c>
      <c r="E203" s="110">
        <v>0</v>
      </c>
      <c r="F203" s="110">
        <v>0</v>
      </c>
      <c r="G203" s="110">
        <v>-35.64</v>
      </c>
      <c r="H203" s="110">
        <v>18</v>
      </c>
      <c r="I203" s="110">
        <v>0</v>
      </c>
      <c r="J203" s="110"/>
      <c r="K203" s="155">
        <v>12292</v>
      </c>
      <c r="L203" s="155">
        <v>12916</v>
      </c>
      <c r="M203" s="155"/>
      <c r="N203" s="312">
        <v>0.43871010036728997</v>
      </c>
      <c r="O203" s="312">
        <v>0.333204184424642</v>
      </c>
      <c r="P203" s="312">
        <v>1.0041006229792599</v>
      </c>
      <c r="Q203" s="312">
        <v>1.0133511348464601</v>
      </c>
      <c r="R203" s="312">
        <v>1.0041075718825101</v>
      </c>
      <c r="S203" s="312">
        <v>0.99606359987650495</v>
      </c>
      <c r="T203" s="313"/>
      <c r="U203" s="314">
        <v>12681</v>
      </c>
      <c r="V203" s="314">
        <v>12733</v>
      </c>
      <c r="W203" s="314">
        <v>12903</v>
      </c>
      <c r="X203" s="314">
        <v>12956</v>
      </c>
      <c r="Y203" s="314">
        <v>12905</v>
      </c>
      <c r="Z203" s="314">
        <v>12948</v>
      </c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</row>
    <row r="204" spans="1:36" ht="14.25" customHeight="1" x14ac:dyDescent="0.25">
      <c r="A204" s="18" t="s">
        <v>514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155"/>
      <c r="L204" s="155"/>
      <c r="M204" s="155"/>
      <c r="N204" s="312"/>
      <c r="O204" s="312"/>
      <c r="P204" s="312"/>
      <c r="Q204" s="312"/>
      <c r="R204" s="312"/>
      <c r="S204" s="312"/>
      <c r="T204" s="313"/>
      <c r="U204" s="314"/>
      <c r="V204" s="314"/>
      <c r="W204" s="314"/>
      <c r="X204" s="314"/>
      <c r="Y204" s="314"/>
      <c r="Z204" s="314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</row>
    <row r="205" spans="1:36" ht="13.2" x14ac:dyDescent="0.25">
      <c r="A205" s="110" t="s">
        <v>515</v>
      </c>
      <c r="B205" s="110">
        <v>-12</v>
      </c>
      <c r="C205" s="110">
        <v>0</v>
      </c>
      <c r="D205" s="110">
        <v>-12</v>
      </c>
      <c r="E205" s="110">
        <v>0</v>
      </c>
      <c r="F205" s="110">
        <v>0</v>
      </c>
      <c r="G205" s="110">
        <v>35.64</v>
      </c>
      <c r="H205" s="110">
        <v>-48</v>
      </c>
      <c r="I205" s="110">
        <v>0</v>
      </c>
      <c r="J205" s="110"/>
      <c r="K205" s="155">
        <v>26100</v>
      </c>
      <c r="L205" s="155">
        <v>26045</v>
      </c>
      <c r="M205" s="155"/>
      <c r="N205" s="312">
        <v>0.27679856572246903</v>
      </c>
      <c r="O205" s="312">
        <v>-0.64748477069844101</v>
      </c>
      <c r="P205" s="312">
        <v>1.0062369256992301</v>
      </c>
      <c r="Q205" s="312">
        <v>1.00250240615977</v>
      </c>
      <c r="R205" s="312">
        <v>1.0018049155145901</v>
      </c>
      <c r="S205" s="312">
        <v>1.0005366657722199</v>
      </c>
      <c r="T205" s="313"/>
      <c r="U205" s="314">
        <v>25814</v>
      </c>
      <c r="V205" s="314">
        <v>25975</v>
      </c>
      <c r="W205" s="314">
        <v>26040</v>
      </c>
      <c r="X205" s="314">
        <v>26087</v>
      </c>
      <c r="Y205" s="314">
        <v>26101</v>
      </c>
      <c r="Z205" s="314">
        <v>25932</v>
      </c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</row>
    <row r="206" spans="1:36" ht="13.2" x14ac:dyDescent="0.25">
      <c r="A206" s="110" t="s">
        <v>516</v>
      </c>
      <c r="B206" s="110">
        <v>-12</v>
      </c>
      <c r="C206" s="110">
        <v>0</v>
      </c>
      <c r="D206" s="110">
        <v>-12</v>
      </c>
      <c r="E206" s="110">
        <v>0</v>
      </c>
      <c r="F206" s="110">
        <v>0</v>
      </c>
      <c r="G206" s="110">
        <v>35.64</v>
      </c>
      <c r="H206" s="110">
        <v>-48</v>
      </c>
      <c r="I206" s="110">
        <v>0</v>
      </c>
      <c r="J206" s="110"/>
      <c r="K206" s="155">
        <v>8577</v>
      </c>
      <c r="L206" s="155">
        <v>8564</v>
      </c>
      <c r="M206" s="155"/>
      <c r="N206" s="312">
        <v>0.15228767829387199</v>
      </c>
      <c r="O206" s="312">
        <v>-0.25673940949935803</v>
      </c>
      <c r="P206" s="312">
        <v>0.99882587765645203</v>
      </c>
      <c r="Q206" s="312">
        <v>1.0134007288115701</v>
      </c>
      <c r="R206" s="312">
        <v>0.99408421296833305</v>
      </c>
      <c r="S206" s="312">
        <v>0.999883313885648</v>
      </c>
      <c r="T206" s="313"/>
      <c r="U206" s="314">
        <v>8517</v>
      </c>
      <c r="V206" s="314">
        <v>8507</v>
      </c>
      <c r="W206" s="314">
        <v>8621</v>
      </c>
      <c r="X206" s="314">
        <v>8570</v>
      </c>
      <c r="Y206" s="314">
        <v>8569</v>
      </c>
      <c r="Z206" s="314">
        <v>8547</v>
      </c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</row>
    <row r="207" spans="1:36" ht="13.2" x14ac:dyDescent="0.25">
      <c r="A207" s="110" t="s">
        <v>517</v>
      </c>
      <c r="B207" s="110">
        <v>938</v>
      </c>
      <c r="C207" s="110">
        <v>0</v>
      </c>
      <c r="D207" s="110">
        <v>938</v>
      </c>
      <c r="E207" s="110">
        <v>0</v>
      </c>
      <c r="F207" s="110">
        <v>0</v>
      </c>
      <c r="G207" s="110">
        <v>35.64</v>
      </c>
      <c r="H207" s="110">
        <v>-48</v>
      </c>
      <c r="I207" s="110">
        <v>950</v>
      </c>
      <c r="J207" s="110"/>
      <c r="K207" s="155">
        <v>10626</v>
      </c>
      <c r="L207" s="155">
        <v>10644</v>
      </c>
      <c r="M207" s="155"/>
      <c r="N207" s="312">
        <v>0.204868439753736</v>
      </c>
      <c r="O207" s="312">
        <v>-1.26511104863649</v>
      </c>
      <c r="P207" s="312">
        <v>1.02721088435374</v>
      </c>
      <c r="Q207" s="312">
        <v>0.99236571008094199</v>
      </c>
      <c r="R207" s="312">
        <v>1.0005561219760899</v>
      </c>
      <c r="S207" s="312">
        <v>0.98851320055581304</v>
      </c>
      <c r="T207" s="313"/>
      <c r="U207" s="314">
        <v>10584</v>
      </c>
      <c r="V207" s="314">
        <v>10872</v>
      </c>
      <c r="W207" s="314">
        <v>10789</v>
      </c>
      <c r="X207" s="314">
        <v>10795</v>
      </c>
      <c r="Y207" s="314">
        <v>10671</v>
      </c>
      <c r="Z207" s="314">
        <v>10536</v>
      </c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</row>
    <row r="208" spans="1:36" ht="13.2" x14ac:dyDescent="0.25">
      <c r="A208" s="110" t="s">
        <v>518</v>
      </c>
      <c r="B208" s="110">
        <v>-12</v>
      </c>
      <c r="C208" s="110">
        <v>0</v>
      </c>
      <c r="D208" s="110">
        <v>-12</v>
      </c>
      <c r="E208" s="110">
        <v>0</v>
      </c>
      <c r="F208" s="110">
        <v>0</v>
      </c>
      <c r="G208" s="110">
        <v>35.64</v>
      </c>
      <c r="H208" s="110">
        <v>-48</v>
      </c>
      <c r="I208" s="110">
        <v>0</v>
      </c>
      <c r="J208" s="110"/>
      <c r="K208" s="155">
        <v>11401</v>
      </c>
      <c r="L208" s="155">
        <v>11499</v>
      </c>
      <c r="M208" s="155"/>
      <c r="N208" s="312">
        <v>0.27134916128213099</v>
      </c>
      <c r="O208" s="312">
        <v>-8.6941401495392104E-2</v>
      </c>
      <c r="P208" s="312">
        <v>1.00588855686412</v>
      </c>
      <c r="Q208" s="312">
        <v>1.0041065967671501</v>
      </c>
      <c r="R208" s="312">
        <v>1.0010442046641099</v>
      </c>
      <c r="S208" s="312">
        <v>0.99982614742698195</v>
      </c>
      <c r="T208" s="313"/>
      <c r="U208" s="314">
        <v>11378</v>
      </c>
      <c r="V208" s="314">
        <v>11445</v>
      </c>
      <c r="W208" s="314">
        <v>11492</v>
      </c>
      <c r="X208" s="314">
        <v>11504</v>
      </c>
      <c r="Y208" s="314">
        <v>11502</v>
      </c>
      <c r="Z208" s="314">
        <v>11492</v>
      </c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</row>
    <row r="209" spans="1:36" ht="13.2" x14ac:dyDescent="0.25">
      <c r="A209" s="110" t="s">
        <v>519</v>
      </c>
      <c r="B209" s="110">
        <v>-48</v>
      </c>
      <c r="C209" s="110">
        <v>0</v>
      </c>
      <c r="D209" s="110">
        <v>-48</v>
      </c>
      <c r="E209" s="110">
        <v>0</v>
      </c>
      <c r="F209" s="110">
        <v>0</v>
      </c>
      <c r="G209" s="110">
        <v>0</v>
      </c>
      <c r="H209" s="110">
        <v>-48</v>
      </c>
      <c r="I209" s="110">
        <v>0</v>
      </c>
      <c r="J209" s="110"/>
      <c r="K209" s="155">
        <v>9142</v>
      </c>
      <c r="L209" s="155">
        <v>9047</v>
      </c>
      <c r="M209" s="155"/>
      <c r="N209" s="312">
        <v>0.23656288741944501</v>
      </c>
      <c r="O209" s="312">
        <v>-7.7467906153165095E-2</v>
      </c>
      <c r="P209" s="312">
        <v>1.0097195844039799</v>
      </c>
      <c r="Q209" s="312">
        <v>0.99413587076786902</v>
      </c>
      <c r="R209" s="312">
        <v>1.00467445742905</v>
      </c>
      <c r="S209" s="312">
        <v>1.00099700897308</v>
      </c>
      <c r="T209" s="313"/>
      <c r="U209" s="314">
        <v>8951</v>
      </c>
      <c r="V209" s="314">
        <v>9038</v>
      </c>
      <c r="W209" s="314">
        <v>8985</v>
      </c>
      <c r="X209" s="314">
        <v>9027</v>
      </c>
      <c r="Y209" s="314">
        <v>9036</v>
      </c>
      <c r="Z209" s="314">
        <v>9029</v>
      </c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</row>
    <row r="210" spans="1:36" ht="13.2" x14ac:dyDescent="0.25">
      <c r="A210" s="110" t="s">
        <v>520</v>
      </c>
      <c r="B210" s="110">
        <v>2203</v>
      </c>
      <c r="C210" s="110">
        <v>1230</v>
      </c>
      <c r="D210" s="110">
        <v>973</v>
      </c>
      <c r="E210" s="110">
        <v>1230.2627413738501</v>
      </c>
      <c r="F210" s="110">
        <v>0</v>
      </c>
      <c r="G210" s="110">
        <v>71.28</v>
      </c>
      <c r="H210" s="110">
        <v>-48</v>
      </c>
      <c r="I210" s="110">
        <v>950</v>
      </c>
      <c r="J210" s="110"/>
      <c r="K210" s="155">
        <v>12636</v>
      </c>
      <c r="L210" s="155">
        <v>11606</v>
      </c>
      <c r="M210" s="155"/>
      <c r="N210" s="312">
        <v>-0.43440403407295503</v>
      </c>
      <c r="O210" s="312">
        <v>-0.81804873848273507</v>
      </c>
      <c r="P210" s="312">
        <v>1.001184733858</v>
      </c>
      <c r="Q210" s="312">
        <v>0.99552024342828205</v>
      </c>
      <c r="R210" s="312">
        <v>0.99439633214467604</v>
      </c>
      <c r="S210" s="312">
        <v>0.99154713114754101</v>
      </c>
      <c r="T210" s="313"/>
      <c r="U210" s="314">
        <v>11817</v>
      </c>
      <c r="V210" s="314">
        <v>11831</v>
      </c>
      <c r="W210" s="314">
        <v>11778</v>
      </c>
      <c r="X210" s="314">
        <v>11712</v>
      </c>
      <c r="Y210" s="314">
        <v>11613</v>
      </c>
      <c r="Z210" s="314">
        <v>11518</v>
      </c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</row>
    <row r="211" spans="1:36" ht="13.2" x14ac:dyDescent="0.25">
      <c r="A211" s="110" t="s">
        <v>521</v>
      </c>
      <c r="B211" s="110">
        <v>-12</v>
      </c>
      <c r="C211" s="110">
        <v>0</v>
      </c>
      <c r="D211" s="110">
        <v>-12</v>
      </c>
      <c r="E211" s="110">
        <v>0</v>
      </c>
      <c r="F211" s="110">
        <v>0</v>
      </c>
      <c r="G211" s="110">
        <v>35.64</v>
      </c>
      <c r="H211" s="110">
        <v>-48</v>
      </c>
      <c r="I211" s="110">
        <v>0</v>
      </c>
      <c r="J211" s="110"/>
      <c r="K211" s="155">
        <v>14833</v>
      </c>
      <c r="L211" s="155">
        <v>16568</v>
      </c>
      <c r="M211" s="155"/>
      <c r="N211" s="312">
        <v>1.9418549632792499</v>
      </c>
      <c r="O211" s="312">
        <v>0.57932532737915599</v>
      </c>
      <c r="P211" s="312">
        <v>1.01844369134515</v>
      </c>
      <c r="Q211" s="312">
        <v>1.0329557816599499</v>
      </c>
      <c r="R211" s="312">
        <v>1.02069136414323</v>
      </c>
      <c r="S211" s="312">
        <v>1.0057659626122799</v>
      </c>
      <c r="T211" s="313"/>
      <c r="U211" s="314">
        <v>15344</v>
      </c>
      <c r="V211" s="314">
        <v>15627</v>
      </c>
      <c r="W211" s="314">
        <v>16142</v>
      </c>
      <c r="X211" s="314">
        <v>16476</v>
      </c>
      <c r="Y211" s="314">
        <v>16571</v>
      </c>
      <c r="Z211" s="314">
        <v>16667</v>
      </c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</row>
    <row r="212" spans="1:36" ht="13.2" x14ac:dyDescent="0.25">
      <c r="A212" s="110" t="s">
        <v>522</v>
      </c>
      <c r="B212" s="110">
        <v>-12</v>
      </c>
      <c r="C212" s="110">
        <v>0</v>
      </c>
      <c r="D212" s="110">
        <v>-12</v>
      </c>
      <c r="E212" s="110">
        <v>0</v>
      </c>
      <c r="F212" s="110">
        <v>0</v>
      </c>
      <c r="G212" s="110">
        <v>35.64</v>
      </c>
      <c r="H212" s="110">
        <v>-48</v>
      </c>
      <c r="I212" s="110">
        <v>0</v>
      </c>
      <c r="J212" s="110"/>
      <c r="K212" s="155">
        <v>84736</v>
      </c>
      <c r="L212" s="155">
        <v>93898</v>
      </c>
      <c r="M212" s="155"/>
      <c r="N212" s="312">
        <v>1.2568768921487099</v>
      </c>
      <c r="O212" s="312">
        <v>1.11971335338153</v>
      </c>
      <c r="P212" s="312">
        <v>1.0098874489933201</v>
      </c>
      <c r="Q212" s="312">
        <v>1.01070088582022</v>
      </c>
      <c r="R212" s="312">
        <v>1.0129049972542601</v>
      </c>
      <c r="S212" s="312">
        <v>1.0167958796421801</v>
      </c>
      <c r="T212" s="313"/>
      <c r="U212" s="314">
        <v>89204</v>
      </c>
      <c r="V212" s="314">
        <v>90086</v>
      </c>
      <c r="W212" s="314">
        <v>91050</v>
      </c>
      <c r="X212" s="314">
        <v>92225</v>
      </c>
      <c r="Y212" s="314">
        <v>93774</v>
      </c>
      <c r="Z212" s="314">
        <v>94824</v>
      </c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</row>
    <row r="213" spans="1:36" ht="13.2" x14ac:dyDescent="0.25">
      <c r="A213" s="110" t="s">
        <v>523</v>
      </c>
      <c r="B213" s="110">
        <v>-12</v>
      </c>
      <c r="C213" s="110">
        <v>0</v>
      </c>
      <c r="D213" s="110">
        <v>-12</v>
      </c>
      <c r="E213" s="110">
        <v>0</v>
      </c>
      <c r="F213" s="110">
        <v>0</v>
      </c>
      <c r="G213" s="110">
        <v>35.64</v>
      </c>
      <c r="H213" s="110">
        <v>-48</v>
      </c>
      <c r="I213" s="110">
        <v>0</v>
      </c>
      <c r="J213" s="110"/>
      <c r="K213" s="155">
        <v>11717</v>
      </c>
      <c r="L213" s="155">
        <v>12087</v>
      </c>
      <c r="M213" s="155"/>
      <c r="N213" s="312">
        <v>0.54598643873642305</v>
      </c>
      <c r="O213" s="312">
        <v>0.17401392111368899</v>
      </c>
      <c r="P213" s="312">
        <v>0.99940718157181596</v>
      </c>
      <c r="Q213" s="312">
        <v>1.0090670282179499</v>
      </c>
      <c r="R213" s="312">
        <v>1.0057104467584801</v>
      </c>
      <c r="S213" s="312">
        <v>1.00768203072812</v>
      </c>
      <c r="T213" s="313"/>
      <c r="U213" s="314">
        <v>11808</v>
      </c>
      <c r="V213" s="314">
        <v>11801</v>
      </c>
      <c r="W213" s="314">
        <v>11908</v>
      </c>
      <c r="X213" s="314">
        <v>11976</v>
      </c>
      <c r="Y213" s="314">
        <v>12068</v>
      </c>
      <c r="Z213" s="314">
        <v>12089</v>
      </c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</row>
    <row r="214" spans="1:36" ht="13.2" x14ac:dyDescent="0.25">
      <c r="A214" s="110" t="s">
        <v>524</v>
      </c>
      <c r="B214" s="110">
        <v>-12</v>
      </c>
      <c r="C214" s="110">
        <v>0</v>
      </c>
      <c r="D214" s="110">
        <v>-12</v>
      </c>
      <c r="E214" s="110">
        <v>0</v>
      </c>
      <c r="F214" s="110">
        <v>0</v>
      </c>
      <c r="G214" s="110">
        <v>35.64</v>
      </c>
      <c r="H214" s="110">
        <v>-48</v>
      </c>
      <c r="I214" s="110">
        <v>0</v>
      </c>
      <c r="J214" s="110"/>
      <c r="K214" s="155">
        <v>23963</v>
      </c>
      <c r="L214" s="155">
        <v>24255</v>
      </c>
      <c r="M214" s="155"/>
      <c r="N214" s="312">
        <v>1.2378025116888101E-2</v>
      </c>
      <c r="O214" s="312">
        <v>-9.8993565418247803E-2</v>
      </c>
      <c r="P214" s="312">
        <v>1.0109772202046901</v>
      </c>
      <c r="Q214" s="312">
        <v>1.00518409666095</v>
      </c>
      <c r="R214" s="312">
        <v>0.99049746192893395</v>
      </c>
      <c r="S214" s="312">
        <v>0.99397318683120806</v>
      </c>
      <c r="T214" s="313"/>
      <c r="U214" s="314">
        <v>24232</v>
      </c>
      <c r="V214" s="314">
        <v>24498</v>
      </c>
      <c r="W214" s="314">
        <v>24625</v>
      </c>
      <c r="X214" s="314">
        <v>24391</v>
      </c>
      <c r="Y214" s="314">
        <v>24244</v>
      </c>
      <c r="Z214" s="314">
        <v>24220</v>
      </c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</row>
    <row r="215" spans="1:36" ht="13.2" x14ac:dyDescent="0.25">
      <c r="A215" s="110" t="s">
        <v>525</v>
      </c>
      <c r="B215" s="110">
        <v>138</v>
      </c>
      <c r="C215" s="110">
        <v>0</v>
      </c>
      <c r="D215" s="110">
        <v>138</v>
      </c>
      <c r="E215" s="110">
        <v>0</v>
      </c>
      <c r="F215" s="110">
        <v>0</v>
      </c>
      <c r="G215" s="110">
        <v>35.64</v>
      </c>
      <c r="H215" s="110">
        <v>-48</v>
      </c>
      <c r="I215" s="110">
        <v>150</v>
      </c>
      <c r="J215" s="110"/>
      <c r="K215" s="155">
        <v>3793</v>
      </c>
      <c r="L215" s="155">
        <v>3740</v>
      </c>
      <c r="M215" s="155"/>
      <c r="N215" s="312">
        <v>0.683048995205215</v>
      </c>
      <c r="O215" s="312">
        <v>-1.0372340425531901</v>
      </c>
      <c r="P215" s="312">
        <v>1.00792566274939</v>
      </c>
      <c r="Q215" s="312">
        <v>1.01437093275488</v>
      </c>
      <c r="R215" s="312">
        <v>1.01095963646084</v>
      </c>
      <c r="S215" s="312">
        <v>0.99418297197250105</v>
      </c>
      <c r="T215" s="313"/>
      <c r="U215" s="314">
        <v>3659</v>
      </c>
      <c r="V215" s="314">
        <v>3688</v>
      </c>
      <c r="W215" s="314">
        <v>3741</v>
      </c>
      <c r="X215" s="314">
        <v>3782</v>
      </c>
      <c r="Y215" s="314">
        <v>3760</v>
      </c>
      <c r="Z215" s="314">
        <v>3721</v>
      </c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</row>
    <row r="216" spans="1:36" ht="13.2" x14ac:dyDescent="0.25">
      <c r="A216" s="110" t="s">
        <v>526</v>
      </c>
      <c r="B216" s="110">
        <v>1338</v>
      </c>
      <c r="C216" s="110">
        <v>1200</v>
      </c>
      <c r="D216" s="110">
        <v>138</v>
      </c>
      <c r="E216" s="110">
        <v>1199.8166399266599</v>
      </c>
      <c r="F216" s="110">
        <v>0</v>
      </c>
      <c r="G216" s="110">
        <v>35.64</v>
      </c>
      <c r="H216" s="110">
        <v>-48</v>
      </c>
      <c r="I216" s="110">
        <v>150</v>
      </c>
      <c r="J216" s="110"/>
      <c r="K216" s="155">
        <v>4363</v>
      </c>
      <c r="L216" s="155">
        <v>4014</v>
      </c>
      <c r="M216" s="155"/>
      <c r="N216" s="312">
        <v>-0.15541028523776701</v>
      </c>
      <c r="O216" s="312">
        <v>2.4962556165751403E-2</v>
      </c>
      <c r="P216" s="312">
        <v>0.99950384519970203</v>
      </c>
      <c r="Q216" s="312">
        <v>1.01514023330851</v>
      </c>
      <c r="R216" s="312">
        <v>0.99779951100244502</v>
      </c>
      <c r="S216" s="312">
        <v>0.98162215143347198</v>
      </c>
      <c r="T216" s="313"/>
      <c r="U216" s="314">
        <v>4031</v>
      </c>
      <c r="V216" s="314">
        <v>4029</v>
      </c>
      <c r="W216" s="314">
        <v>4090</v>
      </c>
      <c r="X216" s="314">
        <v>4081</v>
      </c>
      <c r="Y216" s="314">
        <v>4006</v>
      </c>
      <c r="Z216" s="314">
        <v>4007</v>
      </c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</row>
    <row r="217" spans="1:36" ht="13.2" x14ac:dyDescent="0.25">
      <c r="A217" s="110" t="s">
        <v>527</v>
      </c>
      <c r="B217" s="110">
        <v>-12</v>
      </c>
      <c r="C217" s="110">
        <v>0</v>
      </c>
      <c r="D217" s="110">
        <v>-12</v>
      </c>
      <c r="E217" s="110">
        <v>0</v>
      </c>
      <c r="F217" s="110">
        <v>0</v>
      </c>
      <c r="G217" s="110">
        <v>35.64</v>
      </c>
      <c r="H217" s="110">
        <v>-48</v>
      </c>
      <c r="I217" s="110">
        <v>0</v>
      </c>
      <c r="J217" s="110"/>
      <c r="K217" s="155">
        <v>13345</v>
      </c>
      <c r="L217" s="155">
        <v>13306</v>
      </c>
      <c r="M217" s="155"/>
      <c r="N217" s="312">
        <v>0.120800522218989</v>
      </c>
      <c r="O217" s="312">
        <v>0.24840045163718499</v>
      </c>
      <c r="P217" s="312">
        <v>1.00370622494516</v>
      </c>
      <c r="Q217" s="312">
        <v>1.0056518462697801</v>
      </c>
      <c r="R217" s="312">
        <v>0.99557886849007105</v>
      </c>
      <c r="S217" s="312">
        <v>0.999924732801445</v>
      </c>
      <c r="T217" s="313"/>
      <c r="U217" s="314">
        <v>13221</v>
      </c>
      <c r="V217" s="314">
        <v>13270</v>
      </c>
      <c r="W217" s="314">
        <v>13345</v>
      </c>
      <c r="X217" s="314">
        <v>13286</v>
      </c>
      <c r="Y217" s="314">
        <v>13285</v>
      </c>
      <c r="Z217" s="314">
        <v>13318</v>
      </c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</row>
    <row r="218" spans="1:36" ht="13.2" x14ac:dyDescent="0.25">
      <c r="A218" s="110" t="s">
        <v>528</v>
      </c>
      <c r="B218" s="110">
        <v>-48</v>
      </c>
      <c r="C218" s="110">
        <v>0</v>
      </c>
      <c r="D218" s="110">
        <v>-48</v>
      </c>
      <c r="E218" s="110">
        <v>0</v>
      </c>
      <c r="F218" s="110">
        <v>0</v>
      </c>
      <c r="G218" s="110">
        <v>0</v>
      </c>
      <c r="H218" s="110">
        <v>-48</v>
      </c>
      <c r="I218" s="110">
        <v>0</v>
      </c>
      <c r="J218" s="110"/>
      <c r="K218" s="155">
        <v>15602</v>
      </c>
      <c r="L218" s="155">
        <v>15455</v>
      </c>
      <c r="M218" s="155"/>
      <c r="N218" s="312">
        <v>0.14956959368372902</v>
      </c>
      <c r="O218" s="312">
        <v>5.8309037900874605E-2</v>
      </c>
      <c r="P218" s="312">
        <v>1.0141432575115701</v>
      </c>
      <c r="Q218" s="312">
        <v>1.00880462724936</v>
      </c>
      <c r="R218" s="312">
        <v>0.99942664203350995</v>
      </c>
      <c r="S218" s="312">
        <v>0.98387302396736398</v>
      </c>
      <c r="T218" s="313"/>
      <c r="U218" s="314">
        <v>15343</v>
      </c>
      <c r="V218" s="314">
        <v>15560</v>
      </c>
      <c r="W218" s="314">
        <v>15697</v>
      </c>
      <c r="X218" s="314">
        <v>15688</v>
      </c>
      <c r="Y218" s="314">
        <v>15435</v>
      </c>
      <c r="Z218" s="314">
        <v>15444</v>
      </c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</row>
    <row r="219" spans="1:36" ht="13.2" x14ac:dyDescent="0.25">
      <c r="A219" s="110" t="s">
        <v>529</v>
      </c>
      <c r="B219" s="110">
        <v>1999</v>
      </c>
      <c r="C219" s="110">
        <v>1026</v>
      </c>
      <c r="D219" s="110">
        <v>973</v>
      </c>
      <c r="E219" s="110">
        <v>1026.28717620723</v>
      </c>
      <c r="F219" s="110">
        <v>0</v>
      </c>
      <c r="G219" s="110">
        <v>71.28</v>
      </c>
      <c r="H219" s="110">
        <v>-48</v>
      </c>
      <c r="I219" s="110">
        <v>950</v>
      </c>
      <c r="J219" s="110"/>
      <c r="K219" s="155">
        <v>12508</v>
      </c>
      <c r="L219" s="155">
        <v>11616</v>
      </c>
      <c r="M219" s="155"/>
      <c r="N219" s="312">
        <v>-0.61197330025269903</v>
      </c>
      <c r="O219" s="312">
        <v>-0.69671426113882695</v>
      </c>
      <c r="P219" s="312">
        <v>1.0165337809483801</v>
      </c>
      <c r="Q219" s="312">
        <v>0.98051519154557498</v>
      </c>
      <c r="R219" s="312">
        <v>0.98787470528797605</v>
      </c>
      <c r="S219" s="312">
        <v>0.99096488237299696</v>
      </c>
      <c r="T219" s="313"/>
      <c r="U219" s="314">
        <v>11915</v>
      </c>
      <c r="V219" s="314">
        <v>12112</v>
      </c>
      <c r="W219" s="314">
        <v>11876</v>
      </c>
      <c r="X219" s="314">
        <v>11732</v>
      </c>
      <c r="Y219" s="314">
        <v>11626</v>
      </c>
      <c r="Z219" s="314">
        <v>11545</v>
      </c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</row>
    <row r="220" spans="1:36" ht="13.2" x14ac:dyDescent="0.25">
      <c r="A220" s="110" t="s">
        <v>530</v>
      </c>
      <c r="B220" s="110">
        <v>938</v>
      </c>
      <c r="C220" s="110">
        <v>0</v>
      </c>
      <c r="D220" s="110">
        <v>938</v>
      </c>
      <c r="E220" s="110">
        <v>0</v>
      </c>
      <c r="F220" s="110">
        <v>0</v>
      </c>
      <c r="G220" s="110">
        <v>35.64</v>
      </c>
      <c r="H220" s="110">
        <v>-48</v>
      </c>
      <c r="I220" s="110">
        <v>950</v>
      </c>
      <c r="J220" s="110"/>
      <c r="K220" s="155">
        <v>9915</v>
      </c>
      <c r="L220" s="155">
        <v>10070</v>
      </c>
      <c r="M220" s="155"/>
      <c r="N220" s="312">
        <v>0.58120771820364703</v>
      </c>
      <c r="O220" s="312">
        <v>-0.63485765301061403</v>
      </c>
      <c r="P220" s="312">
        <v>1.00639593908629</v>
      </c>
      <c r="Q220" s="312">
        <v>1.0030263290628501</v>
      </c>
      <c r="R220" s="312">
        <v>1.0030171980287601</v>
      </c>
      <c r="S220" s="312">
        <v>1.0108292389451501</v>
      </c>
      <c r="T220" s="313"/>
      <c r="U220" s="314">
        <v>9850</v>
      </c>
      <c r="V220" s="314">
        <v>9913</v>
      </c>
      <c r="W220" s="314">
        <v>9943</v>
      </c>
      <c r="X220" s="314">
        <v>9973</v>
      </c>
      <c r="Y220" s="314">
        <v>10081</v>
      </c>
      <c r="Z220" s="314">
        <v>10017</v>
      </c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</row>
    <row r="221" spans="1:36" ht="14.25" customHeight="1" x14ac:dyDescent="0.25">
      <c r="A221" s="18" t="s">
        <v>531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55"/>
      <c r="L221" s="155"/>
      <c r="M221" s="155"/>
      <c r="N221" s="312"/>
      <c r="O221" s="312"/>
      <c r="P221" s="312"/>
      <c r="Q221" s="312"/>
      <c r="R221" s="312"/>
      <c r="S221" s="312"/>
      <c r="T221" s="313"/>
      <c r="U221" s="314"/>
      <c r="V221" s="314"/>
      <c r="W221" s="314"/>
      <c r="X221" s="314"/>
      <c r="Y221" s="314"/>
      <c r="Z221" s="314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</row>
    <row r="222" spans="1:36" ht="13.2" x14ac:dyDescent="0.25">
      <c r="A222" s="110" t="s">
        <v>532</v>
      </c>
      <c r="B222" s="110">
        <v>64</v>
      </c>
      <c r="C222" s="110">
        <v>0</v>
      </c>
      <c r="D222" s="110">
        <v>64</v>
      </c>
      <c r="E222" s="110">
        <v>0</v>
      </c>
      <c r="F222" s="110">
        <v>0</v>
      </c>
      <c r="G222" s="110">
        <v>71.28</v>
      </c>
      <c r="H222" s="110">
        <v>-7</v>
      </c>
      <c r="I222" s="110">
        <v>0</v>
      </c>
      <c r="J222" s="110"/>
      <c r="K222" s="155">
        <v>11307</v>
      </c>
      <c r="L222" s="155">
        <v>11377</v>
      </c>
      <c r="M222" s="155"/>
      <c r="N222" s="312">
        <v>0.48780305380455902</v>
      </c>
      <c r="O222" s="312">
        <v>0.61614294516327806</v>
      </c>
      <c r="P222" s="312">
        <v>1.00924430084365</v>
      </c>
      <c r="Q222" s="312">
        <v>0.99493108048021295</v>
      </c>
      <c r="R222" s="312">
        <v>1.0116195924204501</v>
      </c>
      <c r="S222" s="312">
        <v>1.0037992578193999</v>
      </c>
      <c r="T222" s="313"/>
      <c r="U222" s="314">
        <v>11142</v>
      </c>
      <c r="V222" s="314">
        <v>11245</v>
      </c>
      <c r="W222" s="314">
        <v>11188</v>
      </c>
      <c r="X222" s="314">
        <v>11318</v>
      </c>
      <c r="Y222" s="314">
        <v>11361</v>
      </c>
      <c r="Z222" s="314">
        <v>11431</v>
      </c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</row>
    <row r="223" spans="1:36" ht="13.2" x14ac:dyDescent="0.25">
      <c r="A223" s="110" t="s">
        <v>533</v>
      </c>
      <c r="B223" s="110">
        <v>64</v>
      </c>
      <c r="C223" s="110">
        <v>0</v>
      </c>
      <c r="D223" s="110">
        <v>64</v>
      </c>
      <c r="E223" s="110">
        <v>0</v>
      </c>
      <c r="F223" s="110">
        <v>0</v>
      </c>
      <c r="G223" s="110">
        <v>71.28</v>
      </c>
      <c r="H223" s="110">
        <v>-7</v>
      </c>
      <c r="I223" s="110">
        <v>0</v>
      </c>
      <c r="J223" s="110"/>
      <c r="K223" s="155">
        <v>9709</v>
      </c>
      <c r="L223" s="155">
        <v>9666</v>
      </c>
      <c r="M223" s="155"/>
      <c r="N223" s="312">
        <v>0.23159446781684201</v>
      </c>
      <c r="O223" s="312">
        <v>-0.31046258925799397</v>
      </c>
      <c r="P223" s="312">
        <v>1.0025067892208099</v>
      </c>
      <c r="Q223" s="312">
        <v>1.0023963325692899</v>
      </c>
      <c r="R223" s="312">
        <v>0.99864878910716104</v>
      </c>
      <c r="S223" s="312">
        <v>1.00572439633639</v>
      </c>
      <c r="T223" s="313"/>
      <c r="U223" s="314">
        <v>9574</v>
      </c>
      <c r="V223" s="314">
        <v>9598</v>
      </c>
      <c r="W223" s="314">
        <v>9621</v>
      </c>
      <c r="X223" s="314">
        <v>9608</v>
      </c>
      <c r="Y223" s="314">
        <v>9663</v>
      </c>
      <c r="Z223" s="314">
        <v>9633</v>
      </c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</row>
    <row r="224" spans="1:36" ht="13.2" x14ac:dyDescent="0.25">
      <c r="A224" s="110" t="s">
        <v>534</v>
      </c>
      <c r="B224" s="110">
        <v>-7</v>
      </c>
      <c r="C224" s="110">
        <v>0</v>
      </c>
      <c r="D224" s="110">
        <v>-7</v>
      </c>
      <c r="E224" s="110">
        <v>0</v>
      </c>
      <c r="F224" s="110">
        <v>0</v>
      </c>
      <c r="G224" s="110">
        <v>0</v>
      </c>
      <c r="H224" s="110">
        <v>-7</v>
      </c>
      <c r="I224" s="110">
        <v>0</v>
      </c>
      <c r="J224" s="110"/>
      <c r="K224" s="155">
        <v>15235</v>
      </c>
      <c r="L224" s="155">
        <v>15932</v>
      </c>
      <c r="M224" s="155"/>
      <c r="N224" s="312">
        <v>0.73591299430562107</v>
      </c>
      <c r="O224" s="312">
        <v>0.31974921630094</v>
      </c>
      <c r="P224" s="312">
        <v>1.0092323584479299</v>
      </c>
      <c r="Q224" s="312">
        <v>1.0188715455475901</v>
      </c>
      <c r="R224" s="312">
        <v>0.99949770829409201</v>
      </c>
      <c r="S224" s="312">
        <v>1.0019473585024199</v>
      </c>
      <c r="T224" s="313"/>
      <c r="U224" s="314">
        <v>15489</v>
      </c>
      <c r="V224" s="314">
        <v>15632</v>
      </c>
      <c r="W224" s="314">
        <v>15927</v>
      </c>
      <c r="X224" s="314">
        <v>15919</v>
      </c>
      <c r="Y224" s="314">
        <v>15950</v>
      </c>
      <c r="Z224" s="314">
        <v>16001</v>
      </c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</row>
    <row r="225" spans="1:36" ht="13.2" x14ac:dyDescent="0.25">
      <c r="A225" s="110" t="s">
        <v>535</v>
      </c>
      <c r="B225" s="110">
        <v>2437</v>
      </c>
      <c r="C225" s="110">
        <v>473</v>
      </c>
      <c r="D225" s="110">
        <v>1964</v>
      </c>
      <c r="E225" s="110">
        <v>472.76694395199797</v>
      </c>
      <c r="F225" s="110">
        <v>0</v>
      </c>
      <c r="G225" s="110">
        <v>71.28</v>
      </c>
      <c r="H225" s="110">
        <v>-7</v>
      </c>
      <c r="I225" s="110">
        <v>1900</v>
      </c>
      <c r="J225" s="110"/>
      <c r="K225" s="155">
        <v>7333</v>
      </c>
      <c r="L225" s="155">
        <v>7013</v>
      </c>
      <c r="M225" s="155"/>
      <c r="N225" s="312">
        <v>-0.23450152498676299</v>
      </c>
      <c r="O225" s="312">
        <v>-1.6154395997140798</v>
      </c>
      <c r="P225" s="312">
        <v>1.0045319359864</v>
      </c>
      <c r="Q225" s="312">
        <v>1.0007049203439999</v>
      </c>
      <c r="R225" s="312">
        <v>0.98788391096083406</v>
      </c>
      <c r="S225" s="312">
        <v>0.99757558471192198</v>
      </c>
      <c r="T225" s="313"/>
      <c r="U225" s="314">
        <v>7061</v>
      </c>
      <c r="V225" s="314">
        <v>7093</v>
      </c>
      <c r="W225" s="314">
        <v>7098</v>
      </c>
      <c r="X225" s="314">
        <v>7012</v>
      </c>
      <c r="Y225" s="314">
        <v>6995</v>
      </c>
      <c r="Z225" s="314">
        <v>6882</v>
      </c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</row>
    <row r="226" spans="1:36" ht="13.2" x14ac:dyDescent="0.25">
      <c r="A226" s="110" t="s">
        <v>536</v>
      </c>
      <c r="B226" s="110">
        <v>64</v>
      </c>
      <c r="C226" s="110">
        <v>0</v>
      </c>
      <c r="D226" s="110">
        <v>64</v>
      </c>
      <c r="E226" s="110">
        <v>0</v>
      </c>
      <c r="F226" s="110">
        <v>0</v>
      </c>
      <c r="G226" s="110">
        <v>71.28</v>
      </c>
      <c r="H226" s="110">
        <v>-7</v>
      </c>
      <c r="I226" s="110">
        <v>0</v>
      </c>
      <c r="J226" s="110"/>
      <c r="K226" s="155">
        <v>29742</v>
      </c>
      <c r="L226" s="155">
        <v>30381</v>
      </c>
      <c r="M226" s="155"/>
      <c r="N226" s="312">
        <v>0.12297456039807</v>
      </c>
      <c r="O226" s="312">
        <v>-0.38507109004739298</v>
      </c>
      <c r="P226" s="312">
        <v>1.0103853150322499</v>
      </c>
      <c r="Q226" s="312">
        <v>0.99669383613211604</v>
      </c>
      <c r="R226" s="312">
        <v>0.99825932737782497</v>
      </c>
      <c r="S226" s="312">
        <v>0.99963809837144302</v>
      </c>
      <c r="T226" s="313"/>
      <c r="U226" s="314">
        <v>30235</v>
      </c>
      <c r="V226" s="314">
        <v>30549</v>
      </c>
      <c r="W226" s="314">
        <v>30448</v>
      </c>
      <c r="X226" s="314">
        <v>30395</v>
      </c>
      <c r="Y226" s="314">
        <v>30384</v>
      </c>
      <c r="Z226" s="314">
        <v>30267</v>
      </c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</row>
    <row r="227" spans="1:36" ht="13.2" x14ac:dyDescent="0.25">
      <c r="A227" s="110" t="s">
        <v>537</v>
      </c>
      <c r="B227" s="110">
        <v>-7</v>
      </c>
      <c r="C227" s="110">
        <v>0</v>
      </c>
      <c r="D227" s="110">
        <v>-7</v>
      </c>
      <c r="E227" s="110">
        <v>0</v>
      </c>
      <c r="F227" s="110">
        <v>0</v>
      </c>
      <c r="G227" s="110">
        <v>0</v>
      </c>
      <c r="H227" s="110">
        <v>-7</v>
      </c>
      <c r="I227" s="110">
        <v>0</v>
      </c>
      <c r="J227" s="110"/>
      <c r="K227" s="155">
        <v>20214</v>
      </c>
      <c r="L227" s="155">
        <v>21738</v>
      </c>
      <c r="M227" s="155"/>
      <c r="N227" s="312">
        <v>0.69200163522960001</v>
      </c>
      <c r="O227" s="312">
        <v>0.72400276688955501</v>
      </c>
      <c r="P227" s="312">
        <v>1.00924389665798</v>
      </c>
      <c r="Q227" s="312">
        <v>1.0089713480507301</v>
      </c>
      <c r="R227" s="312">
        <v>1.0080070760206701</v>
      </c>
      <c r="S227" s="312">
        <v>1.0014778552625501</v>
      </c>
      <c r="T227" s="313"/>
      <c r="U227" s="314">
        <v>21095</v>
      </c>
      <c r="V227" s="314">
        <v>21290</v>
      </c>
      <c r="W227" s="314">
        <v>21481</v>
      </c>
      <c r="X227" s="314">
        <v>21653</v>
      </c>
      <c r="Y227" s="314">
        <v>21685</v>
      </c>
      <c r="Z227" s="314">
        <v>21842</v>
      </c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</row>
    <row r="228" spans="1:36" ht="13.2" x14ac:dyDescent="0.25">
      <c r="A228" s="110" t="s">
        <v>538</v>
      </c>
      <c r="B228" s="110">
        <v>143</v>
      </c>
      <c r="C228" s="110">
        <v>0</v>
      </c>
      <c r="D228" s="110">
        <v>143</v>
      </c>
      <c r="E228" s="110">
        <v>0</v>
      </c>
      <c r="F228" s="110">
        <v>0</v>
      </c>
      <c r="G228" s="110">
        <v>0</v>
      </c>
      <c r="H228" s="110">
        <v>-7</v>
      </c>
      <c r="I228" s="110">
        <v>150</v>
      </c>
      <c r="J228" s="110"/>
      <c r="K228" s="155">
        <v>5786</v>
      </c>
      <c r="L228" s="155">
        <v>5683</v>
      </c>
      <c r="M228" s="155"/>
      <c r="N228" s="312">
        <v>3.9617043096074098E-2</v>
      </c>
      <c r="O228" s="312">
        <v>-0.56288478452066804</v>
      </c>
      <c r="P228" s="312">
        <v>1.00405214940099</v>
      </c>
      <c r="Q228" s="312">
        <v>0.99070012282856601</v>
      </c>
      <c r="R228" s="312">
        <v>1.00407368048176</v>
      </c>
      <c r="S228" s="312">
        <v>1.0028223672605401</v>
      </c>
      <c r="T228" s="313"/>
      <c r="U228" s="314">
        <v>5676</v>
      </c>
      <c r="V228" s="314">
        <v>5699</v>
      </c>
      <c r="W228" s="314">
        <v>5646</v>
      </c>
      <c r="X228" s="314">
        <v>5669</v>
      </c>
      <c r="Y228" s="314">
        <v>5685</v>
      </c>
      <c r="Z228" s="314">
        <v>5653</v>
      </c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</row>
    <row r="229" spans="1:36" ht="13.2" x14ac:dyDescent="0.25">
      <c r="A229" s="110" t="s">
        <v>539</v>
      </c>
      <c r="B229" s="110">
        <v>888</v>
      </c>
      <c r="C229" s="110">
        <v>745</v>
      </c>
      <c r="D229" s="110">
        <v>143</v>
      </c>
      <c r="E229" s="110">
        <v>0</v>
      </c>
      <c r="F229" s="110">
        <v>744.84819042992501</v>
      </c>
      <c r="G229" s="110">
        <v>0</v>
      </c>
      <c r="H229" s="110">
        <v>-7</v>
      </c>
      <c r="I229" s="110">
        <v>150</v>
      </c>
      <c r="J229" s="110"/>
      <c r="K229" s="155">
        <v>7123</v>
      </c>
      <c r="L229" s="155">
        <v>8234</v>
      </c>
      <c r="M229" s="155"/>
      <c r="N229" s="312">
        <v>2.34432378648608</v>
      </c>
      <c r="O229" s="312">
        <v>2.5622343655130502</v>
      </c>
      <c r="P229" s="312">
        <v>1.0146549427125</v>
      </c>
      <c r="Q229" s="312">
        <v>1.0329569327731101</v>
      </c>
      <c r="R229" s="312">
        <v>1.02567687809839</v>
      </c>
      <c r="S229" s="312">
        <v>1.02057256165572</v>
      </c>
      <c r="T229" s="313"/>
      <c r="U229" s="314">
        <v>7506</v>
      </c>
      <c r="V229" s="314">
        <v>7616</v>
      </c>
      <c r="W229" s="314">
        <v>7867</v>
      </c>
      <c r="X229" s="314">
        <v>8069</v>
      </c>
      <c r="Y229" s="314">
        <v>8235</v>
      </c>
      <c r="Z229" s="314">
        <v>8446</v>
      </c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</row>
    <row r="230" spans="1:36" ht="13.2" x14ac:dyDescent="0.25">
      <c r="A230" s="110" t="s">
        <v>540</v>
      </c>
      <c r="B230" s="110">
        <v>64</v>
      </c>
      <c r="C230" s="110">
        <v>0</v>
      </c>
      <c r="D230" s="110">
        <v>64</v>
      </c>
      <c r="E230" s="110">
        <v>0</v>
      </c>
      <c r="F230" s="110">
        <v>0</v>
      </c>
      <c r="G230" s="110">
        <v>71.28</v>
      </c>
      <c r="H230" s="110">
        <v>-7</v>
      </c>
      <c r="I230" s="110">
        <v>0</v>
      </c>
      <c r="J230" s="110"/>
      <c r="K230" s="155">
        <v>23029</v>
      </c>
      <c r="L230" s="155">
        <v>23588</v>
      </c>
      <c r="M230" s="155"/>
      <c r="N230" s="312">
        <v>9.8714183750159307E-2</v>
      </c>
      <c r="O230" s="312">
        <v>0.169412561941468</v>
      </c>
      <c r="P230" s="312">
        <v>1.0043796241177001</v>
      </c>
      <c r="Q230" s="312">
        <v>1.00169340840777</v>
      </c>
      <c r="R230" s="312">
        <v>0.99704154515870003</v>
      </c>
      <c r="S230" s="312">
        <v>1.00084778093341</v>
      </c>
      <c r="T230" s="313"/>
      <c r="U230" s="314">
        <v>23518</v>
      </c>
      <c r="V230" s="314">
        <v>23621</v>
      </c>
      <c r="W230" s="314">
        <v>23661</v>
      </c>
      <c r="X230" s="314">
        <v>23591</v>
      </c>
      <c r="Y230" s="314">
        <v>23611</v>
      </c>
      <c r="Z230" s="314">
        <v>23651</v>
      </c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</row>
    <row r="231" spans="1:36" ht="13.2" x14ac:dyDescent="0.25">
      <c r="A231" s="110" t="s">
        <v>541</v>
      </c>
      <c r="B231" s="110">
        <v>2688</v>
      </c>
      <c r="C231" s="110">
        <v>724</v>
      </c>
      <c r="D231" s="110">
        <v>1964</v>
      </c>
      <c r="E231" s="110">
        <v>723.63996043521297</v>
      </c>
      <c r="F231" s="110">
        <v>0</v>
      </c>
      <c r="G231" s="110">
        <v>71.28</v>
      </c>
      <c r="H231" s="110">
        <v>-7</v>
      </c>
      <c r="I231" s="110">
        <v>1900</v>
      </c>
      <c r="J231" s="110"/>
      <c r="K231" s="155">
        <v>5055</v>
      </c>
      <c r="L231" s="155">
        <v>4771</v>
      </c>
      <c r="M231" s="155"/>
      <c r="N231" s="312">
        <v>-0.9510448266347501</v>
      </c>
      <c r="O231" s="312">
        <v>-1.2426284751474301</v>
      </c>
      <c r="P231" s="312">
        <v>1.00324346239611</v>
      </c>
      <c r="Q231" s="312">
        <v>1.0006061830672901</v>
      </c>
      <c r="R231" s="312">
        <v>0.98061389337641403</v>
      </c>
      <c r="S231" s="312">
        <v>0.97775947281713305</v>
      </c>
      <c r="T231" s="313"/>
      <c r="U231" s="314">
        <v>4933</v>
      </c>
      <c r="V231" s="314">
        <v>4949</v>
      </c>
      <c r="W231" s="314">
        <v>4952</v>
      </c>
      <c r="X231" s="314">
        <v>4856</v>
      </c>
      <c r="Y231" s="314">
        <v>4748</v>
      </c>
      <c r="Z231" s="314">
        <v>4689</v>
      </c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</row>
    <row r="232" spans="1:36" ht="13.2" x14ac:dyDescent="0.25">
      <c r="A232" s="110" t="s">
        <v>542</v>
      </c>
      <c r="B232" s="110">
        <v>64</v>
      </c>
      <c r="C232" s="110">
        <v>0</v>
      </c>
      <c r="D232" s="110">
        <v>64</v>
      </c>
      <c r="E232" s="110">
        <v>0</v>
      </c>
      <c r="F232" s="110">
        <v>0</v>
      </c>
      <c r="G232" s="110">
        <v>71.28</v>
      </c>
      <c r="H232" s="110">
        <v>-7</v>
      </c>
      <c r="I232" s="110">
        <v>0</v>
      </c>
      <c r="J232" s="110"/>
      <c r="K232" s="155">
        <v>10343</v>
      </c>
      <c r="L232" s="155">
        <v>10726</v>
      </c>
      <c r="M232" s="155"/>
      <c r="N232" s="312">
        <v>0.65390832472189708</v>
      </c>
      <c r="O232" s="312">
        <v>-0.20512820512820501</v>
      </c>
      <c r="P232" s="312">
        <v>1.0188534788018</v>
      </c>
      <c r="Q232" s="312">
        <v>1.0087356753710299</v>
      </c>
      <c r="R232" s="312">
        <v>0.99748579942266502</v>
      </c>
      <c r="S232" s="312">
        <v>1.0012135922330101</v>
      </c>
      <c r="T232" s="313"/>
      <c r="U232" s="314">
        <v>10449</v>
      </c>
      <c r="V232" s="314">
        <v>10646</v>
      </c>
      <c r="W232" s="314">
        <v>10739</v>
      </c>
      <c r="X232" s="314">
        <v>10712</v>
      </c>
      <c r="Y232" s="314">
        <v>10725</v>
      </c>
      <c r="Z232" s="314">
        <v>10703</v>
      </c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</row>
    <row r="233" spans="1:36" ht="13.2" x14ac:dyDescent="0.25">
      <c r="A233" s="110" t="s">
        <v>531</v>
      </c>
      <c r="B233" s="110">
        <v>-7</v>
      </c>
      <c r="C233" s="110">
        <v>0</v>
      </c>
      <c r="D233" s="110">
        <v>-7</v>
      </c>
      <c r="E233" s="110">
        <v>0</v>
      </c>
      <c r="F233" s="110">
        <v>0</v>
      </c>
      <c r="G233" s="110">
        <v>0</v>
      </c>
      <c r="H233" s="110">
        <v>-7</v>
      </c>
      <c r="I233" s="110">
        <v>0</v>
      </c>
      <c r="J233" s="110"/>
      <c r="K233" s="155">
        <v>134006</v>
      </c>
      <c r="L233" s="155">
        <v>155696</v>
      </c>
      <c r="M233" s="155"/>
      <c r="N233" s="312">
        <v>1.9169611490559302</v>
      </c>
      <c r="O233" s="312">
        <v>0.59450357344850602</v>
      </c>
      <c r="P233" s="312">
        <v>1.0138407344742499</v>
      </c>
      <c r="Q233" s="312">
        <v>1.0245198621142499</v>
      </c>
      <c r="R233" s="312">
        <v>1.0219970225577999</v>
      </c>
      <c r="S233" s="312">
        <v>1.0163566053511699</v>
      </c>
      <c r="T233" s="313"/>
      <c r="U233" s="314">
        <v>144212</v>
      </c>
      <c r="V233" s="314">
        <v>146208</v>
      </c>
      <c r="W233" s="314">
        <v>149793</v>
      </c>
      <c r="X233" s="314">
        <v>153088</v>
      </c>
      <c r="Y233" s="314">
        <v>155592</v>
      </c>
      <c r="Z233" s="314">
        <v>156517</v>
      </c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</row>
    <row r="234" spans="1:36" ht="14.25" customHeight="1" x14ac:dyDescent="0.25">
      <c r="A234" s="18" t="s">
        <v>543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155"/>
      <c r="L234" s="155"/>
      <c r="M234" s="155"/>
      <c r="N234" s="312"/>
      <c r="O234" s="312"/>
      <c r="P234" s="312"/>
      <c r="Q234" s="312"/>
      <c r="R234" s="312"/>
      <c r="S234" s="312"/>
      <c r="T234" s="313"/>
      <c r="U234" s="314"/>
      <c r="V234" s="314"/>
      <c r="W234" s="314"/>
      <c r="X234" s="314"/>
      <c r="Y234" s="314"/>
      <c r="Z234" s="314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</row>
    <row r="235" spans="1:36" ht="13.2" x14ac:dyDescent="0.25">
      <c r="A235" s="110" t="s">
        <v>544</v>
      </c>
      <c r="B235" s="110">
        <v>-7</v>
      </c>
      <c r="C235" s="110">
        <v>0</v>
      </c>
      <c r="D235" s="110">
        <v>-7</v>
      </c>
      <c r="E235" s="110">
        <v>0</v>
      </c>
      <c r="F235" s="110">
        <v>0</v>
      </c>
      <c r="G235" s="110">
        <v>0</v>
      </c>
      <c r="H235" s="110">
        <v>-7</v>
      </c>
      <c r="I235" s="110">
        <v>0</v>
      </c>
      <c r="J235" s="110"/>
      <c r="K235" s="155">
        <v>13302</v>
      </c>
      <c r="L235" s="155">
        <v>14087</v>
      </c>
      <c r="M235" s="155"/>
      <c r="N235" s="312">
        <v>0.53124625720333296</v>
      </c>
      <c r="O235" s="312">
        <v>-0.72263549415515393</v>
      </c>
      <c r="P235" s="312">
        <v>1.00347347854403</v>
      </c>
      <c r="Q235" s="312">
        <v>1.0012259320689401</v>
      </c>
      <c r="R235" s="312">
        <v>1.01707000864304</v>
      </c>
      <c r="S235" s="312">
        <v>0.99957510091353297</v>
      </c>
      <c r="T235" s="313"/>
      <c r="U235" s="314">
        <v>13819</v>
      </c>
      <c r="V235" s="314">
        <v>13867</v>
      </c>
      <c r="W235" s="314">
        <v>13884</v>
      </c>
      <c r="X235" s="314">
        <v>14121</v>
      </c>
      <c r="Y235" s="314">
        <v>14115</v>
      </c>
      <c r="Z235" s="314">
        <v>14013</v>
      </c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</row>
    <row r="236" spans="1:36" ht="13.2" x14ac:dyDescent="0.25">
      <c r="A236" s="110" t="s">
        <v>545</v>
      </c>
      <c r="B236" s="110">
        <v>29</v>
      </c>
      <c r="C236" s="110">
        <v>0</v>
      </c>
      <c r="D236" s="110">
        <v>29</v>
      </c>
      <c r="E236" s="110">
        <v>0</v>
      </c>
      <c r="F236" s="110">
        <v>0</v>
      </c>
      <c r="G236" s="110">
        <v>35.64</v>
      </c>
      <c r="H236" s="110">
        <v>-7</v>
      </c>
      <c r="I236" s="110">
        <v>0</v>
      </c>
      <c r="J236" s="110"/>
      <c r="K236" s="155">
        <v>12249</v>
      </c>
      <c r="L236" s="155">
        <v>13391</v>
      </c>
      <c r="M236" s="155"/>
      <c r="N236" s="312">
        <v>0.246166115898694</v>
      </c>
      <c r="O236" s="312">
        <v>-0.74704915583445397</v>
      </c>
      <c r="P236" s="312">
        <v>1.0086005281026</v>
      </c>
      <c r="Q236" s="312">
        <v>1.0016455980252801</v>
      </c>
      <c r="R236" s="312">
        <v>1.0041819132253</v>
      </c>
      <c r="S236" s="312">
        <v>0.99546367219454202</v>
      </c>
      <c r="T236" s="313"/>
      <c r="U236" s="314">
        <v>13255</v>
      </c>
      <c r="V236" s="314">
        <v>13369</v>
      </c>
      <c r="W236" s="314">
        <v>13391</v>
      </c>
      <c r="X236" s="314">
        <v>13447</v>
      </c>
      <c r="Y236" s="314">
        <v>13386</v>
      </c>
      <c r="Z236" s="314">
        <v>13286</v>
      </c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</row>
    <row r="237" spans="1:36" ht="13.2" x14ac:dyDescent="0.25">
      <c r="A237" s="110" t="s">
        <v>546</v>
      </c>
      <c r="B237" s="110">
        <v>-7</v>
      </c>
      <c r="C237" s="110">
        <v>0</v>
      </c>
      <c r="D237" s="110">
        <v>-7</v>
      </c>
      <c r="E237" s="110">
        <v>0</v>
      </c>
      <c r="F237" s="110">
        <v>0</v>
      </c>
      <c r="G237" s="110">
        <v>0</v>
      </c>
      <c r="H237" s="110">
        <v>-7</v>
      </c>
      <c r="I237" s="110">
        <v>0</v>
      </c>
      <c r="J237" s="110"/>
      <c r="K237" s="155">
        <v>15127</v>
      </c>
      <c r="L237" s="155">
        <v>16346</v>
      </c>
      <c r="M237" s="155"/>
      <c r="N237" s="312">
        <v>0.99990424718035009</v>
      </c>
      <c r="O237" s="312">
        <v>0.66253604073369698</v>
      </c>
      <c r="P237" s="312">
        <v>1.0125119693584399</v>
      </c>
      <c r="Q237" s="312">
        <v>1.0040350545362799</v>
      </c>
      <c r="R237" s="312">
        <v>1.0136891679748801</v>
      </c>
      <c r="S237" s="312">
        <v>1.00978752400421</v>
      </c>
      <c r="T237" s="313"/>
      <c r="U237" s="314">
        <v>15665</v>
      </c>
      <c r="V237" s="314">
        <v>15861</v>
      </c>
      <c r="W237" s="314">
        <v>15925</v>
      </c>
      <c r="X237" s="314">
        <v>16143</v>
      </c>
      <c r="Y237" s="314">
        <v>16301</v>
      </c>
      <c r="Z237" s="314">
        <v>16409</v>
      </c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</row>
    <row r="238" spans="1:36" ht="13.2" x14ac:dyDescent="0.25">
      <c r="A238" s="110" t="s">
        <v>547</v>
      </c>
      <c r="B238" s="110">
        <v>-7</v>
      </c>
      <c r="C238" s="110">
        <v>0</v>
      </c>
      <c r="D238" s="110">
        <v>-7</v>
      </c>
      <c r="E238" s="110">
        <v>0</v>
      </c>
      <c r="F238" s="110">
        <v>0</v>
      </c>
      <c r="G238" s="110">
        <v>0</v>
      </c>
      <c r="H238" s="110">
        <v>-7</v>
      </c>
      <c r="I238" s="110">
        <v>0</v>
      </c>
      <c r="J238" s="110"/>
      <c r="K238" s="155">
        <v>8116</v>
      </c>
      <c r="L238" s="155">
        <v>8675</v>
      </c>
      <c r="M238" s="155"/>
      <c r="N238" s="312">
        <v>0.87863967397756593</v>
      </c>
      <c r="O238" s="312">
        <v>1.06518467060322</v>
      </c>
      <c r="P238" s="312">
        <v>1.0092326139088701</v>
      </c>
      <c r="Q238" s="312">
        <v>1.0186527266246901</v>
      </c>
      <c r="R238" s="312">
        <v>1.0101469559132299</v>
      </c>
      <c r="S238" s="312">
        <v>0.99722895739521999</v>
      </c>
      <c r="T238" s="313"/>
      <c r="U238" s="314">
        <v>8340</v>
      </c>
      <c r="V238" s="314">
        <v>8417</v>
      </c>
      <c r="W238" s="314">
        <v>8574</v>
      </c>
      <c r="X238" s="314">
        <v>8661</v>
      </c>
      <c r="Y238" s="314">
        <v>8637</v>
      </c>
      <c r="Z238" s="314">
        <v>8729</v>
      </c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</row>
    <row r="239" spans="1:36" ht="13.2" x14ac:dyDescent="0.25">
      <c r="A239" s="110" t="s">
        <v>548</v>
      </c>
      <c r="B239" s="110">
        <v>-7</v>
      </c>
      <c r="C239" s="110">
        <v>0</v>
      </c>
      <c r="D239" s="110">
        <v>-7</v>
      </c>
      <c r="E239" s="110">
        <v>0</v>
      </c>
      <c r="F239" s="110">
        <v>0</v>
      </c>
      <c r="G239" s="110">
        <v>0</v>
      </c>
      <c r="H239" s="110">
        <v>-7</v>
      </c>
      <c r="I239" s="110">
        <v>0</v>
      </c>
      <c r="J239" s="110"/>
      <c r="K239" s="155">
        <v>24847</v>
      </c>
      <c r="L239" s="155">
        <v>26214</v>
      </c>
      <c r="M239" s="155"/>
      <c r="N239" s="312">
        <v>0.69836644674325898</v>
      </c>
      <c r="O239" s="312">
        <v>-0.25165865934568699</v>
      </c>
      <c r="P239" s="312">
        <v>1.01423194542461</v>
      </c>
      <c r="Q239" s="312">
        <v>1.0100119834551</v>
      </c>
      <c r="R239" s="312">
        <v>1.0036359461114499</v>
      </c>
      <c r="S239" s="312">
        <v>1.0001144033863401</v>
      </c>
      <c r="T239" s="313"/>
      <c r="U239" s="314">
        <v>25506</v>
      </c>
      <c r="V239" s="314">
        <v>25869</v>
      </c>
      <c r="W239" s="314">
        <v>26128</v>
      </c>
      <c r="X239" s="314">
        <v>26223</v>
      </c>
      <c r="Y239" s="314">
        <v>26226</v>
      </c>
      <c r="Z239" s="314">
        <v>26160</v>
      </c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</row>
    <row r="240" spans="1:36" ht="13.2" x14ac:dyDescent="0.25">
      <c r="A240" s="110" t="s">
        <v>549</v>
      </c>
      <c r="B240" s="110">
        <v>179</v>
      </c>
      <c r="C240" s="110">
        <v>0</v>
      </c>
      <c r="D240" s="110">
        <v>179</v>
      </c>
      <c r="E240" s="110">
        <v>0</v>
      </c>
      <c r="F240" s="110">
        <v>0</v>
      </c>
      <c r="G240" s="110">
        <v>35.64</v>
      </c>
      <c r="H240" s="110">
        <v>-7</v>
      </c>
      <c r="I240" s="110">
        <v>150</v>
      </c>
      <c r="J240" s="110"/>
      <c r="K240" s="155">
        <v>5730</v>
      </c>
      <c r="L240" s="155">
        <v>5690</v>
      </c>
      <c r="M240" s="155"/>
      <c r="N240" s="312">
        <v>-0.32530629878322298</v>
      </c>
      <c r="O240" s="312">
        <v>0.13993353157250299</v>
      </c>
      <c r="P240" s="312">
        <v>1.0006906077348099</v>
      </c>
      <c r="Q240" s="312">
        <v>0.99948240165631497</v>
      </c>
      <c r="R240" s="312">
        <v>1.0012083549110999</v>
      </c>
      <c r="S240" s="312">
        <v>0.98568965517241403</v>
      </c>
      <c r="T240" s="313"/>
      <c r="U240" s="314">
        <v>5792</v>
      </c>
      <c r="V240" s="314">
        <v>5796</v>
      </c>
      <c r="W240" s="314">
        <v>5793</v>
      </c>
      <c r="X240" s="314">
        <v>5800</v>
      </c>
      <c r="Y240" s="314">
        <v>5717</v>
      </c>
      <c r="Z240" s="314">
        <v>5725</v>
      </c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</row>
    <row r="241" spans="1:36" ht="13.2" x14ac:dyDescent="0.25">
      <c r="A241" s="110" t="s">
        <v>550</v>
      </c>
      <c r="B241" s="110">
        <v>29</v>
      </c>
      <c r="C241" s="110">
        <v>0</v>
      </c>
      <c r="D241" s="110">
        <v>29</v>
      </c>
      <c r="E241" s="110">
        <v>0</v>
      </c>
      <c r="F241" s="110">
        <v>0</v>
      </c>
      <c r="G241" s="110">
        <v>35.64</v>
      </c>
      <c r="H241" s="110">
        <v>-7</v>
      </c>
      <c r="I241" s="110">
        <v>0</v>
      </c>
      <c r="J241" s="110"/>
      <c r="K241" s="155">
        <v>21499</v>
      </c>
      <c r="L241" s="155">
        <v>22894</v>
      </c>
      <c r="M241" s="155"/>
      <c r="N241" s="312">
        <v>0.94517362411987693</v>
      </c>
      <c r="O241" s="312">
        <v>-9.6149643809274099E-2</v>
      </c>
      <c r="P241" s="312">
        <v>1.01216191686331</v>
      </c>
      <c r="Q241" s="312">
        <v>1.01488522238164</v>
      </c>
      <c r="R241" s="312">
        <v>1.00711256405725</v>
      </c>
      <c r="S241" s="312">
        <v>1.0036846953546501</v>
      </c>
      <c r="T241" s="313"/>
      <c r="U241" s="314">
        <v>22036</v>
      </c>
      <c r="V241" s="314">
        <v>22304</v>
      </c>
      <c r="W241" s="314">
        <v>22636</v>
      </c>
      <c r="X241" s="314">
        <v>22797</v>
      </c>
      <c r="Y241" s="314">
        <v>22881</v>
      </c>
      <c r="Z241" s="314">
        <v>22859</v>
      </c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</row>
    <row r="242" spans="1:36" ht="13.2" x14ac:dyDescent="0.25">
      <c r="A242" s="110" t="s">
        <v>551</v>
      </c>
      <c r="B242" s="110">
        <v>2255</v>
      </c>
      <c r="C242" s="110">
        <v>362</v>
      </c>
      <c r="D242" s="110">
        <v>1893</v>
      </c>
      <c r="E242" s="110">
        <v>361.98817604554398</v>
      </c>
      <c r="F242" s="110">
        <v>0</v>
      </c>
      <c r="G242" s="110">
        <v>0</v>
      </c>
      <c r="H242" s="110">
        <v>-7</v>
      </c>
      <c r="I242" s="110">
        <v>1900</v>
      </c>
      <c r="J242" s="110"/>
      <c r="K242" s="155">
        <v>4567</v>
      </c>
      <c r="L242" s="155">
        <v>4393</v>
      </c>
      <c r="M242" s="155"/>
      <c r="N242" s="312">
        <v>-0.60279342362704602</v>
      </c>
      <c r="O242" s="312">
        <v>4.5756119881034105E-2</v>
      </c>
      <c r="P242" s="312">
        <v>0.99419383653416704</v>
      </c>
      <c r="Q242" s="312">
        <v>0.99326145552560696</v>
      </c>
      <c r="R242" s="312">
        <v>0.99728629579375805</v>
      </c>
      <c r="S242" s="312">
        <v>0.99115646258503398</v>
      </c>
      <c r="T242" s="313"/>
      <c r="U242" s="314">
        <v>4478</v>
      </c>
      <c r="V242" s="314">
        <v>4452</v>
      </c>
      <c r="W242" s="314">
        <v>4422</v>
      </c>
      <c r="X242" s="314">
        <v>4410</v>
      </c>
      <c r="Y242" s="314">
        <v>4371</v>
      </c>
      <c r="Z242" s="314">
        <v>4373</v>
      </c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</row>
    <row r="243" spans="1:36" ht="13.2" x14ac:dyDescent="0.25">
      <c r="A243" s="110" t="s">
        <v>552</v>
      </c>
      <c r="B243" s="110">
        <v>-7</v>
      </c>
      <c r="C243" s="110">
        <v>0</v>
      </c>
      <c r="D243" s="110">
        <v>-7</v>
      </c>
      <c r="E243" s="110">
        <v>0</v>
      </c>
      <c r="F243" s="110">
        <v>0</v>
      </c>
      <c r="G243" s="110">
        <v>0</v>
      </c>
      <c r="H243" s="110">
        <v>-7</v>
      </c>
      <c r="I243" s="110">
        <v>0</v>
      </c>
      <c r="J243" s="110"/>
      <c r="K243" s="155">
        <v>9980</v>
      </c>
      <c r="L243" s="155">
        <v>10106</v>
      </c>
      <c r="M243" s="155"/>
      <c r="N243" s="312">
        <v>0.18716158985321302</v>
      </c>
      <c r="O243" s="312">
        <v>0.34773969200198701</v>
      </c>
      <c r="P243" s="312">
        <v>1.0058058058058099</v>
      </c>
      <c r="Q243" s="312">
        <v>0.998507165605096</v>
      </c>
      <c r="R243" s="312">
        <v>1.0004983554270901</v>
      </c>
      <c r="S243" s="312">
        <v>1.0026897788404101</v>
      </c>
      <c r="T243" s="313"/>
      <c r="U243" s="314">
        <v>9990</v>
      </c>
      <c r="V243" s="314">
        <v>10048</v>
      </c>
      <c r="W243" s="314">
        <v>10033</v>
      </c>
      <c r="X243" s="314">
        <v>10038</v>
      </c>
      <c r="Y243" s="314">
        <v>10065</v>
      </c>
      <c r="Z243" s="314">
        <v>10100</v>
      </c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</row>
    <row r="244" spans="1:36" ht="13.2" x14ac:dyDescent="0.25">
      <c r="A244" s="110" t="s">
        <v>553</v>
      </c>
      <c r="B244" s="110">
        <v>-7</v>
      </c>
      <c r="C244" s="110">
        <v>0</v>
      </c>
      <c r="D244" s="110">
        <v>-7</v>
      </c>
      <c r="E244" s="110">
        <v>0</v>
      </c>
      <c r="F244" s="110">
        <v>0</v>
      </c>
      <c r="G244" s="110">
        <v>0</v>
      </c>
      <c r="H244" s="110">
        <v>-7</v>
      </c>
      <c r="I244" s="110">
        <v>0</v>
      </c>
      <c r="J244" s="110"/>
      <c r="K244" s="155">
        <v>135936</v>
      </c>
      <c r="L244" s="155">
        <v>154049</v>
      </c>
      <c r="M244" s="155"/>
      <c r="N244" s="312">
        <v>1.45807615473761</v>
      </c>
      <c r="O244" s="312">
        <v>1.06473511547082</v>
      </c>
      <c r="P244" s="312">
        <v>1.01150920667699</v>
      </c>
      <c r="Q244" s="312">
        <v>1.02008207040634</v>
      </c>
      <c r="R244" s="312">
        <v>1.0130555444368801</v>
      </c>
      <c r="S244" s="312">
        <v>1.01369727700767</v>
      </c>
      <c r="T244" s="313"/>
      <c r="U244" s="314">
        <v>145275</v>
      </c>
      <c r="V244" s="314">
        <v>146947</v>
      </c>
      <c r="W244" s="314">
        <v>149898</v>
      </c>
      <c r="X244" s="314">
        <v>151855</v>
      </c>
      <c r="Y244" s="314">
        <v>153935</v>
      </c>
      <c r="Z244" s="314">
        <v>155574</v>
      </c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</row>
    <row r="245" spans="1:36" ht="14.25" customHeight="1" x14ac:dyDescent="0.25">
      <c r="A245" s="18" t="s">
        <v>554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155"/>
      <c r="L245" s="155"/>
      <c r="M245" s="155"/>
      <c r="N245" s="312"/>
      <c r="O245" s="312"/>
      <c r="P245" s="312"/>
      <c r="Q245" s="312"/>
      <c r="R245" s="312"/>
      <c r="S245" s="312"/>
      <c r="T245" s="313"/>
      <c r="U245" s="314"/>
      <c r="V245" s="314"/>
      <c r="W245" s="314"/>
      <c r="X245" s="314"/>
      <c r="Y245" s="314"/>
      <c r="Z245" s="314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</row>
    <row r="246" spans="1:36" ht="13.2" x14ac:dyDescent="0.25">
      <c r="A246" s="110" t="s">
        <v>555</v>
      </c>
      <c r="B246" s="110">
        <v>-12</v>
      </c>
      <c r="C246" s="110">
        <v>0</v>
      </c>
      <c r="D246" s="110">
        <v>-12</v>
      </c>
      <c r="E246" s="110">
        <v>0</v>
      </c>
      <c r="F246" s="110">
        <v>0</v>
      </c>
      <c r="G246" s="110">
        <v>35.64</v>
      </c>
      <c r="H246" s="110">
        <v>-48</v>
      </c>
      <c r="I246" s="110">
        <v>0</v>
      </c>
      <c r="J246" s="110"/>
      <c r="K246" s="155">
        <v>21762</v>
      </c>
      <c r="L246" s="155">
        <v>23178</v>
      </c>
      <c r="M246" s="155"/>
      <c r="N246" s="312">
        <v>0.59756421137326898</v>
      </c>
      <c r="O246" s="312">
        <v>-0.36661634677593302</v>
      </c>
      <c r="P246" s="312">
        <v>1.0179778258757</v>
      </c>
      <c r="Q246" s="312">
        <v>1.0054673262171301</v>
      </c>
      <c r="R246" s="312">
        <v>1.0075953737269101</v>
      </c>
      <c r="S246" s="312">
        <v>0.99301867397635801</v>
      </c>
      <c r="T246" s="313"/>
      <c r="U246" s="314">
        <v>22639</v>
      </c>
      <c r="V246" s="314">
        <v>23046</v>
      </c>
      <c r="W246" s="314">
        <v>23172</v>
      </c>
      <c r="X246" s="314">
        <v>23348</v>
      </c>
      <c r="Y246" s="314">
        <v>23185</v>
      </c>
      <c r="Z246" s="314">
        <v>23100</v>
      </c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</row>
    <row r="247" spans="1:36" ht="13.2" x14ac:dyDescent="0.25">
      <c r="A247" s="110" t="s">
        <v>556</v>
      </c>
      <c r="B247" s="110">
        <v>23</v>
      </c>
      <c r="C247" s="110">
        <v>0</v>
      </c>
      <c r="D247" s="110">
        <v>23</v>
      </c>
      <c r="E247" s="110">
        <v>0</v>
      </c>
      <c r="F247" s="110">
        <v>0</v>
      </c>
      <c r="G247" s="110">
        <v>71.28</v>
      </c>
      <c r="H247" s="110">
        <v>-48</v>
      </c>
      <c r="I247" s="110">
        <v>0</v>
      </c>
      <c r="J247" s="110"/>
      <c r="K247" s="155">
        <v>48681</v>
      </c>
      <c r="L247" s="155">
        <v>52590</v>
      </c>
      <c r="M247" s="155"/>
      <c r="N247" s="312">
        <v>0.72231359112593396</v>
      </c>
      <c r="O247" s="312">
        <v>-0.125702314065327</v>
      </c>
      <c r="P247" s="312">
        <v>1.0091345682642401</v>
      </c>
      <c r="Q247" s="312">
        <v>1.0078087061245899</v>
      </c>
      <c r="R247" s="312">
        <v>1.0052040167299501</v>
      </c>
      <c r="S247" s="312">
        <v>1.0067493720399601</v>
      </c>
      <c r="T247" s="313"/>
      <c r="U247" s="314">
        <v>51015</v>
      </c>
      <c r="V247" s="314">
        <v>51481</v>
      </c>
      <c r="W247" s="314">
        <v>51883</v>
      </c>
      <c r="X247" s="314">
        <v>52153</v>
      </c>
      <c r="Y247" s="314">
        <v>52505</v>
      </c>
      <c r="Z247" s="314">
        <v>52439</v>
      </c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</row>
    <row r="248" spans="1:36" ht="13.2" x14ac:dyDescent="0.25">
      <c r="A248" s="110" t="s">
        <v>557</v>
      </c>
      <c r="B248" s="110">
        <v>23</v>
      </c>
      <c r="C248" s="110">
        <v>0</v>
      </c>
      <c r="D248" s="110">
        <v>23</v>
      </c>
      <c r="E248" s="110">
        <v>0</v>
      </c>
      <c r="F248" s="110">
        <v>0</v>
      </c>
      <c r="G248" s="110">
        <v>71.28</v>
      </c>
      <c r="H248" s="110">
        <v>-48</v>
      </c>
      <c r="I248" s="110">
        <v>0</v>
      </c>
      <c r="J248" s="110"/>
      <c r="K248" s="155">
        <v>55685</v>
      </c>
      <c r="L248" s="155">
        <v>59406</v>
      </c>
      <c r="M248" s="155"/>
      <c r="N248" s="312">
        <v>1.00218366745632</v>
      </c>
      <c r="O248" s="312">
        <v>0.26102185847563197</v>
      </c>
      <c r="P248" s="312">
        <v>1.0084822993340301</v>
      </c>
      <c r="Q248" s="312">
        <v>1.01223411650215</v>
      </c>
      <c r="R248" s="312">
        <v>1.0109875017168</v>
      </c>
      <c r="S248" s="312">
        <v>1.00838880586877</v>
      </c>
      <c r="T248" s="313"/>
      <c r="U248" s="314">
        <v>57060</v>
      </c>
      <c r="V248" s="314">
        <v>57544</v>
      </c>
      <c r="W248" s="314">
        <v>58248</v>
      </c>
      <c r="X248" s="314">
        <v>58888</v>
      </c>
      <c r="Y248" s="314">
        <v>59382</v>
      </c>
      <c r="Z248" s="314">
        <v>59537</v>
      </c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</row>
    <row r="249" spans="1:36" ht="13.2" x14ac:dyDescent="0.25">
      <c r="A249" s="110" t="s">
        <v>558</v>
      </c>
      <c r="B249" s="110">
        <v>23</v>
      </c>
      <c r="C249" s="110">
        <v>0</v>
      </c>
      <c r="D249" s="110">
        <v>23</v>
      </c>
      <c r="E249" s="110">
        <v>0</v>
      </c>
      <c r="F249" s="110">
        <v>0</v>
      </c>
      <c r="G249" s="110">
        <v>71.28</v>
      </c>
      <c r="H249" s="110">
        <v>-48</v>
      </c>
      <c r="I249" s="110">
        <v>0</v>
      </c>
      <c r="J249" s="110"/>
      <c r="K249" s="155">
        <v>10071</v>
      </c>
      <c r="L249" s="155">
        <v>10304</v>
      </c>
      <c r="M249" s="155"/>
      <c r="N249" s="312">
        <v>0.61800486514007602</v>
      </c>
      <c r="O249" s="312">
        <v>0.630394724081078</v>
      </c>
      <c r="P249" s="312">
        <v>1.00815109343936</v>
      </c>
      <c r="Q249" s="312">
        <v>1.0109445868664999</v>
      </c>
      <c r="R249" s="312">
        <v>0.99980493514093405</v>
      </c>
      <c r="S249" s="312">
        <v>1.00585308750366</v>
      </c>
      <c r="T249" s="313"/>
      <c r="U249" s="314">
        <v>10060</v>
      </c>
      <c r="V249" s="314">
        <v>10142</v>
      </c>
      <c r="W249" s="314">
        <v>10253</v>
      </c>
      <c r="X249" s="314">
        <v>10251</v>
      </c>
      <c r="Y249" s="314">
        <v>10311</v>
      </c>
      <c r="Z249" s="314">
        <v>10376</v>
      </c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</row>
    <row r="250" spans="1:36" ht="13.2" x14ac:dyDescent="0.25">
      <c r="A250" s="110" t="s">
        <v>559</v>
      </c>
      <c r="B250" s="110">
        <v>-12</v>
      </c>
      <c r="C250" s="110">
        <v>0</v>
      </c>
      <c r="D250" s="110">
        <v>-12</v>
      </c>
      <c r="E250" s="110">
        <v>0</v>
      </c>
      <c r="F250" s="110">
        <v>0</v>
      </c>
      <c r="G250" s="110">
        <v>35.64</v>
      </c>
      <c r="H250" s="110">
        <v>-48</v>
      </c>
      <c r="I250" s="110">
        <v>0</v>
      </c>
      <c r="J250" s="110"/>
      <c r="K250" s="155">
        <v>15195</v>
      </c>
      <c r="L250" s="155">
        <v>15491</v>
      </c>
      <c r="M250" s="155"/>
      <c r="N250" s="312">
        <v>0.441179971908778</v>
      </c>
      <c r="O250" s="312">
        <v>-0.29736893141121001</v>
      </c>
      <c r="P250" s="312">
        <v>1.0124350286203001</v>
      </c>
      <c r="Q250" s="312">
        <v>1.00896802703405</v>
      </c>
      <c r="R250" s="312">
        <v>0.99413886384129801</v>
      </c>
      <c r="S250" s="312">
        <v>1.0022027858762601</v>
      </c>
      <c r="T250" s="313"/>
      <c r="U250" s="314">
        <v>15199</v>
      </c>
      <c r="V250" s="314">
        <v>15388</v>
      </c>
      <c r="W250" s="314">
        <v>15526</v>
      </c>
      <c r="X250" s="314">
        <v>15435</v>
      </c>
      <c r="Y250" s="314">
        <v>15469</v>
      </c>
      <c r="Z250" s="314">
        <v>15423</v>
      </c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</row>
    <row r="251" spans="1:36" ht="13.2" x14ac:dyDescent="0.25">
      <c r="A251" s="110" t="s">
        <v>560</v>
      </c>
      <c r="B251" s="110">
        <v>23</v>
      </c>
      <c r="C251" s="110">
        <v>0</v>
      </c>
      <c r="D251" s="110">
        <v>23</v>
      </c>
      <c r="E251" s="110">
        <v>0</v>
      </c>
      <c r="F251" s="110">
        <v>0</v>
      </c>
      <c r="G251" s="110">
        <v>71.28</v>
      </c>
      <c r="H251" s="110">
        <v>-48</v>
      </c>
      <c r="I251" s="110">
        <v>0</v>
      </c>
      <c r="J251" s="110"/>
      <c r="K251" s="155">
        <v>15303</v>
      </c>
      <c r="L251" s="155">
        <v>15807</v>
      </c>
      <c r="M251" s="155"/>
      <c r="N251" s="312">
        <v>0.83751432426986094</v>
      </c>
      <c r="O251" s="312">
        <v>-0.22758882286003299</v>
      </c>
      <c r="P251" s="312">
        <v>1.00967383489117</v>
      </c>
      <c r="Q251" s="312">
        <v>1.0093221984851399</v>
      </c>
      <c r="R251" s="312">
        <v>1.01167340132128</v>
      </c>
      <c r="S251" s="312">
        <v>1.00285297660559</v>
      </c>
      <c r="T251" s="313"/>
      <c r="U251" s="314">
        <v>15299</v>
      </c>
      <c r="V251" s="314">
        <v>15447</v>
      </c>
      <c r="W251" s="314">
        <v>15591</v>
      </c>
      <c r="X251" s="314">
        <v>15773</v>
      </c>
      <c r="Y251" s="314">
        <v>15818</v>
      </c>
      <c r="Z251" s="314">
        <v>15782</v>
      </c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</row>
    <row r="252" spans="1:36" ht="13.2" x14ac:dyDescent="0.25">
      <c r="A252" s="110" t="s">
        <v>561</v>
      </c>
      <c r="B252" s="110">
        <v>23</v>
      </c>
      <c r="C252" s="110">
        <v>0</v>
      </c>
      <c r="D252" s="110">
        <v>23</v>
      </c>
      <c r="E252" s="110">
        <v>0</v>
      </c>
      <c r="F252" s="110">
        <v>0</v>
      </c>
      <c r="G252" s="110">
        <v>71.28</v>
      </c>
      <c r="H252" s="110">
        <v>-48</v>
      </c>
      <c r="I252" s="110">
        <v>0</v>
      </c>
      <c r="J252" s="110"/>
      <c r="K252" s="155">
        <v>25650</v>
      </c>
      <c r="L252" s="155">
        <v>26898</v>
      </c>
      <c r="M252" s="155"/>
      <c r="N252" s="312">
        <v>0.56412421612863595</v>
      </c>
      <c r="O252" s="312">
        <v>-0.94721592808588095</v>
      </c>
      <c r="P252" s="312">
        <v>1.01743788465922</v>
      </c>
      <c r="Q252" s="312">
        <v>1.0068332026436699</v>
      </c>
      <c r="R252" s="312">
        <v>1.0004450378282199</v>
      </c>
      <c r="S252" s="312">
        <v>0.99796115065243196</v>
      </c>
      <c r="T252" s="313"/>
      <c r="U252" s="314">
        <v>26322</v>
      </c>
      <c r="V252" s="314">
        <v>26781</v>
      </c>
      <c r="W252" s="314">
        <v>26964</v>
      </c>
      <c r="X252" s="314">
        <v>26976</v>
      </c>
      <c r="Y252" s="314">
        <v>26921</v>
      </c>
      <c r="Z252" s="314">
        <v>26666</v>
      </c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</row>
    <row r="253" spans="1:36" ht="13.2" x14ac:dyDescent="0.25">
      <c r="A253" s="110" t="s">
        <v>562</v>
      </c>
      <c r="B253" s="110">
        <v>1164</v>
      </c>
      <c r="C253" s="110">
        <v>119</v>
      </c>
      <c r="D253" s="110">
        <v>1045</v>
      </c>
      <c r="E253" s="110">
        <v>118.831667947732</v>
      </c>
      <c r="F253" s="110">
        <v>0</v>
      </c>
      <c r="G253" s="110">
        <v>142.56</v>
      </c>
      <c r="H253" s="110">
        <v>-48</v>
      </c>
      <c r="I253" s="110">
        <v>950</v>
      </c>
      <c r="J253" s="110"/>
      <c r="K253" s="155">
        <v>10408</v>
      </c>
      <c r="L253" s="155">
        <v>10138</v>
      </c>
      <c r="M253" s="155"/>
      <c r="N253" s="312">
        <v>0.28706876579673901</v>
      </c>
      <c r="O253" s="312">
        <v>0.24784375929414099</v>
      </c>
      <c r="P253" s="312">
        <v>1.0052146008824701</v>
      </c>
      <c r="Q253" s="312">
        <v>1.0066839584995999</v>
      </c>
      <c r="R253" s="312">
        <v>1.00198196412645</v>
      </c>
      <c r="S253" s="312">
        <v>0.99762634754228097</v>
      </c>
      <c r="T253" s="313"/>
      <c r="U253" s="314">
        <v>9972</v>
      </c>
      <c r="V253" s="314">
        <v>10024</v>
      </c>
      <c r="W253" s="314">
        <v>10091</v>
      </c>
      <c r="X253" s="314">
        <v>10111</v>
      </c>
      <c r="Y253" s="314">
        <v>10087</v>
      </c>
      <c r="Z253" s="314">
        <v>10112</v>
      </c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</row>
    <row r="254" spans="1:36" ht="13.2" x14ac:dyDescent="0.25">
      <c r="A254" s="110" t="s">
        <v>563</v>
      </c>
      <c r="B254" s="110">
        <v>973</v>
      </c>
      <c r="C254" s="110">
        <v>0</v>
      </c>
      <c r="D254" s="110">
        <v>973</v>
      </c>
      <c r="E254" s="110">
        <v>0</v>
      </c>
      <c r="F254" s="110">
        <v>0</v>
      </c>
      <c r="G254" s="110">
        <v>71.28</v>
      </c>
      <c r="H254" s="110">
        <v>-48</v>
      </c>
      <c r="I254" s="110">
        <v>950</v>
      </c>
      <c r="J254" s="110"/>
      <c r="K254" s="155">
        <v>20146</v>
      </c>
      <c r="L254" s="155">
        <v>20470</v>
      </c>
      <c r="M254" s="155"/>
      <c r="N254" s="312">
        <v>0.44204213601055597</v>
      </c>
      <c r="O254" s="312">
        <v>0.37229352405212096</v>
      </c>
      <c r="P254" s="312">
        <v>1.00917385451463</v>
      </c>
      <c r="Q254" s="312">
        <v>1.00543451410503</v>
      </c>
      <c r="R254" s="312">
        <v>1.0003439634416</v>
      </c>
      <c r="S254" s="312">
        <v>1.0027507613714499</v>
      </c>
      <c r="T254" s="313"/>
      <c r="U254" s="314">
        <v>20057</v>
      </c>
      <c r="V254" s="314">
        <v>20241</v>
      </c>
      <c r="W254" s="314">
        <v>20351</v>
      </c>
      <c r="X254" s="314">
        <v>20358</v>
      </c>
      <c r="Y254" s="314">
        <v>20414</v>
      </c>
      <c r="Z254" s="314">
        <v>20490</v>
      </c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</row>
    <row r="255" spans="1:36" ht="13.2" x14ac:dyDescent="0.25">
      <c r="A255" s="110" t="s">
        <v>564</v>
      </c>
      <c r="B255" s="110">
        <v>1923</v>
      </c>
      <c r="C255" s="110">
        <v>0</v>
      </c>
      <c r="D255" s="110">
        <v>1923</v>
      </c>
      <c r="E255" s="110">
        <v>0</v>
      </c>
      <c r="F255" s="110">
        <v>0</v>
      </c>
      <c r="G255" s="110">
        <v>71.28</v>
      </c>
      <c r="H255" s="110">
        <v>-48</v>
      </c>
      <c r="I255" s="110">
        <v>1900</v>
      </c>
      <c r="J255" s="110"/>
      <c r="K255" s="155">
        <v>6934</v>
      </c>
      <c r="L255" s="155">
        <v>6911</v>
      </c>
      <c r="M255" s="155"/>
      <c r="N255" s="312">
        <v>0.63868175380421599</v>
      </c>
      <c r="O255" s="312">
        <v>-0.31791907514450901</v>
      </c>
      <c r="P255" s="312">
        <v>1.0126000592944</v>
      </c>
      <c r="Q255" s="312">
        <v>1.0070267896354901</v>
      </c>
      <c r="R255" s="312">
        <v>1.00261665939817</v>
      </c>
      <c r="S255" s="312">
        <v>1.00333478323909</v>
      </c>
      <c r="T255" s="313"/>
      <c r="U255" s="314">
        <v>6746</v>
      </c>
      <c r="V255" s="314">
        <v>6831</v>
      </c>
      <c r="W255" s="314">
        <v>6879</v>
      </c>
      <c r="X255" s="314">
        <v>6897</v>
      </c>
      <c r="Y255" s="314">
        <v>6920</v>
      </c>
      <c r="Z255" s="314">
        <v>6898</v>
      </c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</row>
    <row r="256" spans="1:36" ht="13.2" x14ac:dyDescent="0.25">
      <c r="A256" s="110" t="s">
        <v>565</v>
      </c>
      <c r="B256" s="110">
        <v>973</v>
      </c>
      <c r="C256" s="110">
        <v>0</v>
      </c>
      <c r="D256" s="110">
        <v>973</v>
      </c>
      <c r="E256" s="110">
        <v>0</v>
      </c>
      <c r="F256" s="110">
        <v>0</v>
      </c>
      <c r="G256" s="110">
        <v>71.28</v>
      </c>
      <c r="H256" s="110">
        <v>-48</v>
      </c>
      <c r="I256" s="110">
        <v>950</v>
      </c>
      <c r="J256" s="110"/>
      <c r="K256" s="155">
        <v>10797</v>
      </c>
      <c r="L256" s="155">
        <v>10950</v>
      </c>
      <c r="M256" s="155"/>
      <c r="N256" s="312">
        <v>0.4309997644661</v>
      </c>
      <c r="O256" s="312">
        <v>0.58372856621670899</v>
      </c>
      <c r="P256" s="312">
        <v>1.0049178806718</v>
      </c>
      <c r="Q256" s="312">
        <v>0.99852262234533695</v>
      </c>
      <c r="R256" s="312">
        <v>1.0076752358054399</v>
      </c>
      <c r="S256" s="312">
        <v>1.0061484812333701</v>
      </c>
      <c r="T256" s="313"/>
      <c r="U256" s="314">
        <v>10777</v>
      </c>
      <c r="V256" s="314">
        <v>10830</v>
      </c>
      <c r="W256" s="314">
        <v>10814</v>
      </c>
      <c r="X256" s="314">
        <v>10897</v>
      </c>
      <c r="Y256" s="314">
        <v>10964</v>
      </c>
      <c r="Z256" s="314">
        <v>11028</v>
      </c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</row>
    <row r="257" spans="1:36" ht="13.2" x14ac:dyDescent="0.25">
      <c r="A257" s="110" t="s">
        <v>566</v>
      </c>
      <c r="B257" s="110">
        <v>23</v>
      </c>
      <c r="C257" s="110">
        <v>0</v>
      </c>
      <c r="D257" s="110">
        <v>23</v>
      </c>
      <c r="E257" s="110">
        <v>0</v>
      </c>
      <c r="F257" s="110">
        <v>0</v>
      </c>
      <c r="G257" s="110">
        <v>71.28</v>
      </c>
      <c r="H257" s="110">
        <v>-48</v>
      </c>
      <c r="I257" s="110">
        <v>0</v>
      </c>
      <c r="J257" s="110"/>
      <c r="K257" s="155">
        <v>10758</v>
      </c>
      <c r="L257" s="155">
        <v>10894</v>
      </c>
      <c r="M257" s="155"/>
      <c r="N257" s="312">
        <v>0.28448473524305101</v>
      </c>
      <c r="O257" s="312">
        <v>-0.40418886643395197</v>
      </c>
      <c r="P257" s="312">
        <v>1.0096627334386299</v>
      </c>
      <c r="Q257" s="312">
        <v>1.0001840434342499</v>
      </c>
      <c r="R257" s="312">
        <v>1.00110405741099</v>
      </c>
      <c r="S257" s="312">
        <v>1.0004595165885499</v>
      </c>
      <c r="T257" s="313"/>
      <c r="U257" s="314">
        <v>10763</v>
      </c>
      <c r="V257" s="314">
        <v>10867</v>
      </c>
      <c r="W257" s="314">
        <v>10869</v>
      </c>
      <c r="X257" s="314">
        <v>10881</v>
      </c>
      <c r="Y257" s="314">
        <v>10886</v>
      </c>
      <c r="Z257" s="314">
        <v>10842</v>
      </c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</row>
    <row r="258" spans="1:36" ht="13.2" x14ac:dyDescent="0.25">
      <c r="A258" s="110" t="s">
        <v>567</v>
      </c>
      <c r="B258" s="110">
        <v>-12</v>
      </c>
      <c r="C258" s="110">
        <v>0</v>
      </c>
      <c r="D258" s="110">
        <v>-12</v>
      </c>
      <c r="E258" s="110">
        <v>0</v>
      </c>
      <c r="F258" s="110">
        <v>0</v>
      </c>
      <c r="G258" s="110">
        <v>35.64</v>
      </c>
      <c r="H258" s="110">
        <v>-48</v>
      </c>
      <c r="I258" s="110">
        <v>0</v>
      </c>
      <c r="J258" s="110"/>
      <c r="K258" s="155">
        <v>10900</v>
      </c>
      <c r="L258" s="155">
        <v>11093</v>
      </c>
      <c r="M258" s="155"/>
      <c r="N258" s="312">
        <v>0.23308335197851399</v>
      </c>
      <c r="O258" s="312">
        <v>0.31497480201583899</v>
      </c>
      <c r="P258" s="312">
        <v>1.0065401035516399</v>
      </c>
      <c r="Q258" s="312">
        <v>1.00857323346268</v>
      </c>
      <c r="R258" s="312">
        <v>0.99704724409448797</v>
      </c>
      <c r="S258" s="312">
        <v>0.99721798438481601</v>
      </c>
      <c r="T258" s="313"/>
      <c r="U258" s="314">
        <v>11009</v>
      </c>
      <c r="V258" s="314">
        <v>11081</v>
      </c>
      <c r="W258" s="314">
        <v>11176</v>
      </c>
      <c r="X258" s="314">
        <v>11143</v>
      </c>
      <c r="Y258" s="314">
        <v>11112</v>
      </c>
      <c r="Z258" s="314">
        <v>11147</v>
      </c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</row>
    <row r="259" spans="1:36" ht="13.2" x14ac:dyDescent="0.25">
      <c r="A259" s="110" t="s">
        <v>568</v>
      </c>
      <c r="B259" s="110">
        <v>1923</v>
      </c>
      <c r="C259" s="110">
        <v>0</v>
      </c>
      <c r="D259" s="110">
        <v>1923</v>
      </c>
      <c r="E259" s="110">
        <v>0</v>
      </c>
      <c r="F259" s="110">
        <v>0</v>
      </c>
      <c r="G259" s="110">
        <v>71.28</v>
      </c>
      <c r="H259" s="110">
        <v>-48</v>
      </c>
      <c r="I259" s="110">
        <v>1900</v>
      </c>
      <c r="J259" s="110"/>
      <c r="K259" s="155">
        <v>6876</v>
      </c>
      <c r="L259" s="155">
        <v>6805</v>
      </c>
      <c r="M259" s="155"/>
      <c r="N259" s="312">
        <v>0.326559192278642</v>
      </c>
      <c r="O259" s="312">
        <v>0.22084805653710202</v>
      </c>
      <c r="P259" s="312">
        <v>1.0144689737470201</v>
      </c>
      <c r="Q259" s="312">
        <v>1.0013233348037101</v>
      </c>
      <c r="R259" s="312">
        <v>0.99691629955947103</v>
      </c>
      <c r="S259" s="312">
        <v>1.0004418912947399</v>
      </c>
      <c r="T259" s="313"/>
      <c r="U259" s="314">
        <v>6704</v>
      </c>
      <c r="V259" s="314">
        <v>6801</v>
      </c>
      <c r="W259" s="314">
        <v>6810</v>
      </c>
      <c r="X259" s="314">
        <v>6789</v>
      </c>
      <c r="Y259" s="314">
        <v>6792</v>
      </c>
      <c r="Z259" s="314">
        <v>6807</v>
      </c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</row>
    <row r="260" spans="1:36" ht="13.2" x14ac:dyDescent="0.25">
      <c r="A260" s="110" t="s">
        <v>569</v>
      </c>
      <c r="B260" s="110">
        <v>2300</v>
      </c>
      <c r="C260" s="110">
        <v>305</v>
      </c>
      <c r="D260" s="110">
        <v>1995</v>
      </c>
      <c r="E260" s="110">
        <v>305.26893523600398</v>
      </c>
      <c r="F260" s="110">
        <v>0</v>
      </c>
      <c r="G260" s="110">
        <v>142.56</v>
      </c>
      <c r="H260" s="110">
        <v>-48</v>
      </c>
      <c r="I260" s="110">
        <v>1900</v>
      </c>
      <c r="J260" s="110"/>
      <c r="K260" s="155">
        <v>7288</v>
      </c>
      <c r="L260" s="155">
        <v>7031</v>
      </c>
      <c r="M260" s="155"/>
      <c r="N260" s="312">
        <v>-6.7463244316068302E-2</v>
      </c>
      <c r="O260" s="312">
        <v>7.1133873950775403E-2</v>
      </c>
      <c r="P260" s="312">
        <v>0.99872304199772999</v>
      </c>
      <c r="Q260" s="312">
        <v>1.00440403466401</v>
      </c>
      <c r="R260" s="312">
        <v>1.00622347949081</v>
      </c>
      <c r="S260" s="312">
        <v>0.98805172898509996</v>
      </c>
      <c r="T260" s="313"/>
      <c r="U260" s="314">
        <v>7048</v>
      </c>
      <c r="V260" s="314">
        <v>7039</v>
      </c>
      <c r="W260" s="314">
        <v>7070</v>
      </c>
      <c r="X260" s="314">
        <v>7114</v>
      </c>
      <c r="Y260" s="314">
        <v>7029</v>
      </c>
      <c r="Z260" s="314">
        <v>7034</v>
      </c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</row>
    <row r="261" spans="1:36" ht="14.25" customHeight="1" x14ac:dyDescent="0.25">
      <c r="A261" s="18" t="s">
        <v>570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55"/>
      <c r="L261" s="155"/>
      <c r="M261" s="155"/>
      <c r="N261" s="312"/>
      <c r="O261" s="312"/>
      <c r="P261" s="312"/>
      <c r="Q261" s="312"/>
      <c r="R261" s="312"/>
      <c r="S261" s="312"/>
      <c r="T261" s="313"/>
      <c r="U261" s="314"/>
      <c r="V261" s="314"/>
      <c r="W261" s="314"/>
      <c r="X261" s="314"/>
      <c r="Y261" s="314"/>
      <c r="Z261" s="314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</row>
    <row r="262" spans="1:36" ht="13.2" x14ac:dyDescent="0.25">
      <c r="A262" s="110" t="s">
        <v>571</v>
      </c>
      <c r="B262" s="110">
        <v>84</v>
      </c>
      <c r="C262" s="110">
        <v>0</v>
      </c>
      <c r="D262" s="110">
        <v>84</v>
      </c>
      <c r="E262" s="110">
        <v>0</v>
      </c>
      <c r="F262" s="110">
        <v>0</v>
      </c>
      <c r="G262" s="110">
        <v>71.28</v>
      </c>
      <c r="H262" s="110">
        <v>13</v>
      </c>
      <c r="I262" s="110">
        <v>0</v>
      </c>
      <c r="J262" s="110"/>
      <c r="K262" s="155">
        <v>26175</v>
      </c>
      <c r="L262" s="155">
        <v>26888</v>
      </c>
      <c r="M262" s="155"/>
      <c r="N262" s="312">
        <v>0.33659302873534402</v>
      </c>
      <c r="O262" s="312">
        <v>-0.29008144594443797</v>
      </c>
      <c r="P262" s="312">
        <v>1.01330569166981</v>
      </c>
      <c r="Q262" s="312">
        <v>0.99869806197224997</v>
      </c>
      <c r="R262" s="312">
        <v>1.0064436829559</v>
      </c>
      <c r="S262" s="312">
        <v>0.99511491062506896</v>
      </c>
      <c r="T262" s="313"/>
      <c r="U262" s="314">
        <v>26530</v>
      </c>
      <c r="V262" s="314">
        <v>26883</v>
      </c>
      <c r="W262" s="314">
        <v>26848</v>
      </c>
      <c r="X262" s="314">
        <v>27021</v>
      </c>
      <c r="Y262" s="314">
        <v>26889</v>
      </c>
      <c r="Z262" s="314">
        <v>26811</v>
      </c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</row>
    <row r="263" spans="1:36" ht="13.2" x14ac:dyDescent="0.25">
      <c r="A263" s="110" t="s">
        <v>572</v>
      </c>
      <c r="B263" s="110">
        <v>49</v>
      </c>
      <c r="C263" s="110">
        <v>0</v>
      </c>
      <c r="D263" s="110">
        <v>49</v>
      </c>
      <c r="E263" s="110">
        <v>0</v>
      </c>
      <c r="F263" s="110">
        <v>0</v>
      </c>
      <c r="G263" s="110">
        <v>35.64</v>
      </c>
      <c r="H263" s="110">
        <v>13</v>
      </c>
      <c r="I263" s="110">
        <v>0</v>
      </c>
      <c r="J263" s="110"/>
      <c r="K263" s="155">
        <v>94352</v>
      </c>
      <c r="L263" s="155">
        <v>102418</v>
      </c>
      <c r="M263" s="155"/>
      <c r="N263" s="312">
        <v>0.82698952211936994</v>
      </c>
      <c r="O263" s="312">
        <v>0.46114014947975202</v>
      </c>
      <c r="P263" s="312">
        <v>1.0060784749288201</v>
      </c>
      <c r="Q263" s="312">
        <v>1.0091328783621001</v>
      </c>
      <c r="R263" s="312">
        <v>1.0078567876678299</v>
      </c>
      <c r="S263" s="312">
        <v>1.0100157884349701</v>
      </c>
      <c r="T263" s="313"/>
      <c r="U263" s="314">
        <v>99038</v>
      </c>
      <c r="V263" s="314">
        <v>99640</v>
      </c>
      <c r="W263" s="314">
        <v>100550</v>
      </c>
      <c r="X263" s="314">
        <v>101340</v>
      </c>
      <c r="Y263" s="314">
        <v>102355</v>
      </c>
      <c r="Z263" s="314">
        <v>102827</v>
      </c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</row>
    <row r="264" spans="1:36" ht="13.2" x14ac:dyDescent="0.25">
      <c r="A264" s="110" t="s">
        <v>573</v>
      </c>
      <c r="B264" s="110">
        <v>261</v>
      </c>
      <c r="C264" s="110">
        <v>177</v>
      </c>
      <c r="D264" s="110">
        <v>84</v>
      </c>
      <c r="E264" s="110">
        <v>177.332117897296</v>
      </c>
      <c r="F264" s="110">
        <v>0</v>
      </c>
      <c r="G264" s="110">
        <v>71.28</v>
      </c>
      <c r="H264" s="110">
        <v>13</v>
      </c>
      <c r="I264" s="110">
        <v>0</v>
      </c>
      <c r="J264" s="110"/>
      <c r="K264" s="155">
        <v>9873</v>
      </c>
      <c r="L264" s="155">
        <v>9588</v>
      </c>
      <c r="M264" s="155"/>
      <c r="N264" s="312">
        <v>0.44001115208231995</v>
      </c>
      <c r="O264" s="312">
        <v>-0.27103096007505501</v>
      </c>
      <c r="P264" s="312">
        <v>1.0114576702737099</v>
      </c>
      <c r="Q264" s="312">
        <v>1.0087056849171401</v>
      </c>
      <c r="R264" s="312">
        <v>0.99594468129354297</v>
      </c>
      <c r="S264" s="312">
        <v>1.00156608895385</v>
      </c>
      <c r="T264" s="313"/>
      <c r="U264" s="314">
        <v>9426</v>
      </c>
      <c r="V264" s="314">
        <v>9534</v>
      </c>
      <c r="W264" s="314">
        <v>9617</v>
      </c>
      <c r="X264" s="314">
        <v>9578</v>
      </c>
      <c r="Y264" s="314">
        <v>9593</v>
      </c>
      <c r="Z264" s="314">
        <v>9567</v>
      </c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</row>
    <row r="265" spans="1:36" ht="13.2" x14ac:dyDescent="0.25">
      <c r="A265" s="110" t="s">
        <v>574</v>
      </c>
      <c r="B265" s="110">
        <v>84</v>
      </c>
      <c r="C265" s="110">
        <v>0</v>
      </c>
      <c r="D265" s="110">
        <v>84</v>
      </c>
      <c r="E265" s="110">
        <v>0</v>
      </c>
      <c r="F265" s="110">
        <v>0</v>
      </c>
      <c r="G265" s="110">
        <v>71.28</v>
      </c>
      <c r="H265" s="110">
        <v>13</v>
      </c>
      <c r="I265" s="110">
        <v>0</v>
      </c>
      <c r="J265" s="110"/>
      <c r="K265" s="155">
        <v>36848</v>
      </c>
      <c r="L265" s="155">
        <v>37607</v>
      </c>
      <c r="M265" s="155"/>
      <c r="N265" s="312">
        <v>0.41915817221056501</v>
      </c>
      <c r="O265" s="312">
        <v>0.15180568871844</v>
      </c>
      <c r="P265" s="312">
        <v>1.0094786729857801</v>
      </c>
      <c r="Q265" s="312">
        <v>1.0032729711602999</v>
      </c>
      <c r="R265" s="312">
        <v>1.0010963446265699</v>
      </c>
      <c r="S265" s="312">
        <v>1.00293819114269</v>
      </c>
      <c r="T265" s="313"/>
      <c r="U265" s="314">
        <v>36925</v>
      </c>
      <c r="V265" s="314">
        <v>37275</v>
      </c>
      <c r="W265" s="314">
        <v>37397</v>
      </c>
      <c r="X265" s="314">
        <v>37438</v>
      </c>
      <c r="Y265" s="314">
        <v>37548</v>
      </c>
      <c r="Z265" s="314">
        <v>37605</v>
      </c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</row>
    <row r="266" spans="1:36" ht="13.2" x14ac:dyDescent="0.25">
      <c r="A266" s="110" t="s">
        <v>575</v>
      </c>
      <c r="B266" s="110">
        <v>1070</v>
      </c>
      <c r="C266" s="110">
        <v>0</v>
      </c>
      <c r="D266" s="110">
        <v>1070</v>
      </c>
      <c r="E266" s="110">
        <v>0</v>
      </c>
      <c r="F266" s="110">
        <v>0</v>
      </c>
      <c r="G266" s="110">
        <v>106.92</v>
      </c>
      <c r="H266" s="110">
        <v>13</v>
      </c>
      <c r="I266" s="110">
        <v>950</v>
      </c>
      <c r="J266" s="110"/>
      <c r="K266" s="155">
        <v>19077</v>
      </c>
      <c r="L266" s="155">
        <v>18949</v>
      </c>
      <c r="M266" s="155"/>
      <c r="N266" s="312">
        <v>-7.7742625447130301E-2</v>
      </c>
      <c r="O266" s="312">
        <v>-0.279890156316012</v>
      </c>
      <c r="P266" s="312">
        <v>1.00189523558831</v>
      </c>
      <c r="Q266" s="312">
        <v>0.99942199569124102</v>
      </c>
      <c r="R266" s="312">
        <v>1.0001577287066199</v>
      </c>
      <c r="S266" s="312">
        <v>0.99542658886610902</v>
      </c>
      <c r="T266" s="313"/>
      <c r="U266" s="314">
        <v>18995</v>
      </c>
      <c r="V266" s="314">
        <v>19031</v>
      </c>
      <c r="W266" s="314">
        <v>19020</v>
      </c>
      <c r="X266" s="314">
        <v>19023</v>
      </c>
      <c r="Y266" s="314">
        <v>18936</v>
      </c>
      <c r="Z266" s="314">
        <v>18883</v>
      </c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</row>
    <row r="267" spans="1:36" ht="13.2" x14ac:dyDescent="0.25">
      <c r="A267" s="110" t="s">
        <v>576</v>
      </c>
      <c r="B267" s="110">
        <v>1034</v>
      </c>
      <c r="C267" s="110">
        <v>0</v>
      </c>
      <c r="D267" s="110">
        <v>1034</v>
      </c>
      <c r="E267" s="110">
        <v>0</v>
      </c>
      <c r="F267" s="110">
        <v>0</v>
      </c>
      <c r="G267" s="110">
        <v>71.28</v>
      </c>
      <c r="H267" s="110">
        <v>13</v>
      </c>
      <c r="I267" s="110">
        <v>950</v>
      </c>
      <c r="J267" s="110"/>
      <c r="K267" s="155">
        <v>9646</v>
      </c>
      <c r="L267" s="155">
        <v>9477</v>
      </c>
      <c r="M267" s="155"/>
      <c r="N267" s="312">
        <v>-3.9534554330134003E-2</v>
      </c>
      <c r="O267" s="312">
        <v>0.13718868720979299</v>
      </c>
      <c r="P267" s="312">
        <v>1.0036877041407699</v>
      </c>
      <c r="Q267" s="312">
        <v>0.99338652110014702</v>
      </c>
      <c r="R267" s="312">
        <v>1.0066575081897899</v>
      </c>
      <c r="S267" s="312">
        <v>0.99475120722233901</v>
      </c>
      <c r="T267" s="313"/>
      <c r="U267" s="314">
        <v>9491</v>
      </c>
      <c r="V267" s="314">
        <v>9526</v>
      </c>
      <c r="W267" s="314">
        <v>9463</v>
      </c>
      <c r="X267" s="314">
        <v>9526</v>
      </c>
      <c r="Y267" s="314">
        <v>9476</v>
      </c>
      <c r="Z267" s="314">
        <v>9489</v>
      </c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</row>
    <row r="268" spans="1:36" ht="13.2" x14ac:dyDescent="0.25">
      <c r="A268" s="110" t="s">
        <v>577</v>
      </c>
      <c r="B268" s="110">
        <v>1949</v>
      </c>
      <c r="C268" s="110">
        <v>0</v>
      </c>
      <c r="D268" s="110">
        <v>1949</v>
      </c>
      <c r="E268" s="110">
        <v>0</v>
      </c>
      <c r="F268" s="110">
        <v>0</v>
      </c>
      <c r="G268" s="110">
        <v>35.64</v>
      </c>
      <c r="H268" s="110">
        <v>13</v>
      </c>
      <c r="I268" s="110">
        <v>1900</v>
      </c>
      <c r="J268" s="110"/>
      <c r="K268" s="155">
        <v>5982</v>
      </c>
      <c r="L268" s="155">
        <v>5908</v>
      </c>
      <c r="M268" s="155"/>
      <c r="N268" s="312">
        <v>0.242127380168289</v>
      </c>
      <c r="O268" s="312">
        <v>-0.67556156054720495</v>
      </c>
      <c r="P268" s="312">
        <v>0.99744201909959096</v>
      </c>
      <c r="Q268" s="312">
        <v>1.0080355616344701</v>
      </c>
      <c r="R268" s="312">
        <v>1.0049185888738099</v>
      </c>
      <c r="S268" s="312">
        <v>0.99932489451476803</v>
      </c>
      <c r="T268" s="313"/>
      <c r="U268" s="314">
        <v>5864</v>
      </c>
      <c r="V268" s="314">
        <v>5849</v>
      </c>
      <c r="W268" s="314">
        <v>5896</v>
      </c>
      <c r="X268" s="314">
        <v>5925</v>
      </c>
      <c r="Y268" s="314">
        <v>5921</v>
      </c>
      <c r="Z268" s="314">
        <v>5881</v>
      </c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</row>
    <row r="269" spans="1:36" ht="13.2" x14ac:dyDescent="0.25">
      <c r="A269" s="110" t="s">
        <v>578</v>
      </c>
      <c r="B269" s="110">
        <v>1070</v>
      </c>
      <c r="C269" s="110">
        <v>0</v>
      </c>
      <c r="D269" s="110">
        <v>1070</v>
      </c>
      <c r="E269" s="110">
        <v>0</v>
      </c>
      <c r="F269" s="110">
        <v>0</v>
      </c>
      <c r="G269" s="110">
        <v>106.92</v>
      </c>
      <c r="H269" s="110">
        <v>13</v>
      </c>
      <c r="I269" s="110">
        <v>950</v>
      </c>
      <c r="J269" s="110"/>
      <c r="K269" s="155">
        <v>11530</v>
      </c>
      <c r="L269" s="155">
        <v>11670</v>
      </c>
      <c r="M269" s="155"/>
      <c r="N269" s="312">
        <v>0.42208273360495596</v>
      </c>
      <c r="O269" s="312">
        <v>4.2837559972583997E-2</v>
      </c>
      <c r="P269" s="312">
        <v>1.0118497865295799</v>
      </c>
      <c r="Q269" s="312">
        <v>0.99905278567123101</v>
      </c>
      <c r="R269" s="312">
        <v>1.00405102568523</v>
      </c>
      <c r="S269" s="312">
        <v>1.0019744184050099</v>
      </c>
      <c r="T269" s="313"/>
      <c r="U269" s="314">
        <v>11477</v>
      </c>
      <c r="V269" s="314">
        <v>11613</v>
      </c>
      <c r="W269" s="314">
        <v>11602</v>
      </c>
      <c r="X269" s="314">
        <v>11649</v>
      </c>
      <c r="Y269" s="314">
        <v>11672</v>
      </c>
      <c r="Z269" s="314">
        <v>11677</v>
      </c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</row>
    <row r="270" spans="1:36" ht="13.2" x14ac:dyDescent="0.25">
      <c r="A270" s="110" t="s">
        <v>579</v>
      </c>
      <c r="B270" s="110">
        <v>49</v>
      </c>
      <c r="C270" s="110">
        <v>0</v>
      </c>
      <c r="D270" s="110">
        <v>49</v>
      </c>
      <c r="E270" s="110">
        <v>0</v>
      </c>
      <c r="F270" s="110">
        <v>0</v>
      </c>
      <c r="G270" s="110">
        <v>35.64</v>
      </c>
      <c r="H270" s="110">
        <v>13</v>
      </c>
      <c r="I270" s="110">
        <v>0</v>
      </c>
      <c r="J270" s="110"/>
      <c r="K270" s="155">
        <v>36978</v>
      </c>
      <c r="L270" s="155">
        <v>39234</v>
      </c>
      <c r="M270" s="155"/>
      <c r="N270" s="312">
        <v>0.68337195292340591</v>
      </c>
      <c r="O270" s="312">
        <v>0.13246045291285599</v>
      </c>
      <c r="P270" s="312">
        <v>1.0136903827024799</v>
      </c>
      <c r="Q270" s="312">
        <v>1.0132472562943799</v>
      </c>
      <c r="R270" s="312">
        <v>0.99857281206993198</v>
      </c>
      <c r="S270" s="312">
        <v>1.00191414424991</v>
      </c>
      <c r="T270" s="313"/>
      <c r="U270" s="314">
        <v>38202</v>
      </c>
      <c r="V270" s="314">
        <v>38725</v>
      </c>
      <c r="W270" s="314">
        <v>39238</v>
      </c>
      <c r="X270" s="314">
        <v>39182</v>
      </c>
      <c r="Y270" s="314">
        <v>39257</v>
      </c>
      <c r="Z270" s="314">
        <v>39309</v>
      </c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</row>
    <row r="271" spans="1:36" ht="13.2" x14ac:dyDescent="0.25">
      <c r="A271" s="110" t="s">
        <v>580</v>
      </c>
      <c r="B271" s="110">
        <v>84</v>
      </c>
      <c r="C271" s="110">
        <v>0</v>
      </c>
      <c r="D271" s="110">
        <v>84</v>
      </c>
      <c r="E271" s="110">
        <v>0</v>
      </c>
      <c r="F271" s="110">
        <v>0</v>
      </c>
      <c r="G271" s="110">
        <v>71.28</v>
      </c>
      <c r="H271" s="110">
        <v>13</v>
      </c>
      <c r="I271" s="110">
        <v>0</v>
      </c>
      <c r="J271" s="110"/>
      <c r="K271" s="155">
        <v>25759</v>
      </c>
      <c r="L271" s="155">
        <v>25643</v>
      </c>
      <c r="M271" s="155"/>
      <c r="N271" s="312">
        <v>-4.2779094704559199E-2</v>
      </c>
      <c r="O271" s="312">
        <v>-0.40488982325001899</v>
      </c>
      <c r="P271" s="312">
        <v>1.0057909055577099</v>
      </c>
      <c r="Q271" s="312">
        <v>0.99524711155763401</v>
      </c>
      <c r="R271" s="312">
        <v>0.99848578971890001</v>
      </c>
      <c r="S271" s="312">
        <v>0.99879457168410002</v>
      </c>
      <c r="T271" s="313"/>
      <c r="U271" s="314">
        <v>25730</v>
      </c>
      <c r="V271" s="314">
        <v>25879</v>
      </c>
      <c r="W271" s="314">
        <v>25756</v>
      </c>
      <c r="X271" s="314">
        <v>25717</v>
      </c>
      <c r="Y271" s="314">
        <v>25686</v>
      </c>
      <c r="Z271" s="314">
        <v>25582</v>
      </c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</row>
    <row r="272" spans="1:36" ht="14.25" customHeight="1" x14ac:dyDescent="0.25">
      <c r="A272" s="18" t="s">
        <v>581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155"/>
      <c r="L272" s="155"/>
      <c r="M272" s="155"/>
      <c r="N272" s="312"/>
      <c r="O272" s="312"/>
      <c r="P272" s="312"/>
      <c r="Q272" s="312"/>
      <c r="R272" s="312"/>
      <c r="S272" s="312"/>
      <c r="T272" s="313"/>
      <c r="U272" s="314"/>
      <c r="V272" s="314"/>
      <c r="W272" s="314"/>
      <c r="X272" s="314"/>
      <c r="Y272" s="314"/>
      <c r="Z272" s="314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</row>
    <row r="273" spans="1:36" ht="13.2" x14ac:dyDescent="0.25">
      <c r="A273" s="110" t="s">
        <v>582</v>
      </c>
      <c r="B273" s="110">
        <v>118</v>
      </c>
      <c r="C273" s="110">
        <v>0</v>
      </c>
      <c r="D273" s="110">
        <v>118</v>
      </c>
      <c r="E273" s="110">
        <v>0</v>
      </c>
      <c r="F273" s="110">
        <v>0</v>
      </c>
      <c r="G273" s="110">
        <v>106.92</v>
      </c>
      <c r="H273" s="110">
        <v>11</v>
      </c>
      <c r="I273" s="110">
        <v>0</v>
      </c>
      <c r="J273" s="110"/>
      <c r="K273" s="155">
        <v>24675</v>
      </c>
      <c r="L273" s="155">
        <v>25183</v>
      </c>
      <c r="M273" s="155"/>
      <c r="N273" s="312">
        <v>0.15658162493856798</v>
      </c>
      <c r="O273" s="312">
        <v>-0.21458374726803101</v>
      </c>
      <c r="P273" s="312">
        <v>1.00507837492003</v>
      </c>
      <c r="Q273" s="312">
        <v>1.0035806644121701</v>
      </c>
      <c r="R273" s="312">
        <v>0.99639246778989099</v>
      </c>
      <c r="S273" s="312">
        <v>1.00123338903477</v>
      </c>
      <c r="T273" s="313"/>
      <c r="U273" s="314">
        <v>25008</v>
      </c>
      <c r="V273" s="314">
        <v>25135</v>
      </c>
      <c r="W273" s="314">
        <v>25225</v>
      </c>
      <c r="X273" s="314">
        <v>25134</v>
      </c>
      <c r="Y273" s="314">
        <v>25165</v>
      </c>
      <c r="Z273" s="314">
        <v>25111</v>
      </c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</row>
    <row r="274" spans="1:36" ht="13.2" x14ac:dyDescent="0.25">
      <c r="A274" s="110" t="s">
        <v>583</v>
      </c>
      <c r="B274" s="110">
        <v>688</v>
      </c>
      <c r="C274" s="110">
        <v>570</v>
      </c>
      <c r="D274" s="110">
        <v>118</v>
      </c>
      <c r="E274" s="110">
        <v>570.12594982824999</v>
      </c>
      <c r="F274" s="110">
        <v>0</v>
      </c>
      <c r="G274" s="110">
        <v>106.92</v>
      </c>
      <c r="H274" s="110">
        <v>11</v>
      </c>
      <c r="I274" s="110">
        <v>0</v>
      </c>
      <c r="J274" s="110"/>
      <c r="K274" s="155">
        <v>19214</v>
      </c>
      <c r="L274" s="155">
        <v>18282</v>
      </c>
      <c r="M274" s="155"/>
      <c r="N274" s="312">
        <v>-6.2684848808414198E-2</v>
      </c>
      <c r="O274" s="312">
        <v>-1.1191789048425</v>
      </c>
      <c r="P274" s="312">
        <v>1.0103468932091699</v>
      </c>
      <c r="Q274" s="312">
        <v>1.0049048671373899</v>
      </c>
      <c r="R274" s="312">
        <v>0.98782450118000398</v>
      </c>
      <c r="S274" s="312">
        <v>0.994570234022914</v>
      </c>
      <c r="T274" s="313"/>
      <c r="U274" s="314">
        <v>18363</v>
      </c>
      <c r="V274" s="314">
        <v>18553</v>
      </c>
      <c r="W274" s="314">
        <v>18644</v>
      </c>
      <c r="X274" s="314">
        <v>18417</v>
      </c>
      <c r="Y274" s="314">
        <v>18317</v>
      </c>
      <c r="Z274" s="314">
        <v>18112</v>
      </c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</row>
    <row r="275" spans="1:36" ht="13.2" x14ac:dyDescent="0.25">
      <c r="A275" s="110" t="s">
        <v>584</v>
      </c>
      <c r="B275" s="110">
        <v>1978</v>
      </c>
      <c r="C275" s="110">
        <v>874</v>
      </c>
      <c r="D275" s="110">
        <v>1104</v>
      </c>
      <c r="E275" s="110">
        <v>873.84796008218404</v>
      </c>
      <c r="F275" s="110">
        <v>0</v>
      </c>
      <c r="G275" s="110">
        <v>142.56</v>
      </c>
      <c r="H275" s="110">
        <v>11</v>
      </c>
      <c r="I275" s="110">
        <v>950</v>
      </c>
      <c r="J275" s="110"/>
      <c r="K275" s="155">
        <v>20442</v>
      </c>
      <c r="L275" s="155">
        <v>19140</v>
      </c>
      <c r="M275" s="155"/>
      <c r="N275" s="312">
        <v>-0.73974583608514799</v>
      </c>
      <c r="O275" s="312">
        <v>-1.598375592232</v>
      </c>
      <c r="P275" s="312">
        <v>1.0007075710098099</v>
      </c>
      <c r="Q275" s="312">
        <v>0.99469696969696997</v>
      </c>
      <c r="R275" s="312">
        <v>0.98979436405179</v>
      </c>
      <c r="S275" s="312">
        <v>0.98527752128860202</v>
      </c>
      <c r="T275" s="313"/>
      <c r="U275" s="314">
        <v>19786</v>
      </c>
      <c r="V275" s="314">
        <v>19800</v>
      </c>
      <c r="W275" s="314">
        <v>19695</v>
      </c>
      <c r="X275" s="314">
        <v>19494</v>
      </c>
      <c r="Y275" s="314">
        <v>19207</v>
      </c>
      <c r="Z275" s="314">
        <v>18900</v>
      </c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</row>
    <row r="276" spans="1:36" ht="13.2" x14ac:dyDescent="0.25">
      <c r="A276" s="110" t="s">
        <v>585</v>
      </c>
      <c r="B276" s="110">
        <v>118</v>
      </c>
      <c r="C276" s="110">
        <v>0</v>
      </c>
      <c r="D276" s="110">
        <v>118</v>
      </c>
      <c r="E276" s="110">
        <v>0</v>
      </c>
      <c r="F276" s="110">
        <v>0</v>
      </c>
      <c r="G276" s="110">
        <v>106.92</v>
      </c>
      <c r="H276" s="110">
        <v>11</v>
      </c>
      <c r="I276" s="110">
        <v>0</v>
      </c>
      <c r="J276" s="110"/>
      <c r="K276" s="155">
        <v>95533</v>
      </c>
      <c r="L276" s="155">
        <v>99449</v>
      </c>
      <c r="M276" s="155"/>
      <c r="N276" s="312">
        <v>0.41040029877079698</v>
      </c>
      <c r="O276" s="312">
        <v>4.62818565061223E-2</v>
      </c>
      <c r="P276" s="312">
        <v>1.0046023564064801</v>
      </c>
      <c r="Q276" s="312">
        <v>1.0054975261132499</v>
      </c>
      <c r="R276" s="312">
        <v>1.0006074965069001</v>
      </c>
      <c r="S276" s="312">
        <v>1.0057171189767899</v>
      </c>
      <c r="T276" s="313"/>
      <c r="U276" s="314">
        <v>97776</v>
      </c>
      <c r="V276" s="314">
        <v>98226</v>
      </c>
      <c r="W276" s="314">
        <v>98766</v>
      </c>
      <c r="X276" s="314">
        <v>98826</v>
      </c>
      <c r="Y276" s="314">
        <v>99391</v>
      </c>
      <c r="Z276" s="314">
        <v>99437</v>
      </c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</row>
    <row r="277" spans="1:36" ht="13.2" x14ac:dyDescent="0.25">
      <c r="A277" s="110" t="s">
        <v>586</v>
      </c>
      <c r="B277" s="110">
        <v>118</v>
      </c>
      <c r="C277" s="110">
        <v>0</v>
      </c>
      <c r="D277" s="110">
        <v>118</v>
      </c>
      <c r="E277" s="110">
        <v>0</v>
      </c>
      <c r="F277" s="110">
        <v>0</v>
      </c>
      <c r="G277" s="110">
        <v>106.92</v>
      </c>
      <c r="H277" s="110">
        <v>11</v>
      </c>
      <c r="I277" s="110">
        <v>0</v>
      </c>
      <c r="J277" s="110"/>
      <c r="K277" s="155">
        <v>17902</v>
      </c>
      <c r="L277" s="155">
        <v>17979</v>
      </c>
      <c r="M277" s="155"/>
      <c r="N277" s="312">
        <v>-8.4740541058170304E-2</v>
      </c>
      <c r="O277" s="312">
        <v>8.3528232542599404E-2</v>
      </c>
      <c r="P277" s="312">
        <v>0.99744713913091698</v>
      </c>
      <c r="Q277" s="312">
        <v>1.00255939464753</v>
      </c>
      <c r="R277" s="312">
        <v>1.0006104667295601</v>
      </c>
      <c r="S277" s="312">
        <v>0.996006655574043</v>
      </c>
      <c r="T277" s="313"/>
      <c r="U277" s="314">
        <v>18019</v>
      </c>
      <c r="V277" s="314">
        <v>17973</v>
      </c>
      <c r="W277" s="314">
        <v>18019</v>
      </c>
      <c r="X277" s="314">
        <v>18030</v>
      </c>
      <c r="Y277" s="314">
        <v>17958</v>
      </c>
      <c r="Z277" s="314">
        <v>17973</v>
      </c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</row>
    <row r="278" spans="1:36" ht="13.2" x14ac:dyDescent="0.25">
      <c r="A278" s="110" t="s">
        <v>587</v>
      </c>
      <c r="B278" s="110">
        <v>2344</v>
      </c>
      <c r="C278" s="110">
        <v>1240</v>
      </c>
      <c r="D278" s="110">
        <v>1104</v>
      </c>
      <c r="E278" s="110">
        <v>1239.73196689003</v>
      </c>
      <c r="F278" s="110">
        <v>0</v>
      </c>
      <c r="G278" s="110">
        <v>142.56</v>
      </c>
      <c r="H278" s="110">
        <v>11</v>
      </c>
      <c r="I278" s="110">
        <v>950</v>
      </c>
      <c r="J278" s="110"/>
      <c r="K278" s="155">
        <v>10148</v>
      </c>
      <c r="L278" s="155">
        <v>9316</v>
      </c>
      <c r="M278" s="155"/>
      <c r="N278" s="312">
        <v>-0.421296278787886</v>
      </c>
      <c r="O278" s="312">
        <v>-0.72836332476435306</v>
      </c>
      <c r="P278" s="312">
        <v>0.99673512374934203</v>
      </c>
      <c r="Q278" s="312">
        <v>1.0030642434488599</v>
      </c>
      <c r="R278" s="312">
        <v>0.98925524070367599</v>
      </c>
      <c r="S278" s="312">
        <v>0.99414332871898603</v>
      </c>
      <c r="T278" s="313"/>
      <c r="U278" s="314">
        <v>9495</v>
      </c>
      <c r="V278" s="314">
        <v>9464</v>
      </c>
      <c r="W278" s="314">
        <v>9493</v>
      </c>
      <c r="X278" s="314">
        <v>9391</v>
      </c>
      <c r="Y278" s="314">
        <v>9336</v>
      </c>
      <c r="Z278" s="314">
        <v>9268</v>
      </c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</row>
    <row r="279" spans="1:36" ht="13.2" x14ac:dyDescent="0.25">
      <c r="A279" s="110" t="s">
        <v>588</v>
      </c>
      <c r="B279" s="110">
        <v>118</v>
      </c>
      <c r="C279" s="110">
        <v>0</v>
      </c>
      <c r="D279" s="110">
        <v>118</v>
      </c>
      <c r="E279" s="110">
        <v>0</v>
      </c>
      <c r="F279" s="110">
        <v>0</v>
      </c>
      <c r="G279" s="110">
        <v>106.92</v>
      </c>
      <c r="H279" s="110">
        <v>11</v>
      </c>
      <c r="I279" s="110">
        <v>0</v>
      </c>
      <c r="J279" s="110"/>
      <c r="K279" s="155">
        <v>55128</v>
      </c>
      <c r="L279" s="155">
        <v>55998</v>
      </c>
      <c r="M279" s="155"/>
      <c r="N279" s="312">
        <v>0.18250665026933202</v>
      </c>
      <c r="O279" s="312">
        <v>-0.25711530907402802</v>
      </c>
      <c r="P279" s="312">
        <v>1.00568355545963</v>
      </c>
      <c r="Q279" s="312">
        <v>1.0040418492354499</v>
      </c>
      <c r="R279" s="312">
        <v>0.99898469923941502</v>
      </c>
      <c r="S279" s="312">
        <v>0.99860922901362204</v>
      </c>
      <c r="T279" s="313"/>
      <c r="U279" s="314">
        <v>55599</v>
      </c>
      <c r="V279" s="314">
        <v>55915</v>
      </c>
      <c r="W279" s="314">
        <v>56141</v>
      </c>
      <c r="X279" s="314">
        <v>56084</v>
      </c>
      <c r="Y279" s="314">
        <v>56006</v>
      </c>
      <c r="Z279" s="314">
        <v>55862</v>
      </c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</row>
    <row r="280" spans="1:36" ht="14.25" customHeight="1" x14ac:dyDescent="0.25">
      <c r="A280" s="18" t="s">
        <v>589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55"/>
      <c r="L280" s="155"/>
      <c r="M280" s="155"/>
      <c r="N280" s="312"/>
      <c r="O280" s="312"/>
      <c r="P280" s="312"/>
      <c r="Q280" s="312"/>
      <c r="R280" s="312"/>
      <c r="S280" s="312"/>
      <c r="T280" s="313"/>
      <c r="U280" s="314"/>
      <c r="V280" s="314"/>
      <c r="W280" s="314"/>
      <c r="X280" s="314"/>
      <c r="Y280" s="314"/>
      <c r="Z280" s="314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</row>
    <row r="281" spans="1:36" ht="13.2" x14ac:dyDescent="0.25">
      <c r="A281" s="110" t="s">
        <v>590</v>
      </c>
      <c r="B281" s="110">
        <v>2691</v>
      </c>
      <c r="C281" s="110">
        <v>637</v>
      </c>
      <c r="D281" s="110">
        <v>2054</v>
      </c>
      <c r="E281" s="110">
        <v>636.65905733852605</v>
      </c>
      <c r="F281" s="110">
        <v>0</v>
      </c>
      <c r="G281" s="110">
        <v>142.56</v>
      </c>
      <c r="H281" s="110">
        <v>11</v>
      </c>
      <c r="I281" s="110">
        <v>1900</v>
      </c>
      <c r="J281" s="110"/>
      <c r="K281" s="155">
        <v>7447</v>
      </c>
      <c r="L281" s="155">
        <v>7061</v>
      </c>
      <c r="M281" s="155"/>
      <c r="N281" s="312">
        <v>-3.5508211329804396E-3</v>
      </c>
      <c r="O281" s="312">
        <v>1.0369318181818199</v>
      </c>
      <c r="P281" s="312">
        <v>1.0041187331345001</v>
      </c>
      <c r="Q281" s="312">
        <v>1.0079207920792099</v>
      </c>
      <c r="R281" s="312">
        <v>0.99564973337075502</v>
      </c>
      <c r="S281" s="312">
        <v>0.99224806201550397</v>
      </c>
      <c r="T281" s="313"/>
      <c r="U281" s="314">
        <v>7041</v>
      </c>
      <c r="V281" s="314">
        <v>7070</v>
      </c>
      <c r="W281" s="314">
        <v>7126</v>
      </c>
      <c r="X281" s="314">
        <v>7095</v>
      </c>
      <c r="Y281" s="314">
        <v>7040</v>
      </c>
      <c r="Z281" s="314">
        <v>7113</v>
      </c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</row>
    <row r="282" spans="1:36" ht="13.2" x14ac:dyDescent="0.25">
      <c r="A282" s="110" t="s">
        <v>591</v>
      </c>
      <c r="B282" s="110">
        <v>3306</v>
      </c>
      <c r="C282" s="110">
        <v>1252</v>
      </c>
      <c r="D282" s="110">
        <v>2054</v>
      </c>
      <c r="E282" s="110">
        <v>1251.8572469045901</v>
      </c>
      <c r="F282" s="110">
        <v>0</v>
      </c>
      <c r="G282" s="110">
        <v>142.56</v>
      </c>
      <c r="H282" s="110">
        <v>11</v>
      </c>
      <c r="I282" s="110">
        <v>1900</v>
      </c>
      <c r="J282" s="110"/>
      <c r="K282" s="155">
        <v>6865</v>
      </c>
      <c r="L282" s="155">
        <v>6298</v>
      </c>
      <c r="M282" s="155"/>
      <c r="N282" s="312">
        <v>-0.56173231291465298</v>
      </c>
      <c r="O282" s="312">
        <v>-1.7724323468903298</v>
      </c>
      <c r="P282" s="312">
        <v>0.99520346588271702</v>
      </c>
      <c r="Q282" s="312">
        <v>1.01010572139303</v>
      </c>
      <c r="R282" s="312">
        <v>0.98029859935354802</v>
      </c>
      <c r="S282" s="312">
        <v>0.99214947401475895</v>
      </c>
      <c r="T282" s="313"/>
      <c r="U282" s="314">
        <v>6463</v>
      </c>
      <c r="V282" s="314">
        <v>6432</v>
      </c>
      <c r="W282" s="314">
        <v>6497</v>
      </c>
      <c r="X282" s="314">
        <v>6369</v>
      </c>
      <c r="Y282" s="314">
        <v>6319</v>
      </c>
      <c r="Z282" s="314">
        <v>6207</v>
      </c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</row>
    <row r="283" spans="1:36" ht="13.2" x14ac:dyDescent="0.25">
      <c r="A283" s="110" t="s">
        <v>592</v>
      </c>
      <c r="B283" s="110">
        <v>1674</v>
      </c>
      <c r="C283" s="110">
        <v>535</v>
      </c>
      <c r="D283" s="110">
        <v>1139</v>
      </c>
      <c r="E283" s="110">
        <v>535.28578176665098</v>
      </c>
      <c r="F283" s="110">
        <v>0</v>
      </c>
      <c r="G283" s="110">
        <v>178.2</v>
      </c>
      <c r="H283" s="110">
        <v>11</v>
      </c>
      <c r="I283" s="110">
        <v>950</v>
      </c>
      <c r="J283" s="110"/>
      <c r="K283" s="155">
        <v>10585</v>
      </c>
      <c r="L283" s="155">
        <v>10090</v>
      </c>
      <c r="M283" s="155"/>
      <c r="N283" s="312">
        <v>-0.36341022364192499</v>
      </c>
      <c r="O283" s="312">
        <v>-0.43611854494994601</v>
      </c>
      <c r="P283" s="312">
        <v>0.99159910129920903</v>
      </c>
      <c r="Q283" s="312">
        <v>1.00275834893114</v>
      </c>
      <c r="R283" s="312">
        <v>0.99548089203261603</v>
      </c>
      <c r="S283" s="312">
        <v>0.99565775189973305</v>
      </c>
      <c r="T283" s="313"/>
      <c r="U283" s="314">
        <v>10237</v>
      </c>
      <c r="V283" s="314">
        <v>10151</v>
      </c>
      <c r="W283" s="314">
        <v>10179</v>
      </c>
      <c r="X283" s="314">
        <v>10133</v>
      </c>
      <c r="Y283" s="314">
        <v>10089</v>
      </c>
      <c r="Z283" s="314">
        <v>10045</v>
      </c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</row>
    <row r="284" spans="1:36" ht="13.2" x14ac:dyDescent="0.25">
      <c r="A284" s="110" t="s">
        <v>593</v>
      </c>
      <c r="B284" s="110">
        <v>1139</v>
      </c>
      <c r="C284" s="110">
        <v>0</v>
      </c>
      <c r="D284" s="110">
        <v>1139</v>
      </c>
      <c r="E284" s="110">
        <v>0</v>
      </c>
      <c r="F284" s="110">
        <v>0</v>
      </c>
      <c r="G284" s="110">
        <v>178.2</v>
      </c>
      <c r="H284" s="110">
        <v>11</v>
      </c>
      <c r="I284" s="110">
        <v>950</v>
      </c>
      <c r="J284" s="110"/>
      <c r="K284" s="155">
        <v>14460</v>
      </c>
      <c r="L284" s="155">
        <v>14966</v>
      </c>
      <c r="M284" s="155"/>
      <c r="N284" s="312">
        <v>0.294782239245306</v>
      </c>
      <c r="O284" s="312">
        <v>0.50832720219383298</v>
      </c>
      <c r="P284" s="312">
        <v>1.00466973470493</v>
      </c>
      <c r="Q284" s="312">
        <v>1.0035702256652099</v>
      </c>
      <c r="R284" s="312">
        <v>0.99798630688682999</v>
      </c>
      <c r="S284" s="312">
        <v>1.0055824589722899</v>
      </c>
      <c r="T284" s="313"/>
      <c r="U284" s="314">
        <v>14776</v>
      </c>
      <c r="V284" s="314">
        <v>14845</v>
      </c>
      <c r="W284" s="314">
        <v>14898</v>
      </c>
      <c r="X284" s="314">
        <v>14868</v>
      </c>
      <c r="Y284" s="314">
        <v>14951</v>
      </c>
      <c r="Z284" s="314">
        <v>15027</v>
      </c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</row>
    <row r="285" spans="1:36" ht="13.2" x14ac:dyDescent="0.25">
      <c r="A285" s="110" t="s">
        <v>594</v>
      </c>
      <c r="B285" s="110">
        <v>2813</v>
      </c>
      <c r="C285" s="110">
        <v>759</v>
      </c>
      <c r="D285" s="110">
        <v>2054</v>
      </c>
      <c r="E285" s="110">
        <v>758.85184524870704</v>
      </c>
      <c r="F285" s="110">
        <v>0</v>
      </c>
      <c r="G285" s="110">
        <v>142.56</v>
      </c>
      <c r="H285" s="110">
        <v>11</v>
      </c>
      <c r="I285" s="110">
        <v>1900</v>
      </c>
      <c r="J285" s="110"/>
      <c r="K285" s="155">
        <v>5609</v>
      </c>
      <c r="L285" s="155">
        <v>5284</v>
      </c>
      <c r="M285" s="155"/>
      <c r="N285" s="312">
        <v>-0.55972347254851207</v>
      </c>
      <c r="O285" s="312">
        <v>-1.4380321665089899</v>
      </c>
      <c r="P285" s="312">
        <v>0.99981498612395903</v>
      </c>
      <c r="Q285" s="312">
        <v>1.01110288675056</v>
      </c>
      <c r="R285" s="312">
        <v>0.97986822840410004</v>
      </c>
      <c r="S285" s="312">
        <v>0.98711243929772097</v>
      </c>
      <c r="T285" s="313"/>
      <c r="U285" s="314">
        <v>5405</v>
      </c>
      <c r="V285" s="314">
        <v>5404</v>
      </c>
      <c r="W285" s="314">
        <v>5464</v>
      </c>
      <c r="X285" s="314">
        <v>5354</v>
      </c>
      <c r="Y285" s="314">
        <v>5285</v>
      </c>
      <c r="Z285" s="314">
        <v>5209</v>
      </c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</row>
    <row r="286" spans="1:36" ht="13.2" x14ac:dyDescent="0.25">
      <c r="A286" s="110" t="s">
        <v>595</v>
      </c>
      <c r="B286" s="110">
        <v>1848</v>
      </c>
      <c r="C286" s="110">
        <v>709</v>
      </c>
      <c r="D286" s="110">
        <v>1139</v>
      </c>
      <c r="E286" s="110">
        <v>708.57887025883099</v>
      </c>
      <c r="F286" s="110">
        <v>0</v>
      </c>
      <c r="G286" s="110">
        <v>178.2</v>
      </c>
      <c r="H286" s="110">
        <v>11</v>
      </c>
      <c r="I286" s="110">
        <v>950</v>
      </c>
      <c r="J286" s="110"/>
      <c r="K286" s="155">
        <v>12286</v>
      </c>
      <c r="L286" s="155">
        <v>11605</v>
      </c>
      <c r="M286" s="155"/>
      <c r="N286" s="312">
        <v>-0.139083882960056</v>
      </c>
      <c r="O286" s="312">
        <v>-1.2711500472386801</v>
      </c>
      <c r="P286" s="312">
        <v>1.00375811411001</v>
      </c>
      <c r="Q286" s="312">
        <v>1.00459496255956</v>
      </c>
      <c r="R286" s="312">
        <v>0.98975097408097601</v>
      </c>
      <c r="S286" s="312">
        <v>0.99640564826700895</v>
      </c>
      <c r="T286" s="313"/>
      <c r="U286" s="314">
        <v>11708</v>
      </c>
      <c r="V286" s="314">
        <v>11752</v>
      </c>
      <c r="W286" s="314">
        <v>11806</v>
      </c>
      <c r="X286" s="314">
        <v>11685</v>
      </c>
      <c r="Y286" s="314">
        <v>11643</v>
      </c>
      <c r="Z286" s="314">
        <v>11495</v>
      </c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</row>
    <row r="287" spans="1:36" ht="13.2" x14ac:dyDescent="0.25">
      <c r="A287" s="110" t="s">
        <v>596</v>
      </c>
      <c r="B287" s="110">
        <v>2209</v>
      </c>
      <c r="C287" s="110">
        <v>1034</v>
      </c>
      <c r="D287" s="110">
        <v>1175</v>
      </c>
      <c r="E287" s="110">
        <v>0</v>
      </c>
      <c r="F287" s="110">
        <v>1033.73130382877</v>
      </c>
      <c r="G287" s="110">
        <v>213.84</v>
      </c>
      <c r="H287" s="110">
        <v>11</v>
      </c>
      <c r="I287" s="110">
        <v>950</v>
      </c>
      <c r="J287" s="110"/>
      <c r="K287" s="155">
        <v>10278</v>
      </c>
      <c r="L287" s="155">
        <v>11727</v>
      </c>
      <c r="M287" s="155"/>
      <c r="N287" s="312">
        <v>2.38979865642772</v>
      </c>
      <c r="O287" s="312">
        <v>3.05350077412696</v>
      </c>
      <c r="P287" s="312">
        <v>1.0388542257515601</v>
      </c>
      <c r="Q287" s="312">
        <v>1.0176540176540201</v>
      </c>
      <c r="R287" s="312">
        <v>1.02566395421622</v>
      </c>
      <c r="S287" s="312">
        <v>1.01360069747167</v>
      </c>
      <c r="T287" s="313"/>
      <c r="U287" s="314">
        <v>10578</v>
      </c>
      <c r="V287" s="314">
        <v>10989</v>
      </c>
      <c r="W287" s="314">
        <v>11183</v>
      </c>
      <c r="X287" s="314">
        <v>11470</v>
      </c>
      <c r="Y287" s="314">
        <v>11626</v>
      </c>
      <c r="Z287" s="314">
        <v>11981</v>
      </c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</row>
    <row r="288" spans="1:36" ht="13.2" x14ac:dyDescent="0.25">
      <c r="A288" s="110" t="s">
        <v>597</v>
      </c>
      <c r="B288" s="110">
        <v>154</v>
      </c>
      <c r="C288" s="110">
        <v>0</v>
      </c>
      <c r="D288" s="110">
        <v>154</v>
      </c>
      <c r="E288" s="110">
        <v>0</v>
      </c>
      <c r="F288" s="110">
        <v>0</v>
      </c>
      <c r="G288" s="110">
        <v>142.56</v>
      </c>
      <c r="H288" s="110">
        <v>11</v>
      </c>
      <c r="I288" s="110">
        <v>0</v>
      </c>
      <c r="J288" s="110"/>
      <c r="K288" s="155">
        <v>59136</v>
      </c>
      <c r="L288" s="155">
        <v>63779</v>
      </c>
      <c r="M288" s="155"/>
      <c r="N288" s="312">
        <v>1.1222693826752099</v>
      </c>
      <c r="O288" s="312">
        <v>0.38121234939758997</v>
      </c>
      <c r="P288" s="312">
        <v>1.01102344121652</v>
      </c>
      <c r="Q288" s="312">
        <v>1.0150244187367199</v>
      </c>
      <c r="R288" s="312">
        <v>1.0082002589555501</v>
      </c>
      <c r="S288" s="312">
        <v>1.01065449010654</v>
      </c>
      <c r="T288" s="313"/>
      <c r="U288" s="314">
        <v>60961</v>
      </c>
      <c r="V288" s="314">
        <v>61633</v>
      </c>
      <c r="W288" s="314">
        <v>62559</v>
      </c>
      <c r="X288" s="314">
        <v>63072</v>
      </c>
      <c r="Y288" s="314">
        <v>63744</v>
      </c>
      <c r="Z288" s="314">
        <v>63987</v>
      </c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</row>
    <row r="289" spans="1:36" ht="14.25" customHeight="1" x14ac:dyDescent="0.25">
      <c r="A289" s="18" t="s">
        <v>598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155"/>
      <c r="L289" s="155"/>
      <c r="M289" s="155"/>
      <c r="N289" s="312"/>
      <c r="O289" s="312"/>
      <c r="P289" s="312"/>
      <c r="Q289" s="312"/>
      <c r="R289" s="312"/>
      <c r="S289" s="312"/>
      <c r="T289" s="313"/>
      <c r="U289" s="314"/>
      <c r="V289" s="314"/>
      <c r="W289" s="314"/>
      <c r="X289" s="314"/>
      <c r="Y289" s="314"/>
      <c r="Z289" s="314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</row>
    <row r="290" spans="1:36" ht="13.2" x14ac:dyDescent="0.25">
      <c r="A290" s="110" t="s">
        <v>599</v>
      </c>
      <c r="B290" s="110">
        <v>2431</v>
      </c>
      <c r="C290" s="110">
        <v>336</v>
      </c>
      <c r="D290" s="110">
        <v>2095</v>
      </c>
      <c r="E290" s="110">
        <v>336</v>
      </c>
      <c r="F290" s="110">
        <v>0</v>
      </c>
      <c r="G290" s="110">
        <v>142.56</v>
      </c>
      <c r="H290" s="110">
        <v>52</v>
      </c>
      <c r="I290" s="110">
        <v>1900</v>
      </c>
      <c r="J290" s="110"/>
      <c r="K290" s="155">
        <v>2500</v>
      </c>
      <c r="L290" s="155">
        <v>2408</v>
      </c>
      <c r="M290" s="155"/>
      <c r="N290" s="312">
        <v>-0.40984468837198501</v>
      </c>
      <c r="O290" s="312">
        <v>-1.2836438923395401</v>
      </c>
      <c r="P290" s="312">
        <v>1</v>
      </c>
      <c r="Q290" s="312">
        <v>0.99918533604888005</v>
      </c>
      <c r="R290" s="312">
        <v>1.00896860986547</v>
      </c>
      <c r="S290" s="312">
        <v>0.97575757575757605</v>
      </c>
      <c r="T290" s="313"/>
      <c r="U290" s="314">
        <v>2455</v>
      </c>
      <c r="V290" s="314">
        <v>2455</v>
      </c>
      <c r="W290" s="314">
        <v>2453</v>
      </c>
      <c r="X290" s="314">
        <v>2475</v>
      </c>
      <c r="Y290" s="314">
        <v>2415</v>
      </c>
      <c r="Z290" s="314">
        <v>2384</v>
      </c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</row>
    <row r="291" spans="1:36" ht="13.2" x14ac:dyDescent="0.25">
      <c r="A291" s="110" t="s">
        <v>600</v>
      </c>
      <c r="B291" s="110">
        <v>4137</v>
      </c>
      <c r="C291" s="110">
        <v>2007</v>
      </c>
      <c r="D291" s="110">
        <v>2130</v>
      </c>
      <c r="E291" s="110">
        <v>2006.89655172414</v>
      </c>
      <c r="F291" s="110">
        <v>0</v>
      </c>
      <c r="G291" s="110">
        <v>178.2</v>
      </c>
      <c r="H291" s="110">
        <v>52</v>
      </c>
      <c r="I291" s="110">
        <v>1900</v>
      </c>
      <c r="J291" s="110"/>
      <c r="K291" s="155">
        <v>2900</v>
      </c>
      <c r="L291" s="155">
        <v>2551</v>
      </c>
      <c r="M291" s="155"/>
      <c r="N291" s="312">
        <v>-1.8349546236600001</v>
      </c>
      <c r="O291" s="312">
        <v>-1.7261671243624901</v>
      </c>
      <c r="P291" s="312">
        <v>0.99234972677595601</v>
      </c>
      <c r="Q291" s="312">
        <v>0.97466960352422904</v>
      </c>
      <c r="R291" s="312">
        <v>0.97325800376647797</v>
      </c>
      <c r="S291" s="312">
        <v>0.98645510835913297</v>
      </c>
      <c r="T291" s="313"/>
      <c r="U291" s="314">
        <v>2745</v>
      </c>
      <c r="V291" s="314">
        <v>2724</v>
      </c>
      <c r="W291" s="314">
        <v>2655</v>
      </c>
      <c r="X291" s="314">
        <v>2584</v>
      </c>
      <c r="Y291" s="314">
        <v>2549</v>
      </c>
      <c r="Z291" s="314">
        <v>2505</v>
      </c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</row>
    <row r="292" spans="1:36" ht="13.2" x14ac:dyDescent="0.25">
      <c r="A292" s="110" t="s">
        <v>601</v>
      </c>
      <c r="B292" s="110">
        <v>1180</v>
      </c>
      <c r="C292" s="110">
        <v>0</v>
      </c>
      <c r="D292" s="110">
        <v>1180</v>
      </c>
      <c r="E292" s="110">
        <v>0</v>
      </c>
      <c r="F292" s="110">
        <v>0</v>
      </c>
      <c r="G292" s="110">
        <v>178.2</v>
      </c>
      <c r="H292" s="110">
        <v>52</v>
      </c>
      <c r="I292" s="110">
        <v>950</v>
      </c>
      <c r="J292" s="110"/>
      <c r="K292" s="155">
        <v>12427</v>
      </c>
      <c r="L292" s="155">
        <v>12245</v>
      </c>
      <c r="M292" s="155"/>
      <c r="N292" s="312">
        <v>0.16996938406763601</v>
      </c>
      <c r="O292" s="312">
        <v>0.54649265905383393</v>
      </c>
      <c r="P292" s="312">
        <v>1.0030385152336401</v>
      </c>
      <c r="Q292" s="312">
        <v>1.0054855084329499</v>
      </c>
      <c r="R292" s="312">
        <v>0.99641722986727499</v>
      </c>
      <c r="S292" s="312">
        <v>1.00187954564027</v>
      </c>
      <c r="T292" s="313"/>
      <c r="U292" s="314">
        <v>12177</v>
      </c>
      <c r="V292" s="314">
        <v>12214</v>
      </c>
      <c r="W292" s="314">
        <v>12281</v>
      </c>
      <c r="X292" s="314">
        <v>12237</v>
      </c>
      <c r="Y292" s="314">
        <v>12260</v>
      </c>
      <c r="Z292" s="314">
        <v>12327</v>
      </c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</row>
    <row r="293" spans="1:36" ht="13.2" x14ac:dyDescent="0.25">
      <c r="A293" s="110" t="s">
        <v>602</v>
      </c>
      <c r="B293" s="110">
        <v>3144</v>
      </c>
      <c r="C293" s="110">
        <v>978</v>
      </c>
      <c r="D293" s="110">
        <v>2166</v>
      </c>
      <c r="E293" s="110">
        <v>977.84522003034897</v>
      </c>
      <c r="F293" s="110">
        <v>0</v>
      </c>
      <c r="G293" s="110">
        <v>213.84</v>
      </c>
      <c r="H293" s="110">
        <v>52</v>
      </c>
      <c r="I293" s="110">
        <v>1900</v>
      </c>
      <c r="J293" s="110"/>
      <c r="K293" s="155">
        <v>3295</v>
      </c>
      <c r="L293" s="155">
        <v>3068</v>
      </c>
      <c r="M293" s="155"/>
      <c r="N293" s="312">
        <v>-0.32227296274862599</v>
      </c>
      <c r="O293" s="312">
        <v>-1.6894087069525701</v>
      </c>
      <c r="P293" s="312">
        <v>0.99454778704297597</v>
      </c>
      <c r="Q293" s="312">
        <v>1.0067720090293499</v>
      </c>
      <c r="R293" s="312">
        <v>0.99583600256245997</v>
      </c>
      <c r="S293" s="312">
        <v>0.99002894821485998</v>
      </c>
      <c r="T293" s="313"/>
      <c r="U293" s="314">
        <v>3118</v>
      </c>
      <c r="V293" s="314">
        <v>3101</v>
      </c>
      <c r="W293" s="314">
        <v>3122</v>
      </c>
      <c r="X293" s="314">
        <v>3109</v>
      </c>
      <c r="Y293" s="314">
        <v>3078</v>
      </c>
      <c r="Z293" s="314">
        <v>3026</v>
      </c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</row>
    <row r="294" spans="1:36" ht="13.2" x14ac:dyDescent="0.25">
      <c r="A294" s="110" t="s">
        <v>603</v>
      </c>
      <c r="B294" s="110">
        <v>2059</v>
      </c>
      <c r="C294" s="110">
        <v>0</v>
      </c>
      <c r="D294" s="110">
        <v>2059</v>
      </c>
      <c r="E294" s="110">
        <v>0</v>
      </c>
      <c r="F294" s="110">
        <v>0</v>
      </c>
      <c r="G294" s="110">
        <v>106.92</v>
      </c>
      <c r="H294" s="110">
        <v>52</v>
      </c>
      <c r="I294" s="110">
        <v>1900</v>
      </c>
      <c r="J294" s="110"/>
      <c r="K294" s="155">
        <v>7205</v>
      </c>
      <c r="L294" s="155">
        <v>7143</v>
      </c>
      <c r="M294" s="155"/>
      <c r="N294" s="312">
        <v>0.27814721565282402</v>
      </c>
      <c r="O294" s="312">
        <v>-0.713286713286713</v>
      </c>
      <c r="P294" s="312">
        <v>1.00579833121199</v>
      </c>
      <c r="Q294" s="312">
        <v>1.00168728908886</v>
      </c>
      <c r="R294" s="312">
        <v>0.99522740033688895</v>
      </c>
      <c r="S294" s="312">
        <v>1.0084626234132601</v>
      </c>
      <c r="T294" s="313"/>
      <c r="U294" s="314">
        <v>7071</v>
      </c>
      <c r="V294" s="314">
        <v>7112</v>
      </c>
      <c r="W294" s="314">
        <v>7124</v>
      </c>
      <c r="X294" s="314">
        <v>7090</v>
      </c>
      <c r="Y294" s="314">
        <v>7150</v>
      </c>
      <c r="Z294" s="314">
        <v>7099</v>
      </c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</row>
    <row r="295" spans="1:36" ht="13.2" x14ac:dyDescent="0.25">
      <c r="A295" s="110" t="s">
        <v>604</v>
      </c>
      <c r="B295" s="110">
        <v>3486</v>
      </c>
      <c r="C295" s="110">
        <v>1320</v>
      </c>
      <c r="D295" s="110">
        <v>2166</v>
      </c>
      <c r="E295" s="110">
        <v>1319.7890392111899</v>
      </c>
      <c r="F295" s="110">
        <v>0</v>
      </c>
      <c r="G295" s="110">
        <v>213.84</v>
      </c>
      <c r="H295" s="110">
        <v>52</v>
      </c>
      <c r="I295" s="110">
        <v>1900</v>
      </c>
      <c r="J295" s="110"/>
      <c r="K295" s="155">
        <v>4361</v>
      </c>
      <c r="L295" s="155">
        <v>3986</v>
      </c>
      <c r="M295" s="155"/>
      <c r="N295" s="312">
        <v>-1.0897989279167999</v>
      </c>
      <c r="O295" s="312">
        <v>-1.2265331664580701</v>
      </c>
      <c r="P295" s="312">
        <v>0.98682319118351702</v>
      </c>
      <c r="Q295" s="312">
        <v>0.99441612041757699</v>
      </c>
      <c r="R295" s="312">
        <v>1.000244140625</v>
      </c>
      <c r="S295" s="312">
        <v>0.975103734439834</v>
      </c>
      <c r="T295" s="313"/>
      <c r="U295" s="314">
        <v>4174</v>
      </c>
      <c r="V295" s="314">
        <v>4119</v>
      </c>
      <c r="W295" s="314">
        <v>4096</v>
      </c>
      <c r="X295" s="314">
        <v>4097</v>
      </c>
      <c r="Y295" s="314">
        <v>3995</v>
      </c>
      <c r="Z295" s="314">
        <v>3946</v>
      </c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</row>
    <row r="296" spans="1:36" ht="13.2" x14ac:dyDescent="0.25">
      <c r="A296" s="110" t="s">
        <v>605</v>
      </c>
      <c r="B296" s="110">
        <v>2095</v>
      </c>
      <c r="C296" s="110">
        <v>0</v>
      </c>
      <c r="D296" s="110">
        <v>2095</v>
      </c>
      <c r="E296" s="110">
        <v>0</v>
      </c>
      <c r="F296" s="110">
        <v>0</v>
      </c>
      <c r="G296" s="110">
        <v>142.56</v>
      </c>
      <c r="H296" s="110">
        <v>52</v>
      </c>
      <c r="I296" s="110">
        <v>1900</v>
      </c>
      <c r="J296" s="110"/>
      <c r="K296" s="155">
        <v>6880</v>
      </c>
      <c r="L296" s="155">
        <v>6747</v>
      </c>
      <c r="M296" s="155"/>
      <c r="N296" s="312">
        <v>-9.2324267035026594E-2</v>
      </c>
      <c r="O296" s="312">
        <v>7.4030204323363893E-2</v>
      </c>
      <c r="P296" s="312">
        <v>1.0028027732703899</v>
      </c>
      <c r="Q296" s="312">
        <v>1.00102971462195</v>
      </c>
      <c r="R296" s="312">
        <v>0.99617927994122002</v>
      </c>
      <c r="S296" s="312">
        <v>0.99631214043369198</v>
      </c>
      <c r="T296" s="313"/>
      <c r="U296" s="314">
        <v>6779</v>
      </c>
      <c r="V296" s="314">
        <v>6798</v>
      </c>
      <c r="W296" s="314">
        <v>6805</v>
      </c>
      <c r="X296" s="314">
        <v>6779</v>
      </c>
      <c r="Y296" s="314">
        <v>6754</v>
      </c>
      <c r="Z296" s="314">
        <v>6759</v>
      </c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</row>
    <row r="297" spans="1:36" ht="13.2" x14ac:dyDescent="0.25">
      <c r="A297" s="110" t="s">
        <v>606</v>
      </c>
      <c r="B297" s="110">
        <v>195</v>
      </c>
      <c r="C297" s="110">
        <v>0</v>
      </c>
      <c r="D297" s="110">
        <v>195</v>
      </c>
      <c r="E297" s="110">
        <v>0</v>
      </c>
      <c r="F297" s="110">
        <v>0</v>
      </c>
      <c r="G297" s="110">
        <v>142.56</v>
      </c>
      <c r="H297" s="110">
        <v>52</v>
      </c>
      <c r="I297" s="110">
        <v>0</v>
      </c>
      <c r="J297" s="110"/>
      <c r="K297" s="155">
        <v>71770</v>
      </c>
      <c r="L297" s="155">
        <v>72589</v>
      </c>
      <c r="M297" s="155"/>
      <c r="N297" s="312">
        <v>0.180309055870853</v>
      </c>
      <c r="O297" s="312">
        <v>0.39000592588509297</v>
      </c>
      <c r="P297" s="312">
        <v>1.00148524471836</v>
      </c>
      <c r="Q297" s="312">
        <v>1.0069439631872901</v>
      </c>
      <c r="R297" s="312">
        <v>0.99746730901582903</v>
      </c>
      <c r="S297" s="312">
        <v>1.00133855877239</v>
      </c>
      <c r="T297" s="313"/>
      <c r="U297" s="314">
        <v>72042</v>
      </c>
      <c r="V297" s="314">
        <v>72149</v>
      </c>
      <c r="W297" s="314">
        <v>72650</v>
      </c>
      <c r="X297" s="314">
        <v>72466</v>
      </c>
      <c r="Y297" s="314">
        <v>72563</v>
      </c>
      <c r="Z297" s="314">
        <v>72846</v>
      </c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</row>
    <row r="298" spans="1:36" ht="13.2" x14ac:dyDescent="0.25">
      <c r="A298" s="110" t="s">
        <v>607</v>
      </c>
      <c r="B298" s="110">
        <v>3653</v>
      </c>
      <c r="C298" s="110">
        <v>1452</v>
      </c>
      <c r="D298" s="110">
        <v>2201</v>
      </c>
      <c r="E298" s="110">
        <v>1451.9868756835599</v>
      </c>
      <c r="F298" s="110">
        <v>0</v>
      </c>
      <c r="G298" s="110">
        <v>249.48</v>
      </c>
      <c r="H298" s="110">
        <v>52</v>
      </c>
      <c r="I298" s="110">
        <v>1900</v>
      </c>
      <c r="J298" s="110"/>
      <c r="K298" s="155">
        <v>2743</v>
      </c>
      <c r="L298" s="155">
        <v>2489</v>
      </c>
      <c r="M298" s="155"/>
      <c r="N298" s="312">
        <v>-8.0000064025709305E-2</v>
      </c>
      <c r="O298" s="312">
        <v>-2.0440881763527101</v>
      </c>
      <c r="P298" s="312">
        <v>1.0151817818617701</v>
      </c>
      <c r="Q298" s="312">
        <v>0.99409681227863</v>
      </c>
      <c r="R298" s="312">
        <v>1.0027711797308001</v>
      </c>
      <c r="S298" s="312">
        <v>0.98499802605606002</v>
      </c>
      <c r="T298" s="313"/>
      <c r="U298" s="314">
        <v>2503</v>
      </c>
      <c r="V298" s="314">
        <v>2541</v>
      </c>
      <c r="W298" s="314">
        <v>2526</v>
      </c>
      <c r="X298" s="314">
        <v>2533</v>
      </c>
      <c r="Y298" s="314">
        <v>2495</v>
      </c>
      <c r="Z298" s="314">
        <v>2444</v>
      </c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</row>
    <row r="299" spans="1:36" ht="13.2" x14ac:dyDescent="0.25">
      <c r="A299" s="110" t="s">
        <v>608</v>
      </c>
      <c r="B299" s="110">
        <v>3041</v>
      </c>
      <c r="C299" s="110">
        <v>804</v>
      </c>
      <c r="D299" s="110">
        <v>2237</v>
      </c>
      <c r="E299" s="110">
        <v>804.43231090412701</v>
      </c>
      <c r="F299" s="110">
        <v>0</v>
      </c>
      <c r="G299" s="110">
        <v>285.12</v>
      </c>
      <c r="H299" s="110">
        <v>52</v>
      </c>
      <c r="I299" s="110">
        <v>1900</v>
      </c>
      <c r="J299" s="110"/>
      <c r="K299" s="155">
        <v>6227</v>
      </c>
      <c r="L299" s="155">
        <v>5852</v>
      </c>
      <c r="M299" s="155"/>
      <c r="N299" s="312">
        <v>-0.29627447073491398</v>
      </c>
      <c r="O299" s="312">
        <v>-0.52873955312979704</v>
      </c>
      <c r="P299" s="312">
        <v>0.99544918253834502</v>
      </c>
      <c r="Q299" s="312">
        <v>0.99610565526583095</v>
      </c>
      <c r="R299" s="312">
        <v>1.0020397756246799</v>
      </c>
      <c r="S299" s="312">
        <v>0.99457167090754905</v>
      </c>
      <c r="T299" s="313"/>
      <c r="U299" s="314">
        <v>5933</v>
      </c>
      <c r="V299" s="314">
        <v>5906</v>
      </c>
      <c r="W299" s="314">
        <v>5883</v>
      </c>
      <c r="X299" s="314">
        <v>5895</v>
      </c>
      <c r="Y299" s="314">
        <v>5863</v>
      </c>
      <c r="Z299" s="314">
        <v>5832</v>
      </c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</row>
    <row r="300" spans="1:36" ht="13.2" x14ac:dyDescent="0.25">
      <c r="A300" s="110" t="s">
        <v>609</v>
      </c>
      <c r="B300" s="110">
        <v>159</v>
      </c>
      <c r="C300" s="110">
        <v>0</v>
      </c>
      <c r="D300" s="110">
        <v>159</v>
      </c>
      <c r="E300" s="110">
        <v>0</v>
      </c>
      <c r="F300" s="110">
        <v>0</v>
      </c>
      <c r="G300" s="110">
        <v>106.92</v>
      </c>
      <c r="H300" s="110">
        <v>52</v>
      </c>
      <c r="I300" s="110">
        <v>0</v>
      </c>
      <c r="J300" s="110"/>
      <c r="K300" s="155">
        <v>114075</v>
      </c>
      <c r="L300" s="155">
        <v>128901</v>
      </c>
      <c r="M300" s="155"/>
      <c r="N300" s="312">
        <v>1.5873618265781702</v>
      </c>
      <c r="O300" s="312">
        <v>1.11872801943994</v>
      </c>
      <c r="P300" s="312">
        <v>1.01351049668025</v>
      </c>
      <c r="Q300" s="312">
        <v>1.0190084599884199</v>
      </c>
      <c r="R300" s="312">
        <v>1.01593985925529</v>
      </c>
      <c r="S300" s="312">
        <v>1.01504357830699</v>
      </c>
      <c r="T300" s="313"/>
      <c r="U300" s="314">
        <v>120943</v>
      </c>
      <c r="V300" s="314">
        <v>122577</v>
      </c>
      <c r="W300" s="314">
        <v>124907</v>
      </c>
      <c r="X300" s="314">
        <v>126898</v>
      </c>
      <c r="Y300" s="314">
        <v>128807</v>
      </c>
      <c r="Z300" s="314">
        <v>130248</v>
      </c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</row>
    <row r="301" spans="1:36" ht="13.2" x14ac:dyDescent="0.25">
      <c r="A301" s="110" t="s">
        <v>610</v>
      </c>
      <c r="B301" s="110">
        <v>3130</v>
      </c>
      <c r="C301" s="110">
        <v>964</v>
      </c>
      <c r="D301" s="110">
        <v>2166</v>
      </c>
      <c r="E301" s="110">
        <v>963.89044158747902</v>
      </c>
      <c r="F301" s="110">
        <v>0</v>
      </c>
      <c r="G301" s="110">
        <v>213.84</v>
      </c>
      <c r="H301" s="110">
        <v>52</v>
      </c>
      <c r="I301" s="110">
        <v>1900</v>
      </c>
      <c r="J301" s="110"/>
      <c r="K301" s="155">
        <v>7156</v>
      </c>
      <c r="L301" s="155">
        <v>6668</v>
      </c>
      <c r="M301" s="155"/>
      <c r="N301" s="312">
        <v>-0.65625664122502791</v>
      </c>
      <c r="O301" s="312">
        <v>-1.81409295352324</v>
      </c>
      <c r="P301" s="312">
        <v>0.98408294392523399</v>
      </c>
      <c r="Q301" s="312">
        <v>1.00890339813029</v>
      </c>
      <c r="R301" s="312">
        <v>0.99396970142667995</v>
      </c>
      <c r="S301" s="312">
        <v>0.98697839597514103</v>
      </c>
      <c r="T301" s="313"/>
      <c r="U301" s="314">
        <v>6848</v>
      </c>
      <c r="V301" s="314">
        <v>6739</v>
      </c>
      <c r="W301" s="314">
        <v>6799</v>
      </c>
      <c r="X301" s="314">
        <v>6758</v>
      </c>
      <c r="Y301" s="314">
        <v>6670</v>
      </c>
      <c r="Z301" s="314">
        <v>6549</v>
      </c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</row>
    <row r="302" spans="1:36" ht="13.2" x14ac:dyDescent="0.25">
      <c r="A302" s="110" t="s">
        <v>611</v>
      </c>
      <c r="B302" s="110">
        <v>2130</v>
      </c>
      <c r="C302" s="110">
        <v>0</v>
      </c>
      <c r="D302" s="110">
        <v>2130</v>
      </c>
      <c r="E302" s="110">
        <v>0</v>
      </c>
      <c r="F302" s="110">
        <v>0</v>
      </c>
      <c r="G302" s="110">
        <v>178.2</v>
      </c>
      <c r="H302" s="110">
        <v>52</v>
      </c>
      <c r="I302" s="110">
        <v>1900</v>
      </c>
      <c r="J302" s="110"/>
      <c r="K302" s="155">
        <v>5519</v>
      </c>
      <c r="L302" s="155">
        <v>5423</v>
      </c>
      <c r="M302" s="155"/>
      <c r="N302" s="312">
        <v>0.14360864363589501</v>
      </c>
      <c r="O302" s="312">
        <v>1.1447562776957199</v>
      </c>
      <c r="P302" s="312">
        <v>1.0042711234911801</v>
      </c>
      <c r="Q302" s="312">
        <v>0.99778106508875697</v>
      </c>
      <c r="R302" s="312">
        <v>1.00852483320978</v>
      </c>
      <c r="S302" s="312">
        <v>0.99522234472620397</v>
      </c>
      <c r="T302" s="313"/>
      <c r="U302" s="314">
        <v>5385</v>
      </c>
      <c r="V302" s="314">
        <v>5408</v>
      </c>
      <c r="W302" s="314">
        <v>5396</v>
      </c>
      <c r="X302" s="314">
        <v>5442</v>
      </c>
      <c r="Y302" s="314">
        <v>5416</v>
      </c>
      <c r="Z302" s="314">
        <v>5478</v>
      </c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</row>
    <row r="303" spans="1:36" ht="13.2" x14ac:dyDescent="0.25">
      <c r="A303" s="110" t="s">
        <v>612</v>
      </c>
      <c r="B303" s="110">
        <v>195</v>
      </c>
      <c r="C303" s="110">
        <v>0</v>
      </c>
      <c r="D303" s="110">
        <v>195</v>
      </c>
      <c r="E303" s="110">
        <v>0</v>
      </c>
      <c r="F303" s="110">
        <v>0</v>
      </c>
      <c r="G303" s="110">
        <v>142.56</v>
      </c>
      <c r="H303" s="110">
        <v>52</v>
      </c>
      <c r="I303" s="110">
        <v>0</v>
      </c>
      <c r="J303" s="110"/>
      <c r="K303" s="155">
        <v>8357</v>
      </c>
      <c r="L303" s="155">
        <v>8872</v>
      </c>
      <c r="M303" s="155"/>
      <c r="N303" s="312">
        <v>0.68922860801532404</v>
      </c>
      <c r="O303" s="312">
        <v>1.8256038099557801</v>
      </c>
      <c r="P303" s="312">
        <v>1.0122377622377601</v>
      </c>
      <c r="Q303" s="312">
        <v>1.0077144502015001</v>
      </c>
      <c r="R303" s="312">
        <v>1.0025137111517399</v>
      </c>
      <c r="S303" s="312">
        <v>1.00512878960565</v>
      </c>
      <c r="T303" s="313"/>
      <c r="U303" s="314">
        <v>8580</v>
      </c>
      <c r="V303" s="314">
        <v>8685</v>
      </c>
      <c r="W303" s="314">
        <v>8752</v>
      </c>
      <c r="X303" s="314">
        <v>8774</v>
      </c>
      <c r="Y303" s="314">
        <v>8819</v>
      </c>
      <c r="Z303" s="314">
        <v>8980</v>
      </c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</row>
    <row r="304" spans="1:36" ht="13.2" x14ac:dyDescent="0.25">
      <c r="A304" s="110" t="s">
        <v>613</v>
      </c>
      <c r="B304" s="110">
        <v>3894</v>
      </c>
      <c r="C304" s="110">
        <v>1764</v>
      </c>
      <c r="D304" s="110">
        <v>2130</v>
      </c>
      <c r="E304" s="110">
        <v>1764.06000638366</v>
      </c>
      <c r="F304" s="110">
        <v>0</v>
      </c>
      <c r="G304" s="110">
        <v>178.2</v>
      </c>
      <c r="H304" s="110">
        <v>52</v>
      </c>
      <c r="I304" s="110">
        <v>1900</v>
      </c>
      <c r="J304" s="110"/>
      <c r="K304" s="155">
        <v>3133</v>
      </c>
      <c r="L304" s="155">
        <v>2794</v>
      </c>
      <c r="M304" s="155"/>
      <c r="N304" s="312">
        <v>-0.39084066266483797</v>
      </c>
      <c r="O304" s="312">
        <v>0.35880875493362002</v>
      </c>
      <c r="P304" s="312">
        <v>0.99858707170611105</v>
      </c>
      <c r="Q304" s="312">
        <v>1.00070746374248</v>
      </c>
      <c r="R304" s="312">
        <v>0.99575821845175005</v>
      </c>
      <c r="S304" s="312">
        <v>0.98935037273695403</v>
      </c>
      <c r="T304" s="313"/>
      <c r="U304" s="314">
        <v>2831</v>
      </c>
      <c r="V304" s="314">
        <v>2827</v>
      </c>
      <c r="W304" s="314">
        <v>2829</v>
      </c>
      <c r="X304" s="314">
        <v>2817</v>
      </c>
      <c r="Y304" s="314">
        <v>2787</v>
      </c>
      <c r="Z304" s="314">
        <v>2797</v>
      </c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</row>
    <row r="305" spans="1:36" ht="14.25" customHeight="1" x14ac:dyDescent="0.25">
      <c r="A305" s="18" t="s">
        <v>614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155"/>
      <c r="L305" s="155"/>
      <c r="M305" s="155"/>
      <c r="N305" s="312"/>
      <c r="O305" s="312"/>
      <c r="P305" s="312"/>
      <c r="Q305" s="312"/>
      <c r="R305" s="312"/>
      <c r="S305" s="312"/>
      <c r="T305" s="313"/>
      <c r="U305" s="314"/>
      <c r="V305" s="314"/>
      <c r="W305" s="314"/>
      <c r="X305" s="314"/>
      <c r="Y305" s="314"/>
      <c r="Z305" s="314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</row>
    <row r="306" spans="1:36" ht="13.2" x14ac:dyDescent="0.25">
      <c r="A306" s="110" t="s">
        <v>615</v>
      </c>
      <c r="B306" s="110">
        <v>4079</v>
      </c>
      <c r="C306" s="110">
        <v>1878</v>
      </c>
      <c r="D306" s="110">
        <v>2201</v>
      </c>
      <c r="E306" s="110">
        <v>1878.0782691695799</v>
      </c>
      <c r="F306" s="110">
        <v>0</v>
      </c>
      <c r="G306" s="110">
        <v>249.48</v>
      </c>
      <c r="H306" s="110">
        <v>52</v>
      </c>
      <c r="I306" s="110">
        <v>1900</v>
      </c>
      <c r="J306" s="110"/>
      <c r="K306" s="155">
        <v>3143</v>
      </c>
      <c r="L306" s="155">
        <v>2785</v>
      </c>
      <c r="M306" s="155"/>
      <c r="N306" s="312">
        <v>-0.770905417516488</v>
      </c>
      <c r="O306" s="312">
        <v>-3.1082529474812399</v>
      </c>
      <c r="P306" s="312">
        <v>0.99930723934880505</v>
      </c>
      <c r="Q306" s="312">
        <v>0.97989601386481795</v>
      </c>
      <c r="R306" s="312">
        <v>0.99186416696144297</v>
      </c>
      <c r="S306" s="312">
        <v>0.99821683309557796</v>
      </c>
      <c r="T306" s="313"/>
      <c r="U306" s="314">
        <v>2887</v>
      </c>
      <c r="V306" s="314">
        <v>2885</v>
      </c>
      <c r="W306" s="314">
        <v>2827</v>
      </c>
      <c r="X306" s="314">
        <v>2804</v>
      </c>
      <c r="Y306" s="314">
        <v>2799</v>
      </c>
      <c r="Z306" s="314">
        <v>2712</v>
      </c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</row>
    <row r="307" spans="1:36" ht="13.2" x14ac:dyDescent="0.25">
      <c r="A307" s="110" t="s">
        <v>616</v>
      </c>
      <c r="B307" s="110">
        <v>2980</v>
      </c>
      <c r="C307" s="110">
        <v>814</v>
      </c>
      <c r="D307" s="110">
        <v>2166</v>
      </c>
      <c r="E307" s="110">
        <v>814.13470250679597</v>
      </c>
      <c r="F307" s="110">
        <v>0</v>
      </c>
      <c r="G307" s="110">
        <v>213.84</v>
      </c>
      <c r="H307" s="110">
        <v>52</v>
      </c>
      <c r="I307" s="110">
        <v>1900</v>
      </c>
      <c r="J307" s="110"/>
      <c r="K307" s="155">
        <v>6622</v>
      </c>
      <c r="L307" s="155">
        <v>6220</v>
      </c>
      <c r="M307" s="155"/>
      <c r="N307" s="312">
        <v>-0.79665732246201293</v>
      </c>
      <c r="O307" s="312">
        <v>-1.4253683536194699</v>
      </c>
      <c r="P307" s="312">
        <v>0.99922444547851696</v>
      </c>
      <c r="Q307" s="312">
        <v>0.999223843526855</v>
      </c>
      <c r="R307" s="312">
        <v>0.98322199782507402</v>
      </c>
      <c r="S307" s="312">
        <v>0.98656975825564897</v>
      </c>
      <c r="T307" s="313"/>
      <c r="U307" s="314">
        <v>6447</v>
      </c>
      <c r="V307" s="314">
        <v>6442</v>
      </c>
      <c r="W307" s="314">
        <v>6437</v>
      </c>
      <c r="X307" s="314">
        <v>6329</v>
      </c>
      <c r="Y307" s="314">
        <v>6244</v>
      </c>
      <c r="Z307" s="314">
        <v>6155</v>
      </c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</row>
    <row r="308" spans="1:36" ht="13.2" x14ac:dyDescent="0.25">
      <c r="A308" s="110" t="s">
        <v>617</v>
      </c>
      <c r="B308" s="110">
        <v>230</v>
      </c>
      <c r="C308" s="110">
        <v>0</v>
      </c>
      <c r="D308" s="110">
        <v>230</v>
      </c>
      <c r="E308" s="110">
        <v>0</v>
      </c>
      <c r="F308" s="110">
        <v>0</v>
      </c>
      <c r="G308" s="110">
        <v>178.2</v>
      </c>
      <c r="H308" s="110">
        <v>52</v>
      </c>
      <c r="I308" s="110">
        <v>0</v>
      </c>
      <c r="J308" s="110"/>
      <c r="K308" s="155">
        <v>27408</v>
      </c>
      <c r="L308" s="155">
        <v>28080</v>
      </c>
      <c r="M308" s="155"/>
      <c r="N308" s="312">
        <v>0.137580170741258</v>
      </c>
      <c r="O308" s="312">
        <v>1.06837606837607E-2</v>
      </c>
      <c r="P308" s="312">
        <v>1.0015397837141</v>
      </c>
      <c r="Q308" s="312">
        <v>1.00275304801745</v>
      </c>
      <c r="R308" s="312">
        <v>1.0001782785423901</v>
      </c>
      <c r="S308" s="312">
        <v>1.0010338312359599</v>
      </c>
      <c r="T308" s="313"/>
      <c r="U308" s="314">
        <v>27926</v>
      </c>
      <c r="V308" s="314">
        <v>27969</v>
      </c>
      <c r="W308" s="314">
        <v>28046</v>
      </c>
      <c r="X308" s="314">
        <v>28051</v>
      </c>
      <c r="Y308" s="314">
        <v>28080</v>
      </c>
      <c r="Z308" s="314">
        <v>28083</v>
      </c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</row>
    <row r="309" spans="1:36" ht="13.2" x14ac:dyDescent="0.25">
      <c r="A309" s="110" t="s">
        <v>618</v>
      </c>
      <c r="B309" s="110">
        <v>2006</v>
      </c>
      <c r="C309" s="110">
        <v>683</v>
      </c>
      <c r="D309" s="110">
        <v>1323</v>
      </c>
      <c r="E309" s="110">
        <v>683.47272432957402</v>
      </c>
      <c r="F309" s="110">
        <v>0</v>
      </c>
      <c r="G309" s="110">
        <v>320.76</v>
      </c>
      <c r="H309" s="110">
        <v>52</v>
      </c>
      <c r="I309" s="110">
        <v>950</v>
      </c>
      <c r="J309" s="110"/>
      <c r="K309" s="155">
        <v>18533</v>
      </c>
      <c r="L309" s="155">
        <v>17529</v>
      </c>
      <c r="M309" s="155"/>
      <c r="N309" s="312">
        <v>-0.81958673661747306</v>
      </c>
      <c r="O309" s="312">
        <v>-0.38768529076396802</v>
      </c>
      <c r="P309" s="312">
        <v>0.99018039388757095</v>
      </c>
      <c r="Q309" s="312">
        <v>0.99520864672126597</v>
      </c>
      <c r="R309" s="312">
        <v>0.98829983765325002</v>
      </c>
      <c r="S309" s="312">
        <v>0.99354253993429298</v>
      </c>
      <c r="T309" s="313"/>
      <c r="U309" s="314">
        <v>18127</v>
      </c>
      <c r="V309" s="314">
        <v>17949</v>
      </c>
      <c r="W309" s="314">
        <v>17863</v>
      </c>
      <c r="X309" s="314">
        <v>17654</v>
      </c>
      <c r="Y309" s="314">
        <v>17540</v>
      </c>
      <c r="Z309" s="314">
        <v>17472</v>
      </c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</row>
    <row r="310" spans="1:36" ht="13.2" x14ac:dyDescent="0.25">
      <c r="A310" s="110" t="s">
        <v>619</v>
      </c>
      <c r="B310" s="110">
        <v>675</v>
      </c>
      <c r="C310" s="110">
        <v>445</v>
      </c>
      <c r="D310" s="110">
        <v>230</v>
      </c>
      <c r="E310" s="110">
        <v>444.54113924050603</v>
      </c>
      <c r="F310" s="110">
        <v>0</v>
      </c>
      <c r="G310" s="110">
        <v>178.2</v>
      </c>
      <c r="H310" s="110">
        <v>52</v>
      </c>
      <c r="I310" s="110">
        <v>0</v>
      </c>
      <c r="J310" s="110"/>
      <c r="K310" s="155">
        <v>10112</v>
      </c>
      <c r="L310" s="155">
        <v>9685</v>
      </c>
      <c r="M310" s="155"/>
      <c r="N310" s="312">
        <v>-0.29487878511262899</v>
      </c>
      <c r="O310" s="312">
        <v>-0.85761520975408101</v>
      </c>
      <c r="P310" s="312">
        <v>1.0086796691514299</v>
      </c>
      <c r="Q310" s="312">
        <v>0.98683944118242595</v>
      </c>
      <c r="R310" s="312">
        <v>1.0015387771850599</v>
      </c>
      <c r="S310" s="312">
        <v>0.99129365973573702</v>
      </c>
      <c r="T310" s="313"/>
      <c r="U310" s="314">
        <v>9793</v>
      </c>
      <c r="V310" s="314">
        <v>9878</v>
      </c>
      <c r="W310" s="314">
        <v>9748</v>
      </c>
      <c r="X310" s="314">
        <v>9763</v>
      </c>
      <c r="Y310" s="314">
        <v>9678</v>
      </c>
      <c r="Z310" s="314">
        <v>9595</v>
      </c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</row>
    <row r="311" spans="1:36" ht="13.2" x14ac:dyDescent="0.25">
      <c r="A311" s="110" t="s">
        <v>620</v>
      </c>
      <c r="B311" s="110">
        <v>2939</v>
      </c>
      <c r="C311" s="110">
        <v>702</v>
      </c>
      <c r="D311" s="110">
        <v>2237</v>
      </c>
      <c r="E311" s="110">
        <v>701.72744721689003</v>
      </c>
      <c r="F311" s="110">
        <v>0</v>
      </c>
      <c r="G311" s="110">
        <v>285.12</v>
      </c>
      <c r="H311" s="110">
        <v>52</v>
      </c>
      <c r="I311" s="110">
        <v>1900</v>
      </c>
      <c r="J311" s="110"/>
      <c r="K311" s="155">
        <v>5210</v>
      </c>
      <c r="L311" s="155">
        <v>4923</v>
      </c>
      <c r="M311" s="155"/>
      <c r="N311" s="312">
        <v>-0.71774973218612392</v>
      </c>
      <c r="O311" s="312">
        <v>-1.4210312626877801</v>
      </c>
      <c r="P311" s="312">
        <v>0.99822485207100597</v>
      </c>
      <c r="Q311" s="312">
        <v>1.00316143054732</v>
      </c>
      <c r="R311" s="312">
        <v>0.98089422887531996</v>
      </c>
      <c r="S311" s="312">
        <v>0.98915662650602398</v>
      </c>
      <c r="T311" s="313"/>
      <c r="U311" s="314">
        <v>5070</v>
      </c>
      <c r="V311" s="314">
        <v>5061</v>
      </c>
      <c r="W311" s="314">
        <v>5077</v>
      </c>
      <c r="X311" s="314">
        <v>4980</v>
      </c>
      <c r="Y311" s="314">
        <v>4926</v>
      </c>
      <c r="Z311" s="314">
        <v>4856</v>
      </c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</row>
    <row r="312" spans="1:36" ht="13.2" x14ac:dyDescent="0.25">
      <c r="A312" s="110" t="s">
        <v>621</v>
      </c>
      <c r="B312" s="110">
        <v>2009</v>
      </c>
      <c r="C312" s="110">
        <v>829</v>
      </c>
      <c r="D312" s="110">
        <v>1180</v>
      </c>
      <c r="E312" s="110">
        <v>828.87864823348696</v>
      </c>
      <c r="F312" s="110">
        <v>0</v>
      </c>
      <c r="G312" s="110">
        <v>178.2</v>
      </c>
      <c r="H312" s="110">
        <v>52</v>
      </c>
      <c r="I312" s="110">
        <v>950</v>
      </c>
      <c r="J312" s="110"/>
      <c r="K312" s="155">
        <v>16926</v>
      </c>
      <c r="L312" s="155">
        <v>15886</v>
      </c>
      <c r="M312" s="155"/>
      <c r="N312" s="312">
        <v>-0.53471635995493405</v>
      </c>
      <c r="O312" s="312">
        <v>-0.77913917687716006</v>
      </c>
      <c r="P312" s="312">
        <v>0.99963099630996299</v>
      </c>
      <c r="Q312" s="312">
        <v>0.99612403100775204</v>
      </c>
      <c r="R312" s="312">
        <v>0.99221789883268496</v>
      </c>
      <c r="S312" s="312">
        <v>0.99066293183940202</v>
      </c>
      <c r="T312" s="313"/>
      <c r="U312" s="314">
        <v>16260</v>
      </c>
      <c r="V312" s="314">
        <v>16254</v>
      </c>
      <c r="W312" s="314">
        <v>16191</v>
      </c>
      <c r="X312" s="314">
        <v>16065</v>
      </c>
      <c r="Y312" s="314">
        <v>15915</v>
      </c>
      <c r="Z312" s="314">
        <v>15791</v>
      </c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</row>
    <row r="313" spans="1:36" ht="13.2" x14ac:dyDescent="0.25">
      <c r="A313" s="110" t="s">
        <v>622</v>
      </c>
      <c r="B313" s="110">
        <v>1323</v>
      </c>
      <c r="C313" s="110">
        <v>0</v>
      </c>
      <c r="D313" s="110">
        <v>1323</v>
      </c>
      <c r="E313" s="110">
        <v>0</v>
      </c>
      <c r="F313" s="110">
        <v>0</v>
      </c>
      <c r="G313" s="110">
        <v>320.76</v>
      </c>
      <c r="H313" s="110">
        <v>52</v>
      </c>
      <c r="I313" s="110">
        <v>950</v>
      </c>
      <c r="J313" s="110"/>
      <c r="K313" s="155">
        <v>22969</v>
      </c>
      <c r="L313" s="155">
        <v>22867</v>
      </c>
      <c r="M313" s="155"/>
      <c r="N313" s="312">
        <v>-0.34774468842656603</v>
      </c>
      <c r="O313" s="312">
        <v>-0.92232373125846889</v>
      </c>
      <c r="P313" s="312">
        <v>0.99586171221657005</v>
      </c>
      <c r="Q313" s="312">
        <v>1.0029434680980001</v>
      </c>
      <c r="R313" s="312">
        <v>0.99123867069486404</v>
      </c>
      <c r="S313" s="312">
        <v>0.99608133408803901</v>
      </c>
      <c r="T313" s="313"/>
      <c r="U313" s="314">
        <v>23198</v>
      </c>
      <c r="V313" s="314">
        <v>23102</v>
      </c>
      <c r="W313" s="314">
        <v>23170</v>
      </c>
      <c r="X313" s="314">
        <v>22967</v>
      </c>
      <c r="Y313" s="314">
        <v>22877</v>
      </c>
      <c r="Z313" s="314">
        <v>22666</v>
      </c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</row>
    <row r="314" spans="1:36" ht="13.2" x14ac:dyDescent="0.25">
      <c r="A314" s="110" t="s">
        <v>623</v>
      </c>
      <c r="B314" s="110">
        <v>230</v>
      </c>
      <c r="C314" s="110">
        <v>0</v>
      </c>
      <c r="D314" s="110">
        <v>230</v>
      </c>
      <c r="E314" s="110">
        <v>0</v>
      </c>
      <c r="F314" s="110">
        <v>0</v>
      </c>
      <c r="G314" s="110">
        <v>178.2</v>
      </c>
      <c r="H314" s="110">
        <v>52</v>
      </c>
      <c r="I314" s="110">
        <v>0</v>
      </c>
      <c r="J314" s="110"/>
      <c r="K314" s="155">
        <v>73950</v>
      </c>
      <c r="L314" s="155">
        <v>78105</v>
      </c>
      <c r="M314" s="155"/>
      <c r="N314" s="312">
        <v>0.62438537831506191</v>
      </c>
      <c r="O314" s="312">
        <v>0.619559651817716</v>
      </c>
      <c r="P314" s="312">
        <v>1.00715232483366</v>
      </c>
      <c r="Q314" s="312">
        <v>1.0083654748253901</v>
      </c>
      <c r="R314" s="312">
        <v>1.0055694828521999</v>
      </c>
      <c r="S314" s="312">
        <v>1.00389375072285</v>
      </c>
      <c r="T314" s="313"/>
      <c r="U314" s="314">
        <v>76199</v>
      </c>
      <c r="V314" s="314">
        <v>76744</v>
      </c>
      <c r="W314" s="314">
        <v>77386</v>
      </c>
      <c r="X314" s="314">
        <v>77817</v>
      </c>
      <c r="Y314" s="314">
        <v>78120</v>
      </c>
      <c r="Z314" s="314">
        <v>78604</v>
      </c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</row>
    <row r="315" spans="1:36" ht="13.2" x14ac:dyDescent="0.25">
      <c r="A315" s="110" t="s">
        <v>624</v>
      </c>
      <c r="B315" s="110">
        <v>2616</v>
      </c>
      <c r="C315" s="110">
        <v>415</v>
      </c>
      <c r="D315" s="110">
        <v>2201</v>
      </c>
      <c r="E315" s="110">
        <v>414.70914566492303</v>
      </c>
      <c r="F315" s="110">
        <v>0</v>
      </c>
      <c r="G315" s="110">
        <v>249.48</v>
      </c>
      <c r="H315" s="110">
        <v>52</v>
      </c>
      <c r="I315" s="110">
        <v>1900</v>
      </c>
      <c r="J315" s="110"/>
      <c r="K315" s="155">
        <v>6309</v>
      </c>
      <c r="L315" s="155">
        <v>6052</v>
      </c>
      <c r="M315" s="155"/>
      <c r="N315" s="312">
        <v>-0.57681434148210098</v>
      </c>
      <c r="O315" s="312">
        <v>-1.51665018133861</v>
      </c>
      <c r="P315" s="312">
        <v>0.98324742268041199</v>
      </c>
      <c r="Q315" s="312">
        <v>0.99115334207077299</v>
      </c>
      <c r="R315" s="312">
        <v>0.99619834710743804</v>
      </c>
      <c r="S315" s="312">
        <v>1.00647088103534</v>
      </c>
      <c r="T315" s="313"/>
      <c r="U315" s="314">
        <v>6208</v>
      </c>
      <c r="V315" s="314">
        <v>6104</v>
      </c>
      <c r="W315" s="314">
        <v>6050</v>
      </c>
      <c r="X315" s="314">
        <v>6027</v>
      </c>
      <c r="Y315" s="314">
        <v>6066</v>
      </c>
      <c r="Z315" s="314">
        <v>5974</v>
      </c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</row>
    <row r="316" spans="1:36" ht="13.2" x14ac:dyDescent="0.25">
      <c r="A316" s="110" t="s">
        <v>625</v>
      </c>
      <c r="B316" s="110">
        <v>195</v>
      </c>
      <c r="C316" s="110">
        <v>0</v>
      </c>
      <c r="D316" s="110">
        <v>195</v>
      </c>
      <c r="E316" s="110">
        <v>0</v>
      </c>
      <c r="F316" s="110">
        <v>0</v>
      </c>
      <c r="G316" s="110">
        <v>142.56</v>
      </c>
      <c r="H316" s="110">
        <v>52</v>
      </c>
      <c r="I316" s="110">
        <v>0</v>
      </c>
      <c r="J316" s="110"/>
      <c r="K316" s="155">
        <v>40860</v>
      </c>
      <c r="L316" s="155">
        <v>42281</v>
      </c>
      <c r="M316" s="155"/>
      <c r="N316" s="312">
        <v>0.42472424797759301</v>
      </c>
      <c r="O316" s="312">
        <v>-0.26007187440892798</v>
      </c>
      <c r="P316" s="312">
        <v>1.00384754118071</v>
      </c>
      <c r="Q316" s="312">
        <v>1.0110192837465599</v>
      </c>
      <c r="R316" s="312">
        <v>0.99748844923587299</v>
      </c>
      <c r="S316" s="312">
        <v>1.0046794460676001</v>
      </c>
      <c r="T316" s="313"/>
      <c r="U316" s="314">
        <v>41585</v>
      </c>
      <c r="V316" s="314">
        <v>41745</v>
      </c>
      <c r="W316" s="314">
        <v>42205</v>
      </c>
      <c r="X316" s="314">
        <v>42099</v>
      </c>
      <c r="Y316" s="314">
        <v>42296</v>
      </c>
      <c r="Z316" s="314">
        <v>42186</v>
      </c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</row>
    <row r="317" spans="1:36" ht="13.2" x14ac:dyDescent="0.25">
      <c r="A317" s="110" t="s">
        <v>626</v>
      </c>
      <c r="B317" s="110">
        <v>1545</v>
      </c>
      <c r="C317" s="110">
        <v>365</v>
      </c>
      <c r="D317" s="110">
        <v>1180</v>
      </c>
      <c r="E317" s="110">
        <v>365.47037081197101</v>
      </c>
      <c r="F317" s="110">
        <v>0</v>
      </c>
      <c r="G317" s="110">
        <v>178.2</v>
      </c>
      <c r="H317" s="110">
        <v>52</v>
      </c>
      <c r="I317" s="110">
        <v>950</v>
      </c>
      <c r="J317" s="110"/>
      <c r="K317" s="155">
        <v>8387</v>
      </c>
      <c r="L317" s="155">
        <v>8066</v>
      </c>
      <c r="M317" s="155"/>
      <c r="N317" s="312">
        <v>-0.36528889106486301</v>
      </c>
      <c r="O317" s="312">
        <v>-0.346964064436183</v>
      </c>
      <c r="P317" s="312">
        <v>1.00085480522652</v>
      </c>
      <c r="Q317" s="312">
        <v>1.0076866764275301</v>
      </c>
      <c r="R317" s="312">
        <v>0.98764983654195404</v>
      </c>
      <c r="S317" s="312">
        <v>0.98933431408606098</v>
      </c>
      <c r="T317" s="313"/>
      <c r="U317" s="314">
        <v>8189</v>
      </c>
      <c r="V317" s="314">
        <v>8196</v>
      </c>
      <c r="W317" s="314">
        <v>8259</v>
      </c>
      <c r="X317" s="314">
        <v>8157</v>
      </c>
      <c r="Y317" s="314">
        <v>8070</v>
      </c>
      <c r="Z317" s="314">
        <v>8042</v>
      </c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</row>
    <row r="318" spans="1:36" ht="13.2" x14ac:dyDescent="0.25">
      <c r="A318" s="110" t="s">
        <v>627</v>
      </c>
      <c r="B318" s="110">
        <v>3701</v>
      </c>
      <c r="C318" s="110">
        <v>1535</v>
      </c>
      <c r="D318" s="110">
        <v>2166</v>
      </c>
      <c r="E318" s="110">
        <v>1534.60490463215</v>
      </c>
      <c r="F318" s="110">
        <v>0</v>
      </c>
      <c r="G318" s="110">
        <v>213.84</v>
      </c>
      <c r="H318" s="110">
        <v>52</v>
      </c>
      <c r="I318" s="110">
        <v>1900</v>
      </c>
      <c r="J318" s="110"/>
      <c r="K318" s="155">
        <v>3670</v>
      </c>
      <c r="L318" s="155">
        <v>3315</v>
      </c>
      <c r="M318" s="155"/>
      <c r="N318" s="312">
        <v>-0.69742366006622103</v>
      </c>
      <c r="O318" s="312">
        <v>-0.42283298097251598</v>
      </c>
      <c r="P318" s="312">
        <v>0.99471365638766496</v>
      </c>
      <c r="Q318" s="312">
        <v>0.99675228816061401</v>
      </c>
      <c r="R318" s="312">
        <v>0.97808056872037896</v>
      </c>
      <c r="S318" s="312">
        <v>1.0027256208358599</v>
      </c>
      <c r="T318" s="313"/>
      <c r="U318" s="314">
        <v>3405</v>
      </c>
      <c r="V318" s="314">
        <v>3387</v>
      </c>
      <c r="W318" s="314">
        <v>3376</v>
      </c>
      <c r="X318" s="314">
        <v>3302</v>
      </c>
      <c r="Y318" s="314">
        <v>3311</v>
      </c>
      <c r="Z318" s="314">
        <v>3297</v>
      </c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</row>
    <row r="319" spans="1:36" ht="13.2" x14ac:dyDescent="0.25">
      <c r="A319" s="110" t="s">
        <v>628</v>
      </c>
      <c r="B319" s="110">
        <v>4290</v>
      </c>
      <c r="C319" s="110">
        <v>2124</v>
      </c>
      <c r="D319" s="110">
        <v>2166</v>
      </c>
      <c r="E319" s="110">
        <v>2124.39024390244</v>
      </c>
      <c r="F319" s="110">
        <v>0</v>
      </c>
      <c r="G319" s="110">
        <v>213.84</v>
      </c>
      <c r="H319" s="110">
        <v>52</v>
      </c>
      <c r="I319" s="110">
        <v>1900</v>
      </c>
      <c r="J319" s="110"/>
      <c r="K319" s="155">
        <v>4920</v>
      </c>
      <c r="L319" s="155">
        <v>4299</v>
      </c>
      <c r="M319" s="155"/>
      <c r="N319" s="312">
        <v>-1.57801937037866</v>
      </c>
      <c r="O319" s="312">
        <v>-2.1355617455895999</v>
      </c>
      <c r="P319" s="312">
        <v>0.98671313439337804</v>
      </c>
      <c r="Q319" s="312">
        <v>0.98940397350993403</v>
      </c>
      <c r="R319" s="312">
        <v>0.98371262829094197</v>
      </c>
      <c r="S319" s="312">
        <v>0.97709231118167394</v>
      </c>
      <c r="T319" s="313"/>
      <c r="U319" s="314">
        <v>4591</v>
      </c>
      <c r="V319" s="314">
        <v>4530</v>
      </c>
      <c r="W319" s="314">
        <v>4482</v>
      </c>
      <c r="X319" s="314">
        <v>4409</v>
      </c>
      <c r="Y319" s="314">
        <v>4308</v>
      </c>
      <c r="Z319" s="314">
        <v>4216</v>
      </c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</row>
    <row r="320" spans="1:36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hidden="1" x14ac:dyDescent="0.25">
      <c r="A324" s="19"/>
    </row>
    <row r="325" spans="1:1" hidden="1" x14ac:dyDescent="0.25">
      <c r="A325" s="19"/>
    </row>
    <row r="326" spans="1:1" hidden="1" x14ac:dyDescent="0.25">
      <c r="A326" s="19"/>
    </row>
    <row r="327" spans="1:1" hidden="1" x14ac:dyDescent="0.25">
      <c r="A327" s="19"/>
    </row>
    <row r="328" spans="1:1" hidden="1" x14ac:dyDescent="0.25">
      <c r="A328" s="19"/>
    </row>
    <row r="329" spans="1:1" hidden="1" x14ac:dyDescent="0.25">
      <c r="A329" s="19"/>
    </row>
    <row r="330" spans="1:1" hidden="1" x14ac:dyDescent="0.25">
      <c r="A330" s="19"/>
    </row>
    <row r="331" spans="1:1" hidden="1" x14ac:dyDescent="0.25">
      <c r="A331" s="19"/>
    </row>
    <row r="332" spans="1:1" hidden="1" x14ac:dyDescent="0.25">
      <c r="A332" s="19"/>
    </row>
    <row r="333" spans="1:1" hidden="1" x14ac:dyDescent="0.25">
      <c r="A333" s="19"/>
    </row>
    <row r="334" spans="1:1" hidden="1" x14ac:dyDescent="0.25">
      <c r="A334" s="19"/>
    </row>
    <row r="335" spans="1:1" hidden="1" x14ac:dyDescent="0.25">
      <c r="A335" s="19"/>
    </row>
    <row r="336" spans="1:1" hidden="1" x14ac:dyDescent="0.25">
      <c r="A336" s="19"/>
    </row>
    <row r="337" spans="1:1" hidden="1" x14ac:dyDescent="0.25">
      <c r="A337" s="19"/>
    </row>
    <row r="338" spans="1:1" hidden="1" x14ac:dyDescent="0.25">
      <c r="A338" s="19"/>
    </row>
    <row r="339" spans="1:1" hidden="1" x14ac:dyDescent="0.25">
      <c r="A339" s="19"/>
    </row>
    <row r="340" spans="1:1" hidden="1" x14ac:dyDescent="0.25">
      <c r="A340" s="19"/>
    </row>
    <row r="341" spans="1:1" hidden="1" x14ac:dyDescent="0.25">
      <c r="A341" s="19"/>
    </row>
    <row r="342" spans="1:1" hidden="1" x14ac:dyDescent="0.25">
      <c r="A342" s="19"/>
    </row>
    <row r="343" spans="1:1" hidden="1" x14ac:dyDescent="0.25">
      <c r="A343" s="19"/>
    </row>
    <row r="344" spans="1:1" hidden="1" x14ac:dyDescent="0.25"/>
    <row r="345" spans="1:1" hidden="1" x14ac:dyDescent="0.25"/>
    <row r="346" spans="1:1" hidden="1" x14ac:dyDescent="0.25"/>
    <row r="347" spans="1:1" hidden="1" x14ac:dyDescent="0.25"/>
    <row r="348" spans="1:1" hidden="1" x14ac:dyDescent="0.25"/>
    <row r="349" spans="1:1" hidden="1" x14ac:dyDescent="0.25"/>
    <row r="350" spans="1:1" hidden="1" x14ac:dyDescent="0.25"/>
    <row r="351" spans="1:1" hidden="1" x14ac:dyDescent="0.25"/>
    <row r="352" spans="1:1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x14ac:dyDescent="0.25"/>
  </sheetData>
  <mergeCells count="6">
    <mergeCell ref="B5:D5"/>
    <mergeCell ref="U5:Z5"/>
    <mergeCell ref="P5:S5"/>
    <mergeCell ref="H4:I4"/>
    <mergeCell ref="K4:L4"/>
    <mergeCell ref="N4:Z4"/>
  </mergeCells>
  <conditionalFormatting sqref="B10:Z319">
    <cfRule type="cellIs" dxfId="69" priority="26" operator="lessThan">
      <formula>0</formula>
    </cfRule>
  </conditionalFormatting>
  <conditionalFormatting sqref="N11:T319 P10:S319">
    <cfRule type="cellIs" dxfId="68" priority="25" operator="lessThan">
      <formula>0</formula>
    </cfRule>
  </conditionalFormatting>
  <conditionalFormatting sqref="P10:S319">
    <cfRule type="cellIs" dxfId="67" priority="23" operator="lessThan">
      <formula>0</formula>
    </cfRule>
  </conditionalFormatting>
  <conditionalFormatting sqref="N37:O44">
    <cfRule type="cellIs" dxfId="66" priority="22" operator="lessThan">
      <formula>0</formula>
    </cfRule>
  </conditionalFormatting>
  <conditionalFormatting sqref="N46:O54">
    <cfRule type="cellIs" dxfId="65" priority="21" operator="lessThan">
      <formula>0</formula>
    </cfRule>
  </conditionalFormatting>
  <conditionalFormatting sqref="N56:O68">
    <cfRule type="cellIs" dxfId="64" priority="20" operator="lessThan">
      <formula>0</formula>
    </cfRule>
  </conditionalFormatting>
  <conditionalFormatting sqref="N70:O82">
    <cfRule type="cellIs" dxfId="63" priority="19" operator="lessThan">
      <formula>0</formula>
    </cfRule>
  </conditionalFormatting>
  <conditionalFormatting sqref="N84:O91">
    <cfRule type="cellIs" dxfId="62" priority="18" operator="lessThan">
      <formula>0</formula>
    </cfRule>
  </conditionalFormatting>
  <conditionalFormatting sqref="N93:O104">
    <cfRule type="cellIs" dxfId="61" priority="17" operator="lessThan">
      <formula>0</formula>
    </cfRule>
  </conditionalFormatting>
  <conditionalFormatting sqref="N106:O106">
    <cfRule type="cellIs" dxfId="60" priority="16" operator="lessThan">
      <formula>0</formula>
    </cfRule>
  </conditionalFormatting>
  <conditionalFormatting sqref="N108:O112">
    <cfRule type="cellIs" dxfId="59" priority="15" operator="lessThan">
      <formula>0</formula>
    </cfRule>
  </conditionalFormatting>
  <conditionalFormatting sqref="N114:O146">
    <cfRule type="cellIs" dxfId="58" priority="14" operator="lessThan">
      <formula>0</formula>
    </cfRule>
  </conditionalFormatting>
  <conditionalFormatting sqref="N148:O153">
    <cfRule type="cellIs" dxfId="57" priority="13" operator="lessThan">
      <formula>0</formula>
    </cfRule>
  </conditionalFormatting>
  <conditionalFormatting sqref="N155:O203">
    <cfRule type="cellIs" dxfId="56" priority="12" operator="lessThan">
      <formula>0</formula>
    </cfRule>
  </conditionalFormatting>
  <conditionalFormatting sqref="N205:O220">
    <cfRule type="cellIs" dxfId="55" priority="11" operator="lessThan">
      <formula>0</formula>
    </cfRule>
  </conditionalFormatting>
  <conditionalFormatting sqref="N222:O233">
    <cfRule type="cellIs" dxfId="54" priority="10" operator="lessThan">
      <formula>0</formula>
    </cfRule>
  </conditionalFormatting>
  <conditionalFormatting sqref="N235:O244">
    <cfRule type="cellIs" dxfId="53" priority="9" operator="lessThan">
      <formula>0</formula>
    </cfRule>
  </conditionalFormatting>
  <conditionalFormatting sqref="N246:O260">
    <cfRule type="cellIs" dxfId="52" priority="8" operator="lessThan">
      <formula>0</formula>
    </cfRule>
  </conditionalFormatting>
  <conditionalFormatting sqref="N262:O271">
    <cfRule type="cellIs" dxfId="51" priority="7" operator="lessThan">
      <formula>0</formula>
    </cfRule>
  </conditionalFormatting>
  <conditionalFormatting sqref="N273:O279">
    <cfRule type="cellIs" dxfId="50" priority="6" operator="lessThan">
      <formula>0</formula>
    </cfRule>
  </conditionalFormatting>
  <conditionalFormatting sqref="N281:O288">
    <cfRule type="cellIs" dxfId="49" priority="5" operator="lessThan">
      <formula>0</formula>
    </cfRule>
  </conditionalFormatting>
  <conditionalFormatting sqref="N290:O304">
    <cfRule type="cellIs" dxfId="48" priority="4" operator="lessThan">
      <formula>0</formula>
    </cfRule>
  </conditionalFormatting>
  <conditionalFormatting sqref="N306:O319">
    <cfRule type="cellIs" dxfId="47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3"/>
  <sheetViews>
    <sheetView showGridLines="0" zoomScaleNormal="100" workbookViewId="0">
      <pane ySplit="7" topLeftCell="A8" activePane="bottomLeft" state="frozen"/>
      <selection pane="bottomLeft" activeCell="A8" sqref="A8"/>
    </sheetView>
  </sheetViews>
  <sheetFormatPr defaultColWidth="0" defaultRowHeight="13.8" zeroHeight="1" x14ac:dyDescent="0.25"/>
  <cols>
    <col min="1" max="1" width="26.6640625" customWidth="1"/>
    <col min="2" max="2" width="12.33203125" bestFit="1" customWidth="1"/>
    <col min="3" max="3" width="11.88671875" bestFit="1" customWidth="1"/>
    <col min="4" max="4" width="9.88671875" customWidth="1"/>
    <col min="5" max="5" width="9.6640625" customWidth="1"/>
    <col min="6" max="6" width="5.109375" customWidth="1"/>
    <col min="7" max="7" width="7.44140625" customWidth="1"/>
    <col min="8" max="8" width="9.5546875" style="71" customWidth="1"/>
    <col min="9" max="9" width="4.44140625" customWidth="1"/>
    <col min="10" max="16384" width="9.109375" hidden="1"/>
  </cols>
  <sheetData>
    <row r="1" spans="1:20" ht="10.5" customHeight="1" x14ac:dyDescent="0.25"/>
    <row r="2" spans="1:20" ht="16.2" thickBot="1" x14ac:dyDescent="0.35">
      <c r="A2" s="69" t="str">
        <f>"Tabell 11  Infrastruktur och skydd, utjämningsåret "&amp;Innehåll!C34</f>
        <v>Tabell 11  Infrastruktur och skydd, utjämningsåret 2021</v>
      </c>
      <c r="B2" s="69"/>
      <c r="C2" s="68"/>
      <c r="D2" s="69"/>
      <c r="E2" s="68"/>
      <c r="F2" s="68"/>
      <c r="G2" s="68"/>
      <c r="H2" s="70"/>
    </row>
    <row r="3" spans="1:20" x14ac:dyDescent="0.25"/>
    <row r="4" spans="1:20" s="64" customFormat="1" ht="15.75" customHeight="1" x14ac:dyDescent="0.25">
      <c r="A4" t="s">
        <v>19</v>
      </c>
      <c r="B4"/>
      <c r="C4"/>
      <c r="E4" s="73"/>
      <c r="F4" s="73"/>
      <c r="G4" s="332" t="s">
        <v>263</v>
      </c>
      <c r="H4" s="332"/>
    </row>
    <row r="5" spans="1:20" s="64" customFormat="1" ht="47.25" customHeight="1" x14ac:dyDescent="0.25">
      <c r="A5" s="3" t="s">
        <v>45</v>
      </c>
      <c r="B5" s="237" t="str">
        <f>"Folkmängd 31/12 -"&amp;Innehåll!C34-2</f>
        <v>Folkmängd 31/12 -2019</v>
      </c>
      <c r="C5" s="177" t="s">
        <v>176</v>
      </c>
      <c r="D5" s="177" t="s">
        <v>181</v>
      </c>
      <c r="E5" s="177" t="s">
        <v>261</v>
      </c>
      <c r="F5" s="298"/>
      <c r="G5" s="177" t="s">
        <v>264</v>
      </c>
      <c r="H5" s="196" t="s">
        <v>262</v>
      </c>
    </row>
    <row r="6" spans="1:20" s="72" customFormat="1" ht="15.75" customHeight="1" x14ac:dyDescent="0.25">
      <c r="B6" s="238"/>
      <c r="C6" s="183"/>
      <c r="D6" s="183" t="s">
        <v>75</v>
      </c>
      <c r="E6" s="183" t="s">
        <v>76</v>
      </c>
      <c r="F6" s="183"/>
      <c r="G6" s="183" t="s">
        <v>77</v>
      </c>
      <c r="H6" s="183" t="s">
        <v>78</v>
      </c>
    </row>
    <row r="7" spans="1:20" s="72" customFormat="1" ht="15.75" customHeight="1" x14ac:dyDescent="0.25">
      <c r="A7" s="74"/>
      <c r="B7" s="74"/>
      <c r="C7" s="177" t="s">
        <v>245</v>
      </c>
      <c r="D7" s="177" t="s">
        <v>297</v>
      </c>
      <c r="E7" s="177"/>
      <c r="F7" s="298"/>
      <c r="G7" s="177"/>
      <c r="H7" s="197"/>
    </row>
    <row r="8" spans="1:20" ht="18.75" customHeight="1" x14ac:dyDescent="0.25">
      <c r="A8" s="17" t="s">
        <v>324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3.2" x14ac:dyDescent="0.25">
      <c r="A9" s="110" t="s">
        <v>325</v>
      </c>
      <c r="B9" s="110">
        <v>94606</v>
      </c>
      <c r="C9" s="110">
        <v>124</v>
      </c>
      <c r="D9" s="110">
        <v>124</v>
      </c>
      <c r="E9" s="110">
        <v>0</v>
      </c>
      <c r="F9" s="110"/>
      <c r="G9" s="110">
        <v>44</v>
      </c>
      <c r="H9" s="110">
        <v>80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ht="13.2" x14ac:dyDescent="0.25">
      <c r="A10" s="110" t="s">
        <v>326</v>
      </c>
      <c r="B10" s="110">
        <v>32857</v>
      </c>
      <c r="C10" s="110">
        <v>124</v>
      </c>
      <c r="D10" s="110">
        <v>124</v>
      </c>
      <c r="E10" s="110">
        <v>0</v>
      </c>
      <c r="F10" s="110"/>
      <c r="G10" s="110">
        <v>44</v>
      </c>
      <c r="H10" s="110">
        <v>80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ht="13.2" x14ac:dyDescent="0.25">
      <c r="A11" s="110" t="s">
        <v>327</v>
      </c>
      <c r="B11" s="110">
        <v>28690</v>
      </c>
      <c r="C11" s="110">
        <v>124</v>
      </c>
      <c r="D11" s="110">
        <v>124</v>
      </c>
      <c r="E11" s="110">
        <v>0</v>
      </c>
      <c r="F11" s="110"/>
      <c r="G11" s="110">
        <v>44</v>
      </c>
      <c r="H11" s="110">
        <v>80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ht="13.2" x14ac:dyDescent="0.25">
      <c r="A12" s="110" t="s">
        <v>328</v>
      </c>
      <c r="B12" s="110">
        <v>92095</v>
      </c>
      <c r="C12" s="110">
        <v>124</v>
      </c>
      <c r="D12" s="110">
        <v>124</v>
      </c>
      <c r="E12" s="110">
        <v>0</v>
      </c>
      <c r="F12" s="110"/>
      <c r="G12" s="110">
        <v>44</v>
      </c>
      <c r="H12" s="110">
        <v>80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ht="13.2" x14ac:dyDescent="0.25">
      <c r="A13" s="110" t="s">
        <v>329</v>
      </c>
      <c r="B13" s="110">
        <v>112848</v>
      </c>
      <c r="C13" s="110">
        <v>124</v>
      </c>
      <c r="D13" s="110">
        <v>124</v>
      </c>
      <c r="E13" s="110">
        <v>0</v>
      </c>
      <c r="F13" s="110"/>
      <c r="G13" s="110">
        <v>44</v>
      </c>
      <c r="H13" s="110">
        <v>80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ht="13.2" x14ac:dyDescent="0.25">
      <c r="A14" s="110" t="s">
        <v>330</v>
      </c>
      <c r="B14" s="110">
        <v>79990</v>
      </c>
      <c r="C14" s="110">
        <v>124</v>
      </c>
      <c r="D14" s="110">
        <v>124</v>
      </c>
      <c r="E14" s="110">
        <v>0</v>
      </c>
      <c r="F14" s="110"/>
      <c r="G14" s="110">
        <v>44</v>
      </c>
      <c r="H14" s="110">
        <v>80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ht="13.2" x14ac:dyDescent="0.25">
      <c r="A15" s="110" t="s">
        <v>331</v>
      </c>
      <c r="B15" s="110">
        <v>48123</v>
      </c>
      <c r="C15" s="110">
        <v>124</v>
      </c>
      <c r="D15" s="110">
        <v>124</v>
      </c>
      <c r="E15" s="110">
        <v>0</v>
      </c>
      <c r="F15" s="110"/>
      <c r="G15" s="110">
        <v>44</v>
      </c>
      <c r="H15" s="110">
        <v>80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ht="13.2" x14ac:dyDescent="0.25">
      <c r="A16" s="110" t="s">
        <v>332</v>
      </c>
      <c r="B16" s="110">
        <v>105189</v>
      </c>
      <c r="C16" s="110">
        <v>124</v>
      </c>
      <c r="D16" s="110">
        <v>124</v>
      </c>
      <c r="E16" s="110">
        <v>0</v>
      </c>
      <c r="F16" s="110"/>
      <c r="G16" s="110">
        <v>44</v>
      </c>
      <c r="H16" s="110">
        <v>80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ht="13.2" x14ac:dyDescent="0.25">
      <c r="A17" s="110" t="s">
        <v>333</v>
      </c>
      <c r="B17" s="110">
        <v>62622</v>
      </c>
      <c r="C17" s="110">
        <v>44</v>
      </c>
      <c r="D17" s="110">
        <v>44</v>
      </c>
      <c r="E17" s="110">
        <v>0</v>
      </c>
      <c r="F17" s="110"/>
      <c r="G17" s="110">
        <v>44</v>
      </c>
      <c r="H17" s="110">
        <v>0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ht="13.2" x14ac:dyDescent="0.25">
      <c r="A18" s="110" t="s">
        <v>334</v>
      </c>
      <c r="B18" s="110">
        <v>11014</v>
      </c>
      <c r="C18" s="110">
        <v>44</v>
      </c>
      <c r="D18" s="110">
        <v>44</v>
      </c>
      <c r="E18" s="110">
        <v>0</v>
      </c>
      <c r="F18" s="110"/>
      <c r="G18" s="110">
        <v>44</v>
      </c>
      <c r="H18" s="110">
        <v>0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ht="13.2" x14ac:dyDescent="0.25">
      <c r="A19" s="110" t="s">
        <v>335</v>
      </c>
      <c r="B19" s="110">
        <v>28575</v>
      </c>
      <c r="C19" s="110">
        <v>124</v>
      </c>
      <c r="D19" s="110">
        <v>124</v>
      </c>
      <c r="E19" s="110">
        <v>0</v>
      </c>
      <c r="F19" s="110"/>
      <c r="G19" s="110">
        <v>44</v>
      </c>
      <c r="H19" s="110">
        <v>80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ht="13.2" x14ac:dyDescent="0.25">
      <c r="A20" s="110" t="s">
        <v>336</v>
      </c>
      <c r="B20" s="110">
        <v>16750</v>
      </c>
      <c r="C20" s="110">
        <v>124</v>
      </c>
      <c r="D20" s="110">
        <v>124</v>
      </c>
      <c r="E20" s="110">
        <v>0</v>
      </c>
      <c r="F20" s="110"/>
      <c r="G20" s="110">
        <v>44</v>
      </c>
      <c r="H20" s="110">
        <v>80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ht="13.2" x14ac:dyDescent="0.25">
      <c r="A21" s="110" t="s">
        <v>337</v>
      </c>
      <c r="B21" s="110">
        <v>48964</v>
      </c>
      <c r="C21" s="110">
        <v>124</v>
      </c>
      <c r="D21" s="110">
        <v>124</v>
      </c>
      <c r="E21" s="110">
        <v>0</v>
      </c>
      <c r="F21" s="110"/>
      <c r="G21" s="110">
        <v>44</v>
      </c>
      <c r="H21" s="110">
        <v>80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ht="13.2" x14ac:dyDescent="0.25">
      <c r="A22" s="110" t="s">
        <v>338</v>
      </c>
      <c r="B22" s="110">
        <v>73857</v>
      </c>
      <c r="C22" s="110">
        <v>124</v>
      </c>
      <c r="D22" s="110">
        <v>124</v>
      </c>
      <c r="E22" s="110">
        <v>0</v>
      </c>
      <c r="F22" s="110"/>
      <c r="G22" s="110">
        <v>44</v>
      </c>
      <c r="H22" s="110">
        <v>80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ht="13.2" x14ac:dyDescent="0.25">
      <c r="A23" s="110" t="s">
        <v>339</v>
      </c>
      <c r="B23" s="110">
        <v>82429</v>
      </c>
      <c r="C23" s="110">
        <v>124</v>
      </c>
      <c r="D23" s="110">
        <v>124</v>
      </c>
      <c r="E23" s="110">
        <v>0</v>
      </c>
      <c r="F23" s="110"/>
      <c r="G23" s="110">
        <v>44</v>
      </c>
      <c r="H23" s="110">
        <v>80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 ht="13.2" x14ac:dyDescent="0.25">
      <c r="A24" s="110" t="s">
        <v>324</v>
      </c>
      <c r="B24" s="110">
        <v>974073</v>
      </c>
      <c r="C24" s="110">
        <v>624</v>
      </c>
      <c r="D24" s="110">
        <v>624</v>
      </c>
      <c r="E24" s="110">
        <v>0</v>
      </c>
      <c r="F24" s="110"/>
      <c r="G24" s="110">
        <v>44</v>
      </c>
      <c r="H24" s="110">
        <v>580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 ht="13.2" x14ac:dyDescent="0.25">
      <c r="A25" s="110" t="s">
        <v>340</v>
      </c>
      <c r="B25" s="110">
        <v>52414</v>
      </c>
      <c r="C25" s="110">
        <v>124</v>
      </c>
      <c r="D25" s="110">
        <v>124</v>
      </c>
      <c r="E25" s="110">
        <v>0</v>
      </c>
      <c r="F25" s="110"/>
      <c r="G25" s="110">
        <v>44</v>
      </c>
      <c r="H25" s="110">
        <v>80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ht="13.2" x14ac:dyDescent="0.25">
      <c r="A26" s="110" t="s">
        <v>341</v>
      </c>
      <c r="B26" s="110">
        <v>98979</v>
      </c>
      <c r="C26" s="110">
        <v>109</v>
      </c>
      <c r="D26" s="110">
        <v>109</v>
      </c>
      <c r="E26" s="110">
        <v>0</v>
      </c>
      <c r="F26" s="110"/>
      <c r="G26" s="110">
        <v>44</v>
      </c>
      <c r="H26" s="110">
        <v>65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 ht="13.2" x14ac:dyDescent="0.25">
      <c r="A27" s="110" t="s">
        <v>342</v>
      </c>
      <c r="B27" s="110">
        <v>48333</v>
      </c>
      <c r="C27" s="110">
        <v>124</v>
      </c>
      <c r="D27" s="110">
        <v>124</v>
      </c>
      <c r="E27" s="110">
        <v>0</v>
      </c>
      <c r="F27" s="110"/>
      <c r="G27" s="110">
        <v>44</v>
      </c>
      <c r="H27" s="110">
        <v>80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3.2" x14ac:dyDescent="0.25">
      <c r="A28" s="110" t="s">
        <v>343</v>
      </c>
      <c r="B28" s="110">
        <v>71874</v>
      </c>
      <c r="C28" s="110">
        <v>124</v>
      </c>
      <c r="D28" s="110">
        <v>124</v>
      </c>
      <c r="E28" s="110">
        <v>0</v>
      </c>
      <c r="F28" s="110"/>
      <c r="G28" s="110">
        <v>44</v>
      </c>
      <c r="H28" s="110">
        <v>80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1:20" ht="13.2" x14ac:dyDescent="0.25">
      <c r="A29" s="110" t="s">
        <v>344</v>
      </c>
      <c r="B29" s="110">
        <v>46786</v>
      </c>
      <c r="C29" s="110">
        <v>124</v>
      </c>
      <c r="D29" s="110">
        <v>124</v>
      </c>
      <c r="E29" s="110">
        <v>0</v>
      </c>
      <c r="F29" s="110"/>
      <c r="G29" s="110">
        <v>44</v>
      </c>
      <c r="H29" s="110">
        <v>80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0" ht="13.2" x14ac:dyDescent="0.25">
      <c r="A30" s="110" t="s">
        <v>345</v>
      </c>
      <c r="B30" s="110">
        <v>29346</v>
      </c>
      <c r="C30" s="110">
        <v>124</v>
      </c>
      <c r="D30" s="110">
        <v>124</v>
      </c>
      <c r="E30" s="110">
        <v>0</v>
      </c>
      <c r="F30" s="110"/>
      <c r="G30" s="110">
        <v>44</v>
      </c>
      <c r="H30" s="110">
        <v>80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spans="1:20" ht="13.2" x14ac:dyDescent="0.25">
      <c r="A31" s="110" t="s">
        <v>346</v>
      </c>
      <c r="B31" s="110">
        <v>34090</v>
      </c>
      <c r="C31" s="110">
        <v>124</v>
      </c>
      <c r="D31" s="110">
        <v>124</v>
      </c>
      <c r="E31" s="110">
        <v>0</v>
      </c>
      <c r="F31" s="110"/>
      <c r="G31" s="110">
        <v>44</v>
      </c>
      <c r="H31" s="110">
        <v>80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spans="1:20" ht="13.2" x14ac:dyDescent="0.25">
      <c r="A32" s="110" t="s">
        <v>347</v>
      </c>
      <c r="B32" s="110">
        <v>12003</v>
      </c>
      <c r="C32" s="110">
        <v>124</v>
      </c>
      <c r="D32" s="110">
        <v>124</v>
      </c>
      <c r="E32" s="110">
        <v>0</v>
      </c>
      <c r="F32" s="110"/>
      <c r="G32" s="110">
        <v>44</v>
      </c>
      <c r="H32" s="110">
        <v>80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20" ht="13.2" x14ac:dyDescent="0.25">
      <c r="A33" s="110" t="s">
        <v>348</v>
      </c>
      <c r="B33" s="110">
        <v>45000</v>
      </c>
      <c r="C33" s="110">
        <v>124</v>
      </c>
      <c r="D33" s="110">
        <v>124</v>
      </c>
      <c r="E33" s="110">
        <v>0</v>
      </c>
      <c r="F33" s="110"/>
      <c r="G33" s="110">
        <v>44</v>
      </c>
      <c r="H33" s="110">
        <v>80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</row>
    <row r="34" spans="1:20" ht="13.2" x14ac:dyDescent="0.25">
      <c r="A34" s="110" t="s">
        <v>349</v>
      </c>
      <c r="B34" s="110">
        <v>45574</v>
      </c>
      <c r="C34" s="110">
        <v>124</v>
      </c>
      <c r="D34" s="110">
        <v>124</v>
      </c>
      <c r="E34" s="110">
        <v>0</v>
      </c>
      <c r="F34" s="110"/>
      <c r="G34" s="110">
        <v>44</v>
      </c>
      <c r="H34" s="110">
        <v>80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spans="1:20" ht="14.25" customHeight="1" x14ac:dyDescent="0.25">
      <c r="A35" s="18" t="s">
        <v>350</v>
      </c>
      <c r="B35" s="110"/>
      <c r="C35" s="110"/>
      <c r="D35" s="110"/>
      <c r="E35" s="18"/>
      <c r="F35" s="18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0" ht="13.2" x14ac:dyDescent="0.25">
      <c r="A36" s="110" t="s">
        <v>351</v>
      </c>
      <c r="B36" s="110">
        <v>45287</v>
      </c>
      <c r="C36" s="110">
        <v>44</v>
      </c>
      <c r="D36" s="110">
        <v>44</v>
      </c>
      <c r="E36" s="110">
        <v>0</v>
      </c>
      <c r="F36" s="110"/>
      <c r="G36" s="110">
        <v>44</v>
      </c>
      <c r="H36" s="110">
        <v>0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spans="1:20" ht="13.2" x14ac:dyDescent="0.25">
      <c r="A37" s="110" t="s">
        <v>352</v>
      </c>
      <c r="B37" s="110">
        <v>14047</v>
      </c>
      <c r="C37" s="110">
        <v>194</v>
      </c>
      <c r="D37" s="110">
        <v>44</v>
      </c>
      <c r="E37" s="110">
        <v>150</v>
      </c>
      <c r="F37" s="110"/>
      <c r="G37" s="110">
        <v>44</v>
      </c>
      <c r="H37" s="110">
        <v>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 ht="13.2" x14ac:dyDescent="0.25">
      <c r="A38" s="110" t="s">
        <v>353</v>
      </c>
      <c r="B38" s="110">
        <v>21934</v>
      </c>
      <c r="C38" s="110">
        <v>124</v>
      </c>
      <c r="D38" s="110">
        <v>124</v>
      </c>
      <c r="E38" s="110">
        <v>0</v>
      </c>
      <c r="F38" s="110"/>
      <c r="G38" s="110">
        <v>44</v>
      </c>
      <c r="H38" s="110">
        <v>80</v>
      </c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 ht="13.2" x14ac:dyDescent="0.25">
      <c r="A39" s="110" t="s">
        <v>354</v>
      </c>
      <c r="B39" s="110">
        <v>18835</v>
      </c>
      <c r="C39" s="110">
        <v>44</v>
      </c>
      <c r="D39" s="110">
        <v>44</v>
      </c>
      <c r="E39" s="110">
        <v>0</v>
      </c>
      <c r="F39" s="110"/>
      <c r="G39" s="110">
        <v>44</v>
      </c>
      <c r="H39" s="110">
        <v>0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 ht="13.2" x14ac:dyDescent="0.25">
      <c r="A40" s="110" t="s">
        <v>355</v>
      </c>
      <c r="B40" s="110">
        <v>21136</v>
      </c>
      <c r="C40" s="110">
        <v>66</v>
      </c>
      <c r="D40" s="110">
        <v>66</v>
      </c>
      <c r="E40" s="110">
        <v>0</v>
      </c>
      <c r="F40" s="110"/>
      <c r="G40" s="110">
        <v>66</v>
      </c>
      <c r="H40" s="110">
        <v>0</v>
      </c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 ht="13.2" x14ac:dyDescent="0.25">
      <c r="A41" s="110" t="s">
        <v>350</v>
      </c>
      <c r="B41" s="110">
        <v>230767</v>
      </c>
      <c r="C41" s="110">
        <v>109</v>
      </c>
      <c r="D41" s="110">
        <v>109</v>
      </c>
      <c r="E41" s="110">
        <v>0</v>
      </c>
      <c r="F41" s="110"/>
      <c r="G41" s="110">
        <v>44</v>
      </c>
      <c r="H41" s="110">
        <v>65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 ht="13.2" x14ac:dyDescent="0.25">
      <c r="A42" s="110" t="s">
        <v>356</v>
      </c>
      <c r="B42" s="110">
        <v>9457</v>
      </c>
      <c r="C42" s="110">
        <v>66</v>
      </c>
      <c r="D42" s="110">
        <v>66</v>
      </c>
      <c r="E42" s="110">
        <v>0</v>
      </c>
      <c r="F42" s="110"/>
      <c r="G42" s="110">
        <v>66</v>
      </c>
      <c r="H42" s="110">
        <v>0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 ht="13.2" x14ac:dyDescent="0.25">
      <c r="A43" s="110" t="s">
        <v>357</v>
      </c>
      <c r="B43" s="110">
        <v>22250</v>
      </c>
      <c r="C43" s="110">
        <v>66</v>
      </c>
      <c r="D43" s="110">
        <v>66</v>
      </c>
      <c r="E43" s="110">
        <v>0</v>
      </c>
      <c r="F43" s="110"/>
      <c r="G43" s="110">
        <v>66</v>
      </c>
      <c r="H43" s="110">
        <v>0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 ht="14.25" customHeight="1" x14ac:dyDescent="0.25">
      <c r="A44" s="18" t="s">
        <v>358</v>
      </c>
      <c r="B44" s="110"/>
      <c r="C44" s="110"/>
      <c r="D44" s="110"/>
      <c r="E44" s="18"/>
      <c r="F44" s="18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 ht="13.2" x14ac:dyDescent="0.25">
      <c r="A45" s="110" t="s">
        <v>359</v>
      </c>
      <c r="B45" s="110">
        <v>106859</v>
      </c>
      <c r="C45" s="110">
        <v>109</v>
      </c>
      <c r="D45" s="110">
        <v>109</v>
      </c>
      <c r="E45" s="110">
        <v>0</v>
      </c>
      <c r="F45" s="110"/>
      <c r="G45" s="110">
        <v>44</v>
      </c>
      <c r="H45" s="110">
        <v>65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 ht="13.2" x14ac:dyDescent="0.25">
      <c r="A46" s="110" t="s">
        <v>360</v>
      </c>
      <c r="B46" s="110">
        <v>16585</v>
      </c>
      <c r="C46" s="110">
        <v>44</v>
      </c>
      <c r="D46" s="110">
        <v>44</v>
      </c>
      <c r="E46" s="110">
        <v>0</v>
      </c>
      <c r="F46" s="110"/>
      <c r="G46" s="110">
        <v>44</v>
      </c>
      <c r="H46" s="110">
        <v>0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 ht="13.2" x14ac:dyDescent="0.25">
      <c r="A47" s="110" t="s">
        <v>361</v>
      </c>
      <c r="B47" s="110">
        <v>11365</v>
      </c>
      <c r="C47" s="110">
        <v>44</v>
      </c>
      <c r="D47" s="110">
        <v>44</v>
      </c>
      <c r="E47" s="110">
        <v>0</v>
      </c>
      <c r="F47" s="110"/>
      <c r="G47" s="110">
        <v>44</v>
      </c>
      <c r="H47" s="110">
        <v>0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 ht="13.2" x14ac:dyDescent="0.25">
      <c r="A48" s="110" t="s">
        <v>362</v>
      </c>
      <c r="B48" s="110">
        <v>34755</v>
      </c>
      <c r="C48" s="110">
        <v>44</v>
      </c>
      <c r="D48" s="110">
        <v>44</v>
      </c>
      <c r="E48" s="110">
        <v>0</v>
      </c>
      <c r="F48" s="110"/>
      <c r="G48" s="110">
        <v>44</v>
      </c>
      <c r="H48" s="110">
        <v>0</v>
      </c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 ht="13.2" x14ac:dyDescent="0.25">
      <c r="A49" s="110" t="s">
        <v>363</v>
      </c>
      <c r="B49" s="110">
        <v>56591</v>
      </c>
      <c r="C49" s="110">
        <v>44</v>
      </c>
      <c r="D49" s="110">
        <v>44</v>
      </c>
      <c r="E49" s="110">
        <v>0</v>
      </c>
      <c r="F49" s="110"/>
      <c r="G49" s="110">
        <v>44</v>
      </c>
      <c r="H49" s="110">
        <v>0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 ht="13.2" x14ac:dyDescent="0.25">
      <c r="A50" s="110" t="s">
        <v>364</v>
      </c>
      <c r="B50" s="110">
        <v>11983</v>
      </c>
      <c r="C50" s="110">
        <v>44</v>
      </c>
      <c r="D50" s="110">
        <v>44</v>
      </c>
      <c r="E50" s="110">
        <v>0</v>
      </c>
      <c r="F50" s="110"/>
      <c r="G50" s="110">
        <v>44</v>
      </c>
      <c r="H50" s="110">
        <v>0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  <row r="51" spans="1:20" ht="13.2" x14ac:dyDescent="0.25">
      <c r="A51" s="110" t="s">
        <v>365</v>
      </c>
      <c r="B51" s="110">
        <v>36544</v>
      </c>
      <c r="C51" s="110">
        <v>44</v>
      </c>
      <c r="D51" s="110">
        <v>44</v>
      </c>
      <c r="E51" s="110">
        <v>0</v>
      </c>
      <c r="F51" s="110"/>
      <c r="G51" s="110">
        <v>44</v>
      </c>
      <c r="H51" s="110">
        <v>0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</row>
    <row r="52" spans="1:20" ht="13.2" x14ac:dyDescent="0.25">
      <c r="A52" s="110" t="s">
        <v>366</v>
      </c>
      <c r="B52" s="110">
        <v>13747</v>
      </c>
      <c r="C52" s="110">
        <v>44</v>
      </c>
      <c r="D52" s="110">
        <v>44</v>
      </c>
      <c r="E52" s="110">
        <v>0</v>
      </c>
      <c r="F52" s="110"/>
      <c r="G52" s="110">
        <v>44</v>
      </c>
      <c r="H52" s="110">
        <v>0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</row>
    <row r="53" spans="1:20" ht="13.2" x14ac:dyDescent="0.25">
      <c r="A53" s="110" t="s">
        <v>367</v>
      </c>
      <c r="B53" s="110">
        <v>9111</v>
      </c>
      <c r="C53" s="110">
        <v>44</v>
      </c>
      <c r="D53" s="110">
        <v>44</v>
      </c>
      <c r="E53" s="110">
        <v>0</v>
      </c>
      <c r="F53" s="110"/>
      <c r="G53" s="110">
        <v>44</v>
      </c>
      <c r="H53" s="110">
        <v>0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1:20" ht="14.25" customHeight="1" x14ac:dyDescent="0.25">
      <c r="A54" s="18" t="s">
        <v>368</v>
      </c>
      <c r="B54" s="110"/>
      <c r="C54" s="110"/>
      <c r="D54" s="110"/>
      <c r="E54" s="18"/>
      <c r="F54" s="18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</row>
    <row r="55" spans="1:20" ht="13.2" x14ac:dyDescent="0.25">
      <c r="A55" s="110" t="s">
        <v>369</v>
      </c>
      <c r="B55" s="110">
        <v>5476</v>
      </c>
      <c r="C55" s="110">
        <v>194</v>
      </c>
      <c r="D55" s="110">
        <v>44</v>
      </c>
      <c r="E55" s="110">
        <v>150</v>
      </c>
      <c r="F55" s="110"/>
      <c r="G55" s="110">
        <v>44</v>
      </c>
      <c r="H55" s="110">
        <v>0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</row>
    <row r="56" spans="1:20" ht="13.2" x14ac:dyDescent="0.25">
      <c r="A56" s="110" t="s">
        <v>370</v>
      </c>
      <c r="B56" s="110">
        <v>21912</v>
      </c>
      <c r="C56" s="110">
        <v>44</v>
      </c>
      <c r="D56" s="110">
        <v>44</v>
      </c>
      <c r="E56" s="110">
        <v>0</v>
      </c>
      <c r="F56" s="110"/>
      <c r="G56" s="110">
        <v>44</v>
      </c>
      <c r="H56" s="110">
        <v>0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</row>
    <row r="57" spans="1:20" ht="13.2" x14ac:dyDescent="0.25">
      <c r="A57" s="110" t="s">
        <v>371</v>
      </c>
      <c r="B57" s="110">
        <v>9940</v>
      </c>
      <c r="C57" s="110">
        <v>344</v>
      </c>
      <c r="D57" s="110">
        <v>44</v>
      </c>
      <c r="E57" s="110">
        <v>300</v>
      </c>
      <c r="F57" s="110"/>
      <c r="G57" s="110">
        <v>44</v>
      </c>
      <c r="H57" s="110">
        <v>0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</row>
    <row r="58" spans="1:20" ht="13.2" x14ac:dyDescent="0.25">
      <c r="A58" s="110" t="s">
        <v>372</v>
      </c>
      <c r="B58" s="110">
        <v>163051</v>
      </c>
      <c r="C58" s="110">
        <v>109</v>
      </c>
      <c r="D58" s="110">
        <v>109</v>
      </c>
      <c r="E58" s="110">
        <v>0</v>
      </c>
      <c r="F58" s="110"/>
      <c r="G58" s="110">
        <v>44</v>
      </c>
      <c r="H58" s="110">
        <v>65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</row>
    <row r="59" spans="1:20" ht="13.2" x14ac:dyDescent="0.25">
      <c r="A59" s="110" t="s">
        <v>373</v>
      </c>
      <c r="B59" s="110">
        <v>27758</v>
      </c>
      <c r="C59" s="110">
        <v>44</v>
      </c>
      <c r="D59" s="110">
        <v>44</v>
      </c>
      <c r="E59" s="110">
        <v>0</v>
      </c>
      <c r="F59" s="110"/>
      <c r="G59" s="110">
        <v>44</v>
      </c>
      <c r="H59" s="110">
        <v>0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1:20" ht="13.2" x14ac:dyDescent="0.25">
      <c r="A60" s="110" t="s">
        <v>374</v>
      </c>
      <c r="B60" s="110">
        <v>43673</v>
      </c>
      <c r="C60" s="110">
        <v>44</v>
      </c>
      <c r="D60" s="110">
        <v>44</v>
      </c>
      <c r="E60" s="110">
        <v>0</v>
      </c>
      <c r="F60" s="110"/>
      <c r="G60" s="110">
        <v>44</v>
      </c>
      <c r="H60" s="110">
        <v>0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</row>
    <row r="61" spans="1:20" ht="13.2" x14ac:dyDescent="0.25">
      <c r="A61" s="110" t="s">
        <v>375</v>
      </c>
      <c r="B61" s="110">
        <v>143171</v>
      </c>
      <c r="C61" s="110">
        <v>109</v>
      </c>
      <c r="D61" s="110">
        <v>109</v>
      </c>
      <c r="E61" s="110">
        <v>0</v>
      </c>
      <c r="F61" s="110"/>
      <c r="G61" s="110">
        <v>44</v>
      </c>
      <c r="H61" s="110">
        <v>65</v>
      </c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</row>
    <row r="62" spans="1:20" ht="13.2" x14ac:dyDescent="0.25">
      <c r="A62" s="110" t="s">
        <v>376</v>
      </c>
      <c r="B62" s="110">
        <v>14626</v>
      </c>
      <c r="C62" s="110">
        <v>44</v>
      </c>
      <c r="D62" s="110">
        <v>44</v>
      </c>
      <c r="E62" s="110">
        <v>0</v>
      </c>
      <c r="F62" s="110"/>
      <c r="G62" s="110">
        <v>44</v>
      </c>
      <c r="H62" s="110"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</row>
    <row r="63" spans="1:20" ht="13.2" x14ac:dyDescent="0.25">
      <c r="A63" s="110" t="s">
        <v>377</v>
      </c>
      <c r="B63" s="110">
        <v>7428</v>
      </c>
      <c r="C63" s="110">
        <v>44</v>
      </c>
      <c r="D63" s="110">
        <v>44</v>
      </c>
      <c r="E63" s="110">
        <v>0</v>
      </c>
      <c r="F63" s="110"/>
      <c r="G63" s="110">
        <v>44</v>
      </c>
      <c r="H63" s="110">
        <v>0</v>
      </c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20" ht="13.2" x14ac:dyDescent="0.25">
      <c r="A64" s="110" t="s">
        <v>378</v>
      </c>
      <c r="B64" s="110">
        <v>7873</v>
      </c>
      <c r="C64" s="110">
        <v>194</v>
      </c>
      <c r="D64" s="110">
        <v>44</v>
      </c>
      <c r="E64" s="110">
        <v>150</v>
      </c>
      <c r="F64" s="110"/>
      <c r="G64" s="110">
        <v>44</v>
      </c>
      <c r="H64" s="110">
        <v>0</v>
      </c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20" ht="13.2" x14ac:dyDescent="0.25">
      <c r="A65" s="110" t="s">
        <v>379</v>
      </c>
      <c r="B65" s="110">
        <v>3747</v>
      </c>
      <c r="C65" s="110">
        <v>194</v>
      </c>
      <c r="D65" s="110">
        <v>44</v>
      </c>
      <c r="E65" s="110">
        <v>150</v>
      </c>
      <c r="F65" s="110"/>
      <c r="G65" s="110">
        <v>44</v>
      </c>
      <c r="H65" s="110">
        <v>0</v>
      </c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</row>
    <row r="66" spans="1:20" ht="13.2" x14ac:dyDescent="0.25">
      <c r="A66" s="110" t="s">
        <v>380</v>
      </c>
      <c r="B66" s="110">
        <v>11503</v>
      </c>
      <c r="C66" s="110">
        <v>44</v>
      </c>
      <c r="D66" s="110">
        <v>44</v>
      </c>
      <c r="E66" s="110">
        <v>0</v>
      </c>
      <c r="F66" s="110"/>
      <c r="G66" s="110">
        <v>44</v>
      </c>
      <c r="H66" s="110">
        <v>0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3.2" x14ac:dyDescent="0.25">
      <c r="A67" s="110" t="s">
        <v>381</v>
      </c>
      <c r="B67" s="110">
        <v>5337</v>
      </c>
      <c r="C67" s="110">
        <v>194</v>
      </c>
      <c r="D67" s="110">
        <v>44</v>
      </c>
      <c r="E67" s="110">
        <v>150</v>
      </c>
      <c r="F67" s="110"/>
      <c r="G67" s="110">
        <v>44</v>
      </c>
      <c r="H67" s="110">
        <v>0</v>
      </c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</row>
    <row r="68" spans="1:20" ht="14.25" customHeight="1" x14ac:dyDescent="0.25">
      <c r="A68" s="18" t="s">
        <v>382</v>
      </c>
      <c r="B68" s="110"/>
      <c r="C68" s="110"/>
      <c r="D68" s="110"/>
      <c r="E68" s="18"/>
      <c r="F68" s="18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ht="13.2" x14ac:dyDescent="0.25">
      <c r="A69" s="110" t="s">
        <v>383</v>
      </c>
      <c r="B69" s="110">
        <v>6848</v>
      </c>
      <c r="C69" s="110">
        <v>194</v>
      </c>
      <c r="D69" s="110">
        <v>44</v>
      </c>
      <c r="E69" s="110">
        <v>150</v>
      </c>
      <c r="F69" s="110"/>
      <c r="G69" s="110">
        <v>44</v>
      </c>
      <c r="H69" s="110">
        <v>0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</row>
    <row r="70" spans="1:20" ht="13.2" x14ac:dyDescent="0.25">
      <c r="A70" s="110" t="s">
        <v>384</v>
      </c>
      <c r="B70" s="110">
        <v>17753</v>
      </c>
      <c r="C70" s="110">
        <v>44</v>
      </c>
      <c r="D70" s="110">
        <v>44</v>
      </c>
      <c r="E70" s="110">
        <v>0</v>
      </c>
      <c r="F70" s="110"/>
      <c r="G70" s="110">
        <v>44</v>
      </c>
      <c r="H70" s="110">
        <v>0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ht="13.2" x14ac:dyDescent="0.25">
      <c r="A71" s="110" t="s">
        <v>385</v>
      </c>
      <c r="B71" s="110">
        <v>29963</v>
      </c>
      <c r="C71" s="110">
        <v>44</v>
      </c>
      <c r="D71" s="110">
        <v>44</v>
      </c>
      <c r="E71" s="110">
        <v>0</v>
      </c>
      <c r="F71" s="110"/>
      <c r="G71" s="110">
        <v>44</v>
      </c>
      <c r="H71" s="110">
        <v>0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</row>
    <row r="72" spans="1:20" ht="13.2" x14ac:dyDescent="0.25">
      <c r="A72" s="110" t="s">
        <v>386</v>
      </c>
      <c r="B72" s="110">
        <v>9712</v>
      </c>
      <c r="C72" s="110">
        <v>44</v>
      </c>
      <c r="D72" s="110">
        <v>44</v>
      </c>
      <c r="E72" s="110">
        <v>0</v>
      </c>
      <c r="F72" s="110"/>
      <c r="G72" s="110">
        <v>44</v>
      </c>
      <c r="H72" s="110">
        <v>0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</row>
    <row r="73" spans="1:20" ht="13.2" x14ac:dyDescent="0.25">
      <c r="A73" s="110" t="s">
        <v>387</v>
      </c>
      <c r="B73" s="110">
        <v>12433</v>
      </c>
      <c r="C73" s="110">
        <v>44</v>
      </c>
      <c r="D73" s="110">
        <v>44</v>
      </c>
      <c r="E73" s="110">
        <v>0</v>
      </c>
      <c r="F73" s="110"/>
      <c r="G73" s="110">
        <v>44</v>
      </c>
      <c r="H73" s="110">
        <v>0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</row>
    <row r="74" spans="1:20" ht="13.2" x14ac:dyDescent="0.25">
      <c r="A74" s="110" t="s">
        <v>382</v>
      </c>
      <c r="B74" s="110">
        <v>141081</v>
      </c>
      <c r="C74" s="110">
        <v>109</v>
      </c>
      <c r="D74" s="110">
        <v>109</v>
      </c>
      <c r="E74" s="110">
        <v>0</v>
      </c>
      <c r="F74" s="110"/>
      <c r="G74" s="110">
        <v>44</v>
      </c>
      <c r="H74" s="110">
        <v>65</v>
      </c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</row>
    <row r="75" spans="1:20" ht="13.2" x14ac:dyDescent="0.25">
      <c r="A75" s="110" t="s">
        <v>388</v>
      </c>
      <c r="B75" s="110">
        <v>7290</v>
      </c>
      <c r="C75" s="110">
        <v>44</v>
      </c>
      <c r="D75" s="110">
        <v>44</v>
      </c>
      <c r="E75" s="110">
        <v>0</v>
      </c>
      <c r="F75" s="110"/>
      <c r="G75" s="110">
        <v>44</v>
      </c>
      <c r="H75" s="110">
        <v>0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</row>
    <row r="76" spans="1:20" ht="13.2" x14ac:dyDescent="0.25">
      <c r="A76" s="110" t="s">
        <v>389</v>
      </c>
      <c r="B76" s="110">
        <v>31538</v>
      </c>
      <c r="C76" s="110">
        <v>44</v>
      </c>
      <c r="D76" s="110">
        <v>44</v>
      </c>
      <c r="E76" s="110">
        <v>0</v>
      </c>
      <c r="F76" s="110"/>
      <c r="G76" s="110">
        <v>44</v>
      </c>
      <c r="H76" s="110">
        <v>0</v>
      </c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</row>
    <row r="77" spans="1:20" ht="13.2" x14ac:dyDescent="0.25">
      <c r="A77" s="110" t="s">
        <v>390</v>
      </c>
      <c r="B77" s="110">
        <v>11677</v>
      </c>
      <c r="C77" s="110">
        <v>44</v>
      </c>
      <c r="D77" s="110">
        <v>44</v>
      </c>
      <c r="E77" s="110">
        <v>0</v>
      </c>
      <c r="F77" s="110"/>
      <c r="G77" s="110">
        <v>44</v>
      </c>
      <c r="H77" s="110">
        <v>0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</row>
    <row r="78" spans="1:20" ht="13.2" x14ac:dyDescent="0.25">
      <c r="A78" s="110" t="s">
        <v>391</v>
      </c>
      <c r="B78" s="110">
        <v>19003</v>
      </c>
      <c r="C78" s="110">
        <v>44</v>
      </c>
      <c r="D78" s="110">
        <v>44</v>
      </c>
      <c r="E78" s="110">
        <v>0</v>
      </c>
      <c r="F78" s="110"/>
      <c r="G78" s="110">
        <v>44</v>
      </c>
      <c r="H78" s="110">
        <v>0</v>
      </c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</row>
    <row r="79" spans="1:20" ht="13.2" x14ac:dyDescent="0.25">
      <c r="A79" s="110" t="s">
        <v>392</v>
      </c>
      <c r="B79" s="110">
        <v>14275</v>
      </c>
      <c r="C79" s="110">
        <v>44</v>
      </c>
      <c r="D79" s="110">
        <v>44</v>
      </c>
      <c r="E79" s="110">
        <v>0</v>
      </c>
      <c r="F79" s="110"/>
      <c r="G79" s="110">
        <v>44</v>
      </c>
      <c r="H79" s="110">
        <v>0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</row>
    <row r="80" spans="1:20" ht="13.2" x14ac:dyDescent="0.25">
      <c r="A80" s="110" t="s">
        <v>393</v>
      </c>
      <c r="B80" s="110">
        <v>27466</v>
      </c>
      <c r="C80" s="110">
        <v>44</v>
      </c>
      <c r="D80" s="110">
        <v>44</v>
      </c>
      <c r="E80" s="110">
        <v>0</v>
      </c>
      <c r="F80" s="110"/>
      <c r="G80" s="110">
        <v>44</v>
      </c>
      <c r="H80" s="110">
        <v>0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</row>
    <row r="81" spans="1:20" ht="13.2" x14ac:dyDescent="0.25">
      <c r="A81" s="110" t="s">
        <v>394</v>
      </c>
      <c r="B81" s="110">
        <v>34560</v>
      </c>
      <c r="C81" s="110">
        <v>44</v>
      </c>
      <c r="D81" s="110">
        <v>44</v>
      </c>
      <c r="E81" s="110">
        <v>0</v>
      </c>
      <c r="F81" s="110"/>
      <c r="G81" s="110">
        <v>44</v>
      </c>
      <c r="H81" s="110">
        <v>0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</row>
    <row r="82" spans="1:20" ht="14.25" customHeight="1" x14ac:dyDescent="0.25">
      <c r="A82" s="18" t="s">
        <v>395</v>
      </c>
      <c r="B82" s="110"/>
      <c r="C82" s="110"/>
      <c r="D82" s="110"/>
      <c r="E82" s="18"/>
      <c r="F82" s="18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</row>
    <row r="83" spans="1:20" ht="13.2" x14ac:dyDescent="0.25">
      <c r="A83" s="110" t="s">
        <v>396</v>
      </c>
      <c r="B83" s="110">
        <v>20134</v>
      </c>
      <c r="C83" s="110">
        <v>44</v>
      </c>
      <c r="D83" s="110">
        <v>44</v>
      </c>
      <c r="E83" s="110">
        <v>0</v>
      </c>
      <c r="F83" s="110"/>
      <c r="G83" s="110">
        <v>44</v>
      </c>
      <c r="H83" s="110">
        <v>0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</row>
    <row r="84" spans="1:20" ht="13.2" x14ac:dyDescent="0.25">
      <c r="A84" s="110" t="s">
        <v>397</v>
      </c>
      <c r="B84" s="110">
        <v>8733</v>
      </c>
      <c r="C84" s="110">
        <v>44</v>
      </c>
      <c r="D84" s="110">
        <v>44</v>
      </c>
      <c r="E84" s="110">
        <v>0</v>
      </c>
      <c r="F84" s="110"/>
      <c r="G84" s="110">
        <v>44</v>
      </c>
      <c r="H84" s="110">
        <v>0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</row>
    <row r="85" spans="1:20" ht="13.2" x14ac:dyDescent="0.25">
      <c r="A85" s="110" t="s">
        <v>398</v>
      </c>
      <c r="B85" s="110">
        <v>28521</v>
      </c>
      <c r="C85" s="110">
        <v>44</v>
      </c>
      <c r="D85" s="110">
        <v>44</v>
      </c>
      <c r="E85" s="110">
        <v>0</v>
      </c>
      <c r="F85" s="110"/>
      <c r="G85" s="110">
        <v>44</v>
      </c>
      <c r="H85" s="110">
        <v>0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</row>
    <row r="86" spans="1:20" ht="13.2" x14ac:dyDescent="0.25">
      <c r="A86" s="110" t="s">
        <v>399</v>
      </c>
      <c r="B86" s="110">
        <v>10320</v>
      </c>
      <c r="C86" s="110">
        <v>44</v>
      </c>
      <c r="D86" s="110">
        <v>44</v>
      </c>
      <c r="E86" s="110">
        <v>0</v>
      </c>
      <c r="F86" s="110"/>
      <c r="G86" s="110">
        <v>44</v>
      </c>
      <c r="H86" s="110">
        <v>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</row>
    <row r="87" spans="1:20" ht="13.2" x14ac:dyDescent="0.25">
      <c r="A87" s="110" t="s">
        <v>400</v>
      </c>
      <c r="B87" s="110">
        <v>12393</v>
      </c>
      <c r="C87" s="110">
        <v>194</v>
      </c>
      <c r="D87" s="110">
        <v>44</v>
      </c>
      <c r="E87" s="110">
        <v>150</v>
      </c>
      <c r="F87" s="110"/>
      <c r="G87" s="110">
        <v>44</v>
      </c>
      <c r="H87" s="110">
        <v>0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</row>
    <row r="88" spans="1:20" ht="13.2" x14ac:dyDescent="0.25">
      <c r="A88" s="110" t="s">
        <v>401</v>
      </c>
      <c r="B88" s="110">
        <v>9588</v>
      </c>
      <c r="C88" s="110">
        <v>194</v>
      </c>
      <c r="D88" s="110">
        <v>44</v>
      </c>
      <c r="E88" s="110">
        <v>150</v>
      </c>
      <c r="F88" s="110"/>
      <c r="G88" s="110">
        <v>44</v>
      </c>
      <c r="H88" s="110">
        <v>0</v>
      </c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spans="1:20" ht="13.2" x14ac:dyDescent="0.25">
      <c r="A89" s="110" t="s">
        <v>402</v>
      </c>
      <c r="B89" s="110">
        <v>94129</v>
      </c>
      <c r="C89" s="110">
        <v>109</v>
      </c>
      <c r="D89" s="110">
        <v>109</v>
      </c>
      <c r="E89" s="110">
        <v>0</v>
      </c>
      <c r="F89" s="110"/>
      <c r="G89" s="110">
        <v>44</v>
      </c>
      <c r="H89" s="110">
        <v>65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</row>
    <row r="90" spans="1:20" ht="13.2" x14ac:dyDescent="0.25">
      <c r="A90" s="110" t="s">
        <v>403</v>
      </c>
      <c r="B90" s="110">
        <v>17651</v>
      </c>
      <c r="C90" s="110">
        <v>44</v>
      </c>
      <c r="D90" s="110">
        <v>44</v>
      </c>
      <c r="E90" s="110">
        <v>0</v>
      </c>
      <c r="F90" s="110"/>
      <c r="G90" s="110">
        <v>44</v>
      </c>
      <c r="H90" s="110">
        <v>0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</row>
    <row r="91" spans="1:20" ht="14.25" customHeight="1" x14ac:dyDescent="0.25">
      <c r="A91" s="18" t="s">
        <v>404</v>
      </c>
      <c r="B91" s="110"/>
      <c r="C91" s="110"/>
      <c r="D91" s="110"/>
      <c r="E91" s="18"/>
      <c r="F91" s="18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</row>
    <row r="92" spans="1:20" ht="13.2" x14ac:dyDescent="0.25">
      <c r="A92" s="110" t="s">
        <v>405</v>
      </c>
      <c r="B92" s="110">
        <v>10839</v>
      </c>
      <c r="C92" s="110">
        <v>44</v>
      </c>
      <c r="D92" s="110">
        <v>44</v>
      </c>
      <c r="E92" s="110">
        <v>0</v>
      </c>
      <c r="F92" s="110"/>
      <c r="G92" s="110">
        <v>44</v>
      </c>
      <c r="H92" s="110">
        <v>0</v>
      </c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</row>
    <row r="93" spans="1:20" ht="13.2" x14ac:dyDescent="0.25">
      <c r="A93" s="110" t="s">
        <v>406</v>
      </c>
      <c r="B93" s="110">
        <v>9445</v>
      </c>
      <c r="C93" s="110">
        <v>44</v>
      </c>
      <c r="D93" s="110">
        <v>44</v>
      </c>
      <c r="E93" s="110">
        <v>0</v>
      </c>
      <c r="F93" s="110"/>
      <c r="G93" s="110">
        <v>44</v>
      </c>
      <c r="H93" s="110">
        <v>0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</row>
    <row r="94" spans="1:20" ht="13.2" x14ac:dyDescent="0.25">
      <c r="A94" s="110" t="s">
        <v>407</v>
      </c>
      <c r="B94" s="110">
        <v>14224</v>
      </c>
      <c r="C94" s="110">
        <v>44</v>
      </c>
      <c r="D94" s="110">
        <v>44</v>
      </c>
      <c r="E94" s="110">
        <v>0</v>
      </c>
      <c r="F94" s="110"/>
      <c r="G94" s="110">
        <v>44</v>
      </c>
      <c r="H94" s="110">
        <v>0</v>
      </c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</row>
    <row r="95" spans="1:20" ht="13.2" x14ac:dyDescent="0.25">
      <c r="A95" s="110" t="s">
        <v>408</v>
      </c>
      <c r="B95" s="110">
        <v>5921</v>
      </c>
      <c r="C95" s="110">
        <v>194</v>
      </c>
      <c r="D95" s="110">
        <v>44</v>
      </c>
      <c r="E95" s="110">
        <v>150</v>
      </c>
      <c r="F95" s="110"/>
      <c r="G95" s="110">
        <v>44</v>
      </c>
      <c r="H95" s="110">
        <v>0</v>
      </c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</row>
    <row r="96" spans="1:20" ht="13.2" x14ac:dyDescent="0.25">
      <c r="A96" s="110" t="s">
        <v>404</v>
      </c>
      <c r="B96" s="110">
        <v>69467</v>
      </c>
      <c r="C96" s="110">
        <v>109</v>
      </c>
      <c r="D96" s="110">
        <v>109</v>
      </c>
      <c r="E96" s="110">
        <v>0</v>
      </c>
      <c r="F96" s="110"/>
      <c r="G96" s="110">
        <v>44</v>
      </c>
      <c r="H96" s="110">
        <v>65</v>
      </c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</row>
    <row r="97" spans="1:20" ht="13.2" x14ac:dyDescent="0.25">
      <c r="A97" s="110" t="s">
        <v>409</v>
      </c>
      <c r="B97" s="110">
        <v>13430</v>
      </c>
      <c r="C97" s="110">
        <v>44</v>
      </c>
      <c r="D97" s="110">
        <v>44</v>
      </c>
      <c r="E97" s="110">
        <v>0</v>
      </c>
      <c r="F97" s="110"/>
      <c r="G97" s="110">
        <v>44</v>
      </c>
      <c r="H97" s="110">
        <v>0</v>
      </c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</row>
    <row r="98" spans="1:20" ht="13.2" x14ac:dyDescent="0.25">
      <c r="A98" s="110" t="s">
        <v>410</v>
      </c>
      <c r="B98" s="110">
        <v>15249</v>
      </c>
      <c r="C98" s="110">
        <v>44</v>
      </c>
      <c r="D98" s="110">
        <v>44</v>
      </c>
      <c r="E98" s="110">
        <v>0</v>
      </c>
      <c r="F98" s="110"/>
      <c r="G98" s="110">
        <v>44</v>
      </c>
      <c r="H98" s="110">
        <v>0</v>
      </c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</row>
    <row r="99" spans="1:20" ht="13.2" x14ac:dyDescent="0.25">
      <c r="A99" s="110" t="s">
        <v>411</v>
      </c>
      <c r="B99" s="110">
        <v>20318</v>
      </c>
      <c r="C99" s="110">
        <v>44</v>
      </c>
      <c r="D99" s="110">
        <v>44</v>
      </c>
      <c r="E99" s="110">
        <v>0</v>
      </c>
      <c r="F99" s="110"/>
      <c r="G99" s="110">
        <v>44</v>
      </c>
      <c r="H99" s="110">
        <v>0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</row>
    <row r="100" spans="1:20" ht="13.2" x14ac:dyDescent="0.25">
      <c r="A100" s="110" t="s">
        <v>412</v>
      </c>
      <c r="B100" s="110">
        <v>27102</v>
      </c>
      <c r="C100" s="110">
        <v>44</v>
      </c>
      <c r="D100" s="110">
        <v>44</v>
      </c>
      <c r="E100" s="110">
        <v>0</v>
      </c>
      <c r="F100" s="110"/>
      <c r="G100" s="110">
        <v>44</v>
      </c>
      <c r="H100" s="110">
        <v>0</v>
      </c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</row>
    <row r="101" spans="1:20" ht="13.2" x14ac:dyDescent="0.25">
      <c r="A101" s="110" t="s">
        <v>413</v>
      </c>
      <c r="B101" s="110">
        <v>7125</v>
      </c>
      <c r="C101" s="110">
        <v>44</v>
      </c>
      <c r="D101" s="110">
        <v>44</v>
      </c>
      <c r="E101" s="110">
        <v>0</v>
      </c>
      <c r="F101" s="110"/>
      <c r="G101" s="110">
        <v>44</v>
      </c>
      <c r="H101" s="110">
        <v>0</v>
      </c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</row>
    <row r="102" spans="1:20" ht="13.2" x14ac:dyDescent="0.25">
      <c r="A102" s="110" t="s">
        <v>414</v>
      </c>
      <c r="B102" s="110">
        <v>15647</v>
      </c>
      <c r="C102" s="110">
        <v>44</v>
      </c>
      <c r="D102" s="110">
        <v>44</v>
      </c>
      <c r="E102" s="110">
        <v>0</v>
      </c>
      <c r="F102" s="110"/>
      <c r="G102" s="110">
        <v>44</v>
      </c>
      <c r="H102" s="110">
        <v>0</v>
      </c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</row>
    <row r="103" spans="1:20" ht="13.2" x14ac:dyDescent="0.25">
      <c r="A103" s="110" t="s">
        <v>415</v>
      </c>
      <c r="B103" s="110">
        <v>36679</v>
      </c>
      <c r="C103" s="110">
        <v>44</v>
      </c>
      <c r="D103" s="110">
        <v>44</v>
      </c>
      <c r="E103" s="110">
        <v>0</v>
      </c>
      <c r="F103" s="110"/>
      <c r="G103" s="110">
        <v>44</v>
      </c>
      <c r="H103" s="110">
        <v>0</v>
      </c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</row>
    <row r="104" spans="1:20" ht="14.25" customHeight="1" x14ac:dyDescent="0.25">
      <c r="A104" s="18" t="s">
        <v>416</v>
      </c>
      <c r="B104" s="110"/>
      <c r="C104" s="110"/>
      <c r="D104" s="110"/>
      <c r="E104" s="18"/>
      <c r="F104" s="18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</row>
    <row r="105" spans="1:20" ht="13.2" x14ac:dyDescent="0.25">
      <c r="A105" s="110" t="s">
        <v>416</v>
      </c>
      <c r="B105" s="110">
        <v>59686</v>
      </c>
      <c r="C105" s="110">
        <v>44</v>
      </c>
      <c r="D105" s="110">
        <v>44</v>
      </c>
      <c r="E105" s="110">
        <v>0</v>
      </c>
      <c r="F105" s="110"/>
      <c r="G105" s="110">
        <v>44</v>
      </c>
      <c r="H105" s="110">
        <v>0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</row>
    <row r="106" spans="1:20" ht="14.25" customHeight="1" x14ac:dyDescent="0.25">
      <c r="A106" s="18" t="s">
        <v>417</v>
      </c>
      <c r="B106" s="110"/>
      <c r="C106" s="110"/>
      <c r="D106" s="110"/>
      <c r="E106" s="18"/>
      <c r="F106" s="18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</row>
    <row r="107" spans="1:20" ht="13.2" x14ac:dyDescent="0.25">
      <c r="A107" s="110" t="s">
        <v>418</v>
      </c>
      <c r="B107" s="110">
        <v>32473</v>
      </c>
      <c r="C107" s="110">
        <v>44</v>
      </c>
      <c r="D107" s="110">
        <v>44</v>
      </c>
      <c r="E107" s="110">
        <v>0</v>
      </c>
      <c r="F107" s="110"/>
      <c r="G107" s="110">
        <v>44</v>
      </c>
      <c r="H107" s="110">
        <v>0</v>
      </c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</row>
    <row r="108" spans="1:20" ht="13.2" x14ac:dyDescent="0.25">
      <c r="A108" s="110" t="s">
        <v>419</v>
      </c>
      <c r="B108" s="110">
        <v>66622</v>
      </c>
      <c r="C108" s="110">
        <v>109</v>
      </c>
      <c r="D108" s="110">
        <v>109</v>
      </c>
      <c r="E108" s="110">
        <v>0</v>
      </c>
      <c r="F108" s="110"/>
      <c r="G108" s="110">
        <v>44</v>
      </c>
      <c r="H108" s="110">
        <v>65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</row>
    <row r="109" spans="1:20" ht="13.2" x14ac:dyDescent="0.25">
      <c r="A109" s="110" t="s">
        <v>420</v>
      </c>
      <c r="B109" s="110">
        <v>13426</v>
      </c>
      <c r="C109" s="110">
        <v>44</v>
      </c>
      <c r="D109" s="110">
        <v>44</v>
      </c>
      <c r="E109" s="110">
        <v>0</v>
      </c>
      <c r="F109" s="110"/>
      <c r="G109" s="110">
        <v>44</v>
      </c>
      <c r="H109" s="110">
        <v>0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</row>
    <row r="110" spans="1:20" ht="13.2" x14ac:dyDescent="0.25">
      <c r="A110" s="110" t="s">
        <v>421</v>
      </c>
      <c r="B110" s="110">
        <v>29633</v>
      </c>
      <c r="C110" s="110">
        <v>44</v>
      </c>
      <c r="D110" s="110">
        <v>44</v>
      </c>
      <c r="E110" s="110">
        <v>0</v>
      </c>
      <c r="F110" s="110"/>
      <c r="G110" s="110">
        <v>44</v>
      </c>
      <c r="H110" s="110">
        <v>0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</row>
    <row r="111" spans="1:20" ht="13.2" x14ac:dyDescent="0.25">
      <c r="A111" s="110" t="s">
        <v>422</v>
      </c>
      <c r="B111" s="110">
        <v>17452</v>
      </c>
      <c r="C111" s="110">
        <v>44</v>
      </c>
      <c r="D111" s="110">
        <v>44</v>
      </c>
      <c r="E111" s="110">
        <v>0</v>
      </c>
      <c r="F111" s="110"/>
      <c r="G111" s="110">
        <v>44</v>
      </c>
      <c r="H111" s="110">
        <v>0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</row>
    <row r="112" spans="1:20" ht="14.25" customHeight="1" x14ac:dyDescent="0.25">
      <c r="A112" s="18" t="s">
        <v>423</v>
      </c>
      <c r="B112" s="110"/>
      <c r="C112" s="110"/>
      <c r="D112" s="110"/>
      <c r="E112" s="18"/>
      <c r="F112" s="18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</row>
    <row r="113" spans="1:20" ht="13.2" x14ac:dyDescent="0.25">
      <c r="A113" s="110" t="s">
        <v>424</v>
      </c>
      <c r="B113" s="110">
        <v>15715</v>
      </c>
      <c r="C113" s="110">
        <v>44</v>
      </c>
      <c r="D113" s="110">
        <v>44</v>
      </c>
      <c r="E113" s="110">
        <v>0</v>
      </c>
      <c r="F113" s="110"/>
      <c r="G113" s="110">
        <v>44</v>
      </c>
      <c r="H113" s="110">
        <v>0</v>
      </c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</row>
    <row r="114" spans="1:20" ht="13.2" x14ac:dyDescent="0.25">
      <c r="A114" s="110" t="s">
        <v>425</v>
      </c>
      <c r="B114" s="110">
        <v>12870</v>
      </c>
      <c r="C114" s="110">
        <v>44</v>
      </c>
      <c r="D114" s="110">
        <v>44</v>
      </c>
      <c r="E114" s="110">
        <v>0</v>
      </c>
      <c r="F114" s="110"/>
      <c r="G114" s="110">
        <v>44</v>
      </c>
      <c r="H114" s="110">
        <v>0</v>
      </c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</row>
    <row r="115" spans="1:20" ht="13.2" x14ac:dyDescent="0.25">
      <c r="A115" s="110" t="s">
        <v>426</v>
      </c>
      <c r="B115" s="110">
        <v>19112</v>
      </c>
      <c r="C115" s="110">
        <v>124</v>
      </c>
      <c r="D115" s="110">
        <v>124</v>
      </c>
      <c r="E115" s="110">
        <v>0</v>
      </c>
      <c r="F115" s="110"/>
      <c r="G115" s="110">
        <v>44</v>
      </c>
      <c r="H115" s="110">
        <v>80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</row>
    <row r="116" spans="1:20" ht="13.2" x14ac:dyDescent="0.25">
      <c r="A116" s="110" t="s">
        <v>427</v>
      </c>
      <c r="B116" s="110">
        <v>15128</v>
      </c>
      <c r="C116" s="110">
        <v>44</v>
      </c>
      <c r="D116" s="110">
        <v>44</v>
      </c>
      <c r="E116" s="110">
        <v>0</v>
      </c>
      <c r="F116" s="110"/>
      <c r="G116" s="110">
        <v>44</v>
      </c>
      <c r="H116" s="110">
        <v>0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</row>
    <row r="117" spans="1:20" ht="13.2" x14ac:dyDescent="0.25">
      <c r="A117" s="110" t="s">
        <v>428</v>
      </c>
      <c r="B117" s="110">
        <v>33793</v>
      </c>
      <c r="C117" s="110">
        <v>44</v>
      </c>
      <c r="D117" s="110">
        <v>44</v>
      </c>
      <c r="E117" s="110">
        <v>0</v>
      </c>
      <c r="F117" s="110"/>
      <c r="G117" s="110">
        <v>44</v>
      </c>
      <c r="H117" s="110">
        <v>0</v>
      </c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</row>
    <row r="118" spans="1:20" ht="13.2" x14ac:dyDescent="0.25">
      <c r="A118" s="110" t="s">
        <v>429</v>
      </c>
      <c r="B118" s="110">
        <v>147734</v>
      </c>
      <c r="C118" s="110">
        <v>109</v>
      </c>
      <c r="D118" s="110">
        <v>109</v>
      </c>
      <c r="E118" s="110">
        <v>0</v>
      </c>
      <c r="F118" s="110"/>
      <c r="G118" s="110">
        <v>44</v>
      </c>
      <c r="H118" s="110">
        <v>65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</row>
    <row r="119" spans="1:20" ht="13.2" x14ac:dyDescent="0.25">
      <c r="A119" s="110" t="s">
        <v>430</v>
      </c>
      <c r="B119" s="110">
        <v>52145</v>
      </c>
      <c r="C119" s="110">
        <v>44</v>
      </c>
      <c r="D119" s="110">
        <v>44</v>
      </c>
      <c r="E119" s="110">
        <v>0</v>
      </c>
      <c r="F119" s="110"/>
      <c r="G119" s="110">
        <v>44</v>
      </c>
      <c r="H119" s="110">
        <v>0</v>
      </c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</row>
    <row r="120" spans="1:20" ht="13.2" x14ac:dyDescent="0.25">
      <c r="A120" s="110" t="s">
        <v>431</v>
      </c>
      <c r="B120" s="110">
        <v>26942</v>
      </c>
      <c r="C120" s="110">
        <v>44</v>
      </c>
      <c r="D120" s="110">
        <v>44</v>
      </c>
      <c r="E120" s="110">
        <v>0</v>
      </c>
      <c r="F120" s="110"/>
      <c r="G120" s="110">
        <v>44</v>
      </c>
      <c r="H120" s="110">
        <v>0</v>
      </c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</row>
    <row r="121" spans="1:20" ht="13.2" x14ac:dyDescent="0.25">
      <c r="A121" s="110" t="s">
        <v>432</v>
      </c>
      <c r="B121" s="110">
        <v>15631</v>
      </c>
      <c r="C121" s="110">
        <v>44</v>
      </c>
      <c r="D121" s="110">
        <v>44</v>
      </c>
      <c r="E121" s="110">
        <v>0</v>
      </c>
      <c r="F121" s="110"/>
      <c r="G121" s="110">
        <v>44</v>
      </c>
      <c r="H121" s="110">
        <v>0</v>
      </c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</row>
    <row r="122" spans="1:20" ht="13.2" x14ac:dyDescent="0.25">
      <c r="A122" s="110" t="s">
        <v>433</v>
      </c>
      <c r="B122" s="110">
        <v>16713</v>
      </c>
      <c r="C122" s="110">
        <v>44</v>
      </c>
      <c r="D122" s="110">
        <v>44</v>
      </c>
      <c r="E122" s="110">
        <v>0</v>
      </c>
      <c r="F122" s="110"/>
      <c r="G122" s="110">
        <v>44</v>
      </c>
      <c r="H122" s="110">
        <v>0</v>
      </c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</row>
    <row r="123" spans="1:20" ht="13.2" x14ac:dyDescent="0.25">
      <c r="A123" s="110" t="s">
        <v>434</v>
      </c>
      <c r="B123" s="110">
        <v>17756</v>
      </c>
      <c r="C123" s="110">
        <v>44</v>
      </c>
      <c r="D123" s="110">
        <v>44</v>
      </c>
      <c r="E123" s="110">
        <v>0</v>
      </c>
      <c r="F123" s="110"/>
      <c r="G123" s="110">
        <v>44</v>
      </c>
      <c r="H123" s="110">
        <v>0</v>
      </c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</row>
    <row r="124" spans="1:20" ht="13.2" x14ac:dyDescent="0.25">
      <c r="A124" s="110" t="s">
        <v>435</v>
      </c>
      <c r="B124" s="110">
        <v>85747</v>
      </c>
      <c r="C124" s="110">
        <v>109</v>
      </c>
      <c r="D124" s="110">
        <v>109</v>
      </c>
      <c r="E124" s="110">
        <v>0</v>
      </c>
      <c r="F124" s="110"/>
      <c r="G124" s="110">
        <v>44</v>
      </c>
      <c r="H124" s="110">
        <v>65</v>
      </c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</row>
    <row r="125" spans="1:20" ht="13.2" x14ac:dyDescent="0.25">
      <c r="A125" s="110" t="s">
        <v>436</v>
      </c>
      <c r="B125" s="110">
        <v>31705</v>
      </c>
      <c r="C125" s="110">
        <v>124</v>
      </c>
      <c r="D125" s="110">
        <v>124</v>
      </c>
      <c r="E125" s="110">
        <v>0</v>
      </c>
      <c r="F125" s="110"/>
      <c r="G125" s="110">
        <v>44</v>
      </c>
      <c r="H125" s="110">
        <v>80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</row>
    <row r="126" spans="1:20" ht="13.2" x14ac:dyDescent="0.25">
      <c r="A126" s="110" t="s">
        <v>437</v>
      </c>
      <c r="B126" s="110">
        <v>46090</v>
      </c>
      <c r="C126" s="110">
        <v>44</v>
      </c>
      <c r="D126" s="110">
        <v>44</v>
      </c>
      <c r="E126" s="110">
        <v>0</v>
      </c>
      <c r="F126" s="110"/>
      <c r="G126" s="110">
        <v>44</v>
      </c>
      <c r="H126" s="110">
        <v>0</v>
      </c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</row>
    <row r="127" spans="1:20" ht="13.2" x14ac:dyDescent="0.25">
      <c r="A127" s="110" t="s">
        <v>438</v>
      </c>
      <c r="B127" s="110">
        <v>24834</v>
      </c>
      <c r="C127" s="110">
        <v>124</v>
      </c>
      <c r="D127" s="110">
        <v>124</v>
      </c>
      <c r="E127" s="110">
        <v>0</v>
      </c>
      <c r="F127" s="110"/>
      <c r="G127" s="110">
        <v>44</v>
      </c>
      <c r="H127" s="110">
        <v>80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</row>
    <row r="128" spans="1:20" ht="13.2" x14ac:dyDescent="0.25">
      <c r="A128" s="110" t="s">
        <v>439</v>
      </c>
      <c r="B128" s="110">
        <v>124935</v>
      </c>
      <c r="C128" s="110">
        <v>109</v>
      </c>
      <c r="D128" s="110">
        <v>109</v>
      </c>
      <c r="E128" s="110">
        <v>0</v>
      </c>
      <c r="F128" s="110"/>
      <c r="G128" s="110">
        <v>44</v>
      </c>
      <c r="H128" s="110">
        <v>65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</row>
    <row r="129" spans="1:20" ht="13.2" x14ac:dyDescent="0.25">
      <c r="A129" s="110" t="s">
        <v>440</v>
      </c>
      <c r="B129" s="110">
        <v>344166</v>
      </c>
      <c r="C129" s="110">
        <v>172</v>
      </c>
      <c r="D129" s="110">
        <v>172</v>
      </c>
      <c r="E129" s="110">
        <v>0</v>
      </c>
      <c r="F129" s="110"/>
      <c r="G129" s="110">
        <v>44</v>
      </c>
      <c r="H129" s="110">
        <v>128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</row>
    <row r="130" spans="1:20" ht="13.2" x14ac:dyDescent="0.25">
      <c r="A130" s="110" t="s">
        <v>441</v>
      </c>
      <c r="B130" s="110">
        <v>13208</v>
      </c>
      <c r="C130" s="110">
        <v>44</v>
      </c>
      <c r="D130" s="110">
        <v>44</v>
      </c>
      <c r="E130" s="110">
        <v>0</v>
      </c>
      <c r="F130" s="110"/>
      <c r="G130" s="110">
        <v>44</v>
      </c>
      <c r="H130" s="110">
        <v>0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</row>
    <row r="131" spans="1:20" ht="13.2" x14ac:dyDescent="0.25">
      <c r="A131" s="110" t="s">
        <v>442</v>
      </c>
      <c r="B131" s="110">
        <v>7492</v>
      </c>
      <c r="C131" s="110">
        <v>44</v>
      </c>
      <c r="D131" s="110">
        <v>44</v>
      </c>
      <c r="E131" s="110">
        <v>0</v>
      </c>
      <c r="F131" s="110"/>
      <c r="G131" s="110">
        <v>44</v>
      </c>
      <c r="H131" s="110">
        <v>0</v>
      </c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</row>
    <row r="132" spans="1:20" ht="13.2" x14ac:dyDescent="0.25">
      <c r="A132" s="110" t="s">
        <v>443</v>
      </c>
      <c r="B132" s="110">
        <v>19174</v>
      </c>
      <c r="C132" s="110">
        <v>44</v>
      </c>
      <c r="D132" s="110">
        <v>44</v>
      </c>
      <c r="E132" s="110">
        <v>0</v>
      </c>
      <c r="F132" s="110"/>
      <c r="G132" s="110">
        <v>44</v>
      </c>
      <c r="H132" s="110">
        <v>0</v>
      </c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</row>
    <row r="133" spans="1:20" ht="13.2" x14ac:dyDescent="0.25">
      <c r="A133" s="110" t="s">
        <v>444</v>
      </c>
      <c r="B133" s="110">
        <v>19226</v>
      </c>
      <c r="C133" s="110">
        <v>44</v>
      </c>
      <c r="D133" s="110">
        <v>44</v>
      </c>
      <c r="E133" s="110">
        <v>0</v>
      </c>
      <c r="F133" s="110"/>
      <c r="G133" s="110">
        <v>44</v>
      </c>
      <c r="H133" s="110">
        <v>0</v>
      </c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</row>
    <row r="134" spans="1:20" ht="13.2" x14ac:dyDescent="0.25">
      <c r="A134" s="110" t="s">
        <v>445</v>
      </c>
      <c r="B134" s="110">
        <v>15889</v>
      </c>
      <c r="C134" s="110">
        <v>124</v>
      </c>
      <c r="D134" s="110">
        <v>124</v>
      </c>
      <c r="E134" s="110">
        <v>0</v>
      </c>
      <c r="F134" s="110"/>
      <c r="G134" s="110">
        <v>44</v>
      </c>
      <c r="H134" s="110">
        <v>80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</row>
    <row r="135" spans="1:20" ht="13.2" x14ac:dyDescent="0.25">
      <c r="A135" s="110" t="s">
        <v>446</v>
      </c>
      <c r="B135" s="110">
        <v>25396</v>
      </c>
      <c r="C135" s="110">
        <v>124</v>
      </c>
      <c r="D135" s="110">
        <v>124</v>
      </c>
      <c r="E135" s="110">
        <v>0</v>
      </c>
      <c r="F135" s="110"/>
      <c r="G135" s="110">
        <v>44</v>
      </c>
      <c r="H135" s="110">
        <v>80</v>
      </c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</row>
    <row r="136" spans="1:20" ht="13.2" x14ac:dyDescent="0.25">
      <c r="A136" s="110" t="s">
        <v>447</v>
      </c>
      <c r="B136" s="110">
        <v>14268</v>
      </c>
      <c r="C136" s="110">
        <v>44</v>
      </c>
      <c r="D136" s="110">
        <v>44</v>
      </c>
      <c r="E136" s="110">
        <v>0</v>
      </c>
      <c r="F136" s="110"/>
      <c r="G136" s="110">
        <v>44</v>
      </c>
      <c r="H136" s="110">
        <v>0</v>
      </c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</row>
    <row r="137" spans="1:20" ht="13.2" x14ac:dyDescent="0.25">
      <c r="A137" s="110" t="s">
        <v>448</v>
      </c>
      <c r="B137" s="110">
        <v>22229</v>
      </c>
      <c r="C137" s="110">
        <v>124</v>
      </c>
      <c r="D137" s="110">
        <v>124</v>
      </c>
      <c r="E137" s="110">
        <v>0</v>
      </c>
      <c r="F137" s="110"/>
      <c r="G137" s="110">
        <v>44</v>
      </c>
      <c r="H137" s="110">
        <v>80</v>
      </c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</row>
    <row r="138" spans="1:20" ht="13.2" x14ac:dyDescent="0.25">
      <c r="A138" s="110" t="s">
        <v>449</v>
      </c>
      <c r="B138" s="110">
        <v>13617</v>
      </c>
      <c r="C138" s="110">
        <v>44</v>
      </c>
      <c r="D138" s="110">
        <v>44</v>
      </c>
      <c r="E138" s="110">
        <v>0</v>
      </c>
      <c r="F138" s="110"/>
      <c r="G138" s="110">
        <v>44</v>
      </c>
      <c r="H138" s="110">
        <v>0</v>
      </c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</row>
    <row r="139" spans="1:20" ht="13.2" x14ac:dyDescent="0.25">
      <c r="A139" s="110" t="s">
        <v>450</v>
      </c>
      <c r="B139" s="110">
        <v>45440</v>
      </c>
      <c r="C139" s="110">
        <v>124</v>
      </c>
      <c r="D139" s="110">
        <v>124</v>
      </c>
      <c r="E139" s="110">
        <v>0</v>
      </c>
      <c r="F139" s="110"/>
      <c r="G139" s="110">
        <v>44</v>
      </c>
      <c r="H139" s="110">
        <v>80</v>
      </c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</row>
    <row r="140" spans="1:20" ht="13.2" x14ac:dyDescent="0.25">
      <c r="A140" s="110" t="s">
        <v>451</v>
      </c>
      <c r="B140" s="110">
        <v>36628</v>
      </c>
      <c r="C140" s="110">
        <v>124</v>
      </c>
      <c r="D140" s="110">
        <v>124</v>
      </c>
      <c r="E140" s="110">
        <v>0</v>
      </c>
      <c r="F140" s="110"/>
      <c r="G140" s="110">
        <v>44</v>
      </c>
      <c r="H140" s="110">
        <v>80</v>
      </c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</row>
    <row r="141" spans="1:20" ht="13.2" x14ac:dyDescent="0.25">
      <c r="A141" s="110" t="s">
        <v>452</v>
      </c>
      <c r="B141" s="110">
        <v>30541</v>
      </c>
      <c r="C141" s="110">
        <v>44</v>
      </c>
      <c r="D141" s="110">
        <v>44</v>
      </c>
      <c r="E141" s="110">
        <v>0</v>
      </c>
      <c r="F141" s="110"/>
      <c r="G141" s="110">
        <v>44</v>
      </c>
      <c r="H141" s="110">
        <v>0</v>
      </c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</row>
    <row r="142" spans="1:20" ht="13.2" x14ac:dyDescent="0.25">
      <c r="A142" s="110" t="s">
        <v>453</v>
      </c>
      <c r="B142" s="110">
        <v>15940</v>
      </c>
      <c r="C142" s="110">
        <v>44</v>
      </c>
      <c r="D142" s="110">
        <v>44</v>
      </c>
      <c r="E142" s="110">
        <v>0</v>
      </c>
      <c r="F142" s="110"/>
      <c r="G142" s="110">
        <v>44</v>
      </c>
      <c r="H142" s="110">
        <v>0</v>
      </c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</row>
    <row r="143" spans="1:20" ht="13.2" x14ac:dyDescent="0.25">
      <c r="A143" s="110" t="s">
        <v>454</v>
      </c>
      <c r="B143" s="110">
        <v>42476</v>
      </c>
      <c r="C143" s="110">
        <v>44</v>
      </c>
      <c r="D143" s="110">
        <v>44</v>
      </c>
      <c r="E143" s="110">
        <v>0</v>
      </c>
      <c r="F143" s="110"/>
      <c r="G143" s="110">
        <v>44</v>
      </c>
      <c r="H143" s="110">
        <v>0</v>
      </c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</row>
    <row r="144" spans="1:20" ht="13.2" x14ac:dyDescent="0.25">
      <c r="A144" s="110" t="s">
        <v>455</v>
      </c>
      <c r="B144" s="110">
        <v>10280</v>
      </c>
      <c r="C144" s="110">
        <v>44</v>
      </c>
      <c r="D144" s="110">
        <v>44</v>
      </c>
      <c r="E144" s="110">
        <v>0</v>
      </c>
      <c r="F144" s="110"/>
      <c r="G144" s="110">
        <v>44</v>
      </c>
      <c r="H144" s="110">
        <v>0</v>
      </c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</row>
    <row r="145" spans="1:20" ht="13.2" x14ac:dyDescent="0.25">
      <c r="A145" s="110" t="s">
        <v>456</v>
      </c>
      <c r="B145" s="110">
        <v>15007</v>
      </c>
      <c r="C145" s="110">
        <v>44</v>
      </c>
      <c r="D145" s="110">
        <v>44</v>
      </c>
      <c r="E145" s="110">
        <v>0</v>
      </c>
      <c r="F145" s="110"/>
      <c r="G145" s="110">
        <v>44</v>
      </c>
      <c r="H145" s="110">
        <v>0</v>
      </c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</row>
    <row r="146" spans="1:20" ht="14.25" customHeight="1" x14ac:dyDescent="0.25">
      <c r="A146" s="18" t="s">
        <v>457</v>
      </c>
      <c r="B146" s="110"/>
      <c r="C146" s="110"/>
      <c r="D146" s="110"/>
      <c r="E146" s="18"/>
      <c r="F146" s="18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</row>
    <row r="147" spans="1:20" ht="13.2" x14ac:dyDescent="0.25">
      <c r="A147" s="110" t="s">
        <v>458</v>
      </c>
      <c r="B147" s="110">
        <v>45367</v>
      </c>
      <c r="C147" s="110">
        <v>44</v>
      </c>
      <c r="D147" s="110">
        <v>44</v>
      </c>
      <c r="E147" s="110">
        <v>0</v>
      </c>
      <c r="F147" s="110"/>
      <c r="G147" s="110">
        <v>44</v>
      </c>
      <c r="H147" s="110">
        <v>0</v>
      </c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</row>
    <row r="148" spans="1:20" ht="13.2" x14ac:dyDescent="0.25">
      <c r="A148" s="110" t="s">
        <v>459</v>
      </c>
      <c r="B148" s="110">
        <v>102767</v>
      </c>
      <c r="C148" s="110">
        <v>109</v>
      </c>
      <c r="D148" s="110">
        <v>109</v>
      </c>
      <c r="E148" s="110">
        <v>0</v>
      </c>
      <c r="F148" s="110"/>
      <c r="G148" s="110">
        <v>44</v>
      </c>
      <c r="H148" s="110">
        <v>65</v>
      </c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</row>
    <row r="149" spans="1:20" ht="13.2" x14ac:dyDescent="0.25">
      <c r="A149" s="110" t="s">
        <v>460</v>
      </c>
      <c r="B149" s="110">
        <v>10815</v>
      </c>
      <c r="C149" s="110">
        <v>194</v>
      </c>
      <c r="D149" s="110">
        <v>44</v>
      </c>
      <c r="E149" s="110">
        <v>150</v>
      </c>
      <c r="F149" s="110"/>
      <c r="G149" s="110">
        <v>44</v>
      </c>
      <c r="H149" s="110">
        <v>0</v>
      </c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</row>
    <row r="150" spans="1:20" ht="13.2" x14ac:dyDescent="0.25">
      <c r="A150" s="110" t="s">
        <v>461</v>
      </c>
      <c r="B150" s="110">
        <v>84395</v>
      </c>
      <c r="C150" s="110">
        <v>124</v>
      </c>
      <c r="D150" s="110">
        <v>124</v>
      </c>
      <c r="E150" s="110">
        <v>0</v>
      </c>
      <c r="F150" s="110"/>
      <c r="G150" s="110">
        <v>44</v>
      </c>
      <c r="H150" s="110">
        <v>80</v>
      </c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</row>
    <row r="151" spans="1:20" ht="13.2" x14ac:dyDescent="0.25">
      <c r="A151" s="110" t="s">
        <v>462</v>
      </c>
      <c r="B151" s="110">
        <v>25903</v>
      </c>
      <c r="C151" s="110">
        <v>44</v>
      </c>
      <c r="D151" s="110">
        <v>44</v>
      </c>
      <c r="E151" s="110">
        <v>0</v>
      </c>
      <c r="F151" s="110"/>
      <c r="G151" s="110">
        <v>44</v>
      </c>
      <c r="H151" s="110">
        <v>0</v>
      </c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</row>
    <row r="152" spans="1:20" ht="13.2" x14ac:dyDescent="0.25">
      <c r="A152" s="110" t="s">
        <v>463</v>
      </c>
      <c r="B152" s="110">
        <v>64601</v>
      </c>
      <c r="C152" s="110">
        <v>44</v>
      </c>
      <c r="D152" s="110">
        <v>44</v>
      </c>
      <c r="E152" s="110">
        <v>0</v>
      </c>
      <c r="F152" s="110"/>
      <c r="G152" s="110">
        <v>44</v>
      </c>
      <c r="H152" s="110">
        <v>0</v>
      </c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</row>
    <row r="153" spans="1:20" ht="14.25" customHeight="1" x14ac:dyDescent="0.25">
      <c r="A153" s="18" t="s">
        <v>464</v>
      </c>
      <c r="B153" s="110"/>
      <c r="C153" s="110"/>
      <c r="D153" s="110"/>
      <c r="E153" s="18"/>
      <c r="F153" s="18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</row>
    <row r="154" spans="1:20" ht="13.2" x14ac:dyDescent="0.25">
      <c r="A154" s="110" t="s">
        <v>465</v>
      </c>
      <c r="B154" s="110">
        <v>31402</v>
      </c>
      <c r="C154" s="110">
        <v>124</v>
      </c>
      <c r="D154" s="110">
        <v>124</v>
      </c>
      <c r="E154" s="110">
        <v>0</v>
      </c>
      <c r="F154" s="110"/>
      <c r="G154" s="110">
        <v>44</v>
      </c>
      <c r="H154" s="110">
        <v>80</v>
      </c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</row>
    <row r="155" spans="1:20" ht="13.2" x14ac:dyDescent="0.25">
      <c r="A155" s="110" t="s">
        <v>466</v>
      </c>
      <c r="B155" s="110">
        <v>41420</v>
      </c>
      <c r="C155" s="110">
        <v>124</v>
      </c>
      <c r="D155" s="110">
        <v>124</v>
      </c>
      <c r="E155" s="110">
        <v>0</v>
      </c>
      <c r="F155" s="110"/>
      <c r="G155" s="110">
        <v>44</v>
      </c>
      <c r="H155" s="110">
        <v>80</v>
      </c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</row>
    <row r="156" spans="1:20" ht="13.2" x14ac:dyDescent="0.25">
      <c r="A156" s="110" t="s">
        <v>467</v>
      </c>
      <c r="B156" s="110">
        <v>9750</v>
      </c>
      <c r="C156" s="110">
        <v>194</v>
      </c>
      <c r="D156" s="110">
        <v>44</v>
      </c>
      <c r="E156" s="110">
        <v>150</v>
      </c>
      <c r="F156" s="110"/>
      <c r="G156" s="110">
        <v>44</v>
      </c>
      <c r="H156" s="110">
        <v>0</v>
      </c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</row>
    <row r="157" spans="1:20" ht="13.2" x14ac:dyDescent="0.25">
      <c r="A157" s="110" t="s">
        <v>468</v>
      </c>
      <c r="B157" s="110">
        <v>9495</v>
      </c>
      <c r="C157" s="110">
        <v>124</v>
      </c>
      <c r="D157" s="110">
        <v>124</v>
      </c>
      <c r="E157" s="110">
        <v>0</v>
      </c>
      <c r="F157" s="110"/>
      <c r="G157" s="110">
        <v>44</v>
      </c>
      <c r="H157" s="110">
        <v>80</v>
      </c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</row>
    <row r="158" spans="1:20" ht="13.2" x14ac:dyDescent="0.25">
      <c r="A158" s="110" t="s">
        <v>469</v>
      </c>
      <c r="B158" s="110">
        <v>113179</v>
      </c>
      <c r="C158" s="110">
        <v>109</v>
      </c>
      <c r="D158" s="110">
        <v>109</v>
      </c>
      <c r="E158" s="110">
        <v>0</v>
      </c>
      <c r="F158" s="110"/>
      <c r="G158" s="110">
        <v>44</v>
      </c>
      <c r="H158" s="110">
        <v>65</v>
      </c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</row>
    <row r="159" spans="1:20" ht="13.2" x14ac:dyDescent="0.25">
      <c r="A159" s="110" t="s">
        <v>470</v>
      </c>
      <c r="B159" s="110">
        <v>4813</v>
      </c>
      <c r="C159" s="110">
        <v>194</v>
      </c>
      <c r="D159" s="110">
        <v>44</v>
      </c>
      <c r="E159" s="110">
        <v>150</v>
      </c>
      <c r="F159" s="110"/>
      <c r="G159" s="110">
        <v>44</v>
      </c>
      <c r="H159" s="110">
        <v>0</v>
      </c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</row>
    <row r="160" spans="1:20" ht="13.2" x14ac:dyDescent="0.25">
      <c r="A160" s="110" t="s">
        <v>471</v>
      </c>
      <c r="B160" s="110">
        <v>5654</v>
      </c>
      <c r="C160" s="110">
        <v>44</v>
      </c>
      <c r="D160" s="110">
        <v>44</v>
      </c>
      <c r="E160" s="110">
        <v>0</v>
      </c>
      <c r="F160" s="110"/>
      <c r="G160" s="110">
        <v>44</v>
      </c>
      <c r="H160" s="110">
        <v>0</v>
      </c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</row>
    <row r="161" spans="1:20" ht="13.2" x14ac:dyDescent="0.25">
      <c r="A161" s="110" t="s">
        <v>472</v>
      </c>
      <c r="B161" s="110">
        <v>33246</v>
      </c>
      <c r="C161" s="110">
        <v>44</v>
      </c>
      <c r="D161" s="110">
        <v>44</v>
      </c>
      <c r="E161" s="110">
        <v>0</v>
      </c>
      <c r="F161" s="110"/>
      <c r="G161" s="110">
        <v>44</v>
      </c>
      <c r="H161" s="110">
        <v>0</v>
      </c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</row>
    <row r="162" spans="1:20" ht="13.2" x14ac:dyDescent="0.25">
      <c r="A162" s="110" t="s">
        <v>473</v>
      </c>
      <c r="B162" s="110">
        <v>6637</v>
      </c>
      <c r="C162" s="110">
        <v>194</v>
      </c>
      <c r="D162" s="110">
        <v>44</v>
      </c>
      <c r="E162" s="110">
        <v>150</v>
      </c>
      <c r="F162" s="110"/>
      <c r="G162" s="110">
        <v>44</v>
      </c>
      <c r="H162" s="110">
        <v>0</v>
      </c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</row>
    <row r="163" spans="1:20" ht="13.2" x14ac:dyDescent="0.25">
      <c r="A163" s="110" t="s">
        <v>474</v>
      </c>
      <c r="B163" s="110">
        <v>5693</v>
      </c>
      <c r="C163" s="110">
        <v>44</v>
      </c>
      <c r="D163" s="110">
        <v>44</v>
      </c>
      <c r="E163" s="110">
        <v>0</v>
      </c>
      <c r="F163" s="110"/>
      <c r="G163" s="110">
        <v>44</v>
      </c>
      <c r="H163" s="110">
        <v>0</v>
      </c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</row>
    <row r="164" spans="1:20" ht="13.2" x14ac:dyDescent="0.25">
      <c r="A164" s="110" t="s">
        <v>475</v>
      </c>
      <c r="B164" s="110">
        <v>5280</v>
      </c>
      <c r="C164" s="110">
        <v>44</v>
      </c>
      <c r="D164" s="110">
        <v>44</v>
      </c>
      <c r="E164" s="110">
        <v>0</v>
      </c>
      <c r="F164" s="110"/>
      <c r="G164" s="110">
        <v>44</v>
      </c>
      <c r="H164" s="110">
        <v>0</v>
      </c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</row>
    <row r="165" spans="1:20" ht="13.2" x14ac:dyDescent="0.25">
      <c r="A165" s="110" t="s">
        <v>476</v>
      </c>
      <c r="B165" s="110">
        <v>579281</v>
      </c>
      <c r="C165" s="110">
        <v>237</v>
      </c>
      <c r="D165" s="110">
        <v>237</v>
      </c>
      <c r="E165" s="110">
        <v>0</v>
      </c>
      <c r="F165" s="110"/>
      <c r="G165" s="110">
        <v>44</v>
      </c>
      <c r="H165" s="110">
        <v>193</v>
      </c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</row>
    <row r="166" spans="1:20" ht="13.2" x14ac:dyDescent="0.25">
      <c r="A166" s="110" t="s">
        <v>477</v>
      </c>
      <c r="B166" s="110">
        <v>13207</v>
      </c>
      <c r="C166" s="110">
        <v>44</v>
      </c>
      <c r="D166" s="110">
        <v>44</v>
      </c>
      <c r="E166" s="110">
        <v>0</v>
      </c>
      <c r="F166" s="110"/>
      <c r="G166" s="110">
        <v>44</v>
      </c>
      <c r="H166" s="110">
        <v>0</v>
      </c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</row>
    <row r="167" spans="1:20" ht="13.2" x14ac:dyDescent="0.25">
      <c r="A167" s="110" t="s">
        <v>478</v>
      </c>
      <c r="B167" s="110">
        <v>9464</v>
      </c>
      <c r="C167" s="110">
        <v>44</v>
      </c>
      <c r="D167" s="110">
        <v>44</v>
      </c>
      <c r="E167" s="110">
        <v>0</v>
      </c>
      <c r="F167" s="110"/>
      <c r="G167" s="110">
        <v>44</v>
      </c>
      <c r="H167" s="110">
        <v>0</v>
      </c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</row>
    <row r="168" spans="1:20" ht="13.2" x14ac:dyDescent="0.25">
      <c r="A168" s="110" t="s">
        <v>479</v>
      </c>
      <c r="B168" s="110">
        <v>9210</v>
      </c>
      <c r="C168" s="110">
        <v>44</v>
      </c>
      <c r="D168" s="110">
        <v>44</v>
      </c>
      <c r="E168" s="110">
        <v>0</v>
      </c>
      <c r="F168" s="110"/>
      <c r="G168" s="110">
        <v>44</v>
      </c>
      <c r="H168" s="110">
        <v>0</v>
      </c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</row>
    <row r="169" spans="1:20" ht="13.2" x14ac:dyDescent="0.25">
      <c r="A169" s="110" t="s">
        <v>480</v>
      </c>
      <c r="B169" s="110">
        <v>37977</v>
      </c>
      <c r="C169" s="110">
        <v>124</v>
      </c>
      <c r="D169" s="110">
        <v>124</v>
      </c>
      <c r="E169" s="110">
        <v>0</v>
      </c>
      <c r="F169" s="110"/>
      <c r="G169" s="110">
        <v>44</v>
      </c>
      <c r="H169" s="110">
        <v>80</v>
      </c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</row>
    <row r="170" spans="1:20" ht="13.2" x14ac:dyDescent="0.25">
      <c r="A170" s="110" t="s">
        <v>481</v>
      </c>
      <c r="B170" s="110">
        <v>6940</v>
      </c>
      <c r="C170" s="110">
        <v>44</v>
      </c>
      <c r="D170" s="110">
        <v>44</v>
      </c>
      <c r="E170" s="110">
        <v>0</v>
      </c>
      <c r="F170" s="110"/>
      <c r="G170" s="110">
        <v>44</v>
      </c>
      <c r="H170" s="110">
        <v>0</v>
      </c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</row>
    <row r="171" spans="1:20" ht="13.2" x14ac:dyDescent="0.25">
      <c r="A171" s="110" t="s">
        <v>482</v>
      </c>
      <c r="B171" s="110">
        <v>46336</v>
      </c>
      <c r="C171" s="110">
        <v>124</v>
      </c>
      <c r="D171" s="110">
        <v>124</v>
      </c>
      <c r="E171" s="110">
        <v>0</v>
      </c>
      <c r="F171" s="110"/>
      <c r="G171" s="110">
        <v>44</v>
      </c>
      <c r="H171" s="110">
        <v>80</v>
      </c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</row>
    <row r="172" spans="1:20" ht="13.2" x14ac:dyDescent="0.25">
      <c r="A172" s="110" t="s">
        <v>483</v>
      </c>
      <c r="B172" s="110">
        <v>42568</v>
      </c>
      <c r="C172" s="110">
        <v>124</v>
      </c>
      <c r="D172" s="110">
        <v>124</v>
      </c>
      <c r="E172" s="110">
        <v>0</v>
      </c>
      <c r="F172" s="110"/>
      <c r="G172" s="110">
        <v>44</v>
      </c>
      <c r="H172" s="110">
        <v>80</v>
      </c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</row>
    <row r="173" spans="1:20" ht="13.2" x14ac:dyDescent="0.25">
      <c r="A173" s="110" t="s">
        <v>484</v>
      </c>
      <c r="B173" s="110">
        <v>40089</v>
      </c>
      <c r="C173" s="110">
        <v>44</v>
      </c>
      <c r="D173" s="110">
        <v>44</v>
      </c>
      <c r="E173" s="110">
        <v>0</v>
      </c>
      <c r="F173" s="110"/>
      <c r="G173" s="110">
        <v>44</v>
      </c>
      <c r="H173" s="110">
        <v>0</v>
      </c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</row>
    <row r="174" spans="1:20" ht="13.2" x14ac:dyDescent="0.25">
      <c r="A174" s="110" t="s">
        <v>485</v>
      </c>
      <c r="B174" s="110">
        <v>14109</v>
      </c>
      <c r="C174" s="110">
        <v>124</v>
      </c>
      <c r="D174" s="110">
        <v>124</v>
      </c>
      <c r="E174" s="110">
        <v>0</v>
      </c>
      <c r="F174" s="110"/>
      <c r="G174" s="110">
        <v>44</v>
      </c>
      <c r="H174" s="110">
        <v>80</v>
      </c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</row>
    <row r="175" spans="1:20" ht="13.2" x14ac:dyDescent="0.25">
      <c r="A175" s="110" t="s">
        <v>486</v>
      </c>
      <c r="B175" s="110">
        <v>14555</v>
      </c>
      <c r="C175" s="110">
        <v>44</v>
      </c>
      <c r="D175" s="110">
        <v>44</v>
      </c>
      <c r="E175" s="110">
        <v>0</v>
      </c>
      <c r="F175" s="110"/>
      <c r="G175" s="110">
        <v>44</v>
      </c>
      <c r="H175" s="110">
        <v>0</v>
      </c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</row>
    <row r="176" spans="1:20" ht="13.2" x14ac:dyDescent="0.25">
      <c r="A176" s="110" t="s">
        <v>487</v>
      </c>
      <c r="B176" s="110">
        <v>24537</v>
      </c>
      <c r="C176" s="110">
        <v>44</v>
      </c>
      <c r="D176" s="110">
        <v>44</v>
      </c>
      <c r="E176" s="110">
        <v>0</v>
      </c>
      <c r="F176" s="110"/>
      <c r="G176" s="110">
        <v>44</v>
      </c>
      <c r="H176" s="110">
        <v>0</v>
      </c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</row>
    <row r="177" spans="1:20" ht="13.2" x14ac:dyDescent="0.25">
      <c r="A177" s="110" t="s">
        <v>488</v>
      </c>
      <c r="B177" s="110">
        <v>34754</v>
      </c>
      <c r="C177" s="110">
        <v>44</v>
      </c>
      <c r="D177" s="110">
        <v>44</v>
      </c>
      <c r="E177" s="110">
        <v>0</v>
      </c>
      <c r="F177" s="110"/>
      <c r="G177" s="110">
        <v>44</v>
      </c>
      <c r="H177" s="110">
        <v>0</v>
      </c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</row>
    <row r="178" spans="1:20" ht="13.2" x14ac:dyDescent="0.25">
      <c r="A178" s="110" t="s">
        <v>489</v>
      </c>
      <c r="B178" s="110">
        <v>9310</v>
      </c>
      <c r="C178" s="110">
        <v>44</v>
      </c>
      <c r="D178" s="110">
        <v>44</v>
      </c>
      <c r="E178" s="110">
        <v>0</v>
      </c>
      <c r="F178" s="110"/>
      <c r="G178" s="110">
        <v>44</v>
      </c>
      <c r="H178" s="110">
        <v>0</v>
      </c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</row>
    <row r="179" spans="1:20" ht="13.2" x14ac:dyDescent="0.25">
      <c r="A179" s="110" t="s">
        <v>490</v>
      </c>
      <c r="B179" s="110">
        <v>10513</v>
      </c>
      <c r="C179" s="110">
        <v>44</v>
      </c>
      <c r="D179" s="110">
        <v>44</v>
      </c>
      <c r="E179" s="110">
        <v>0</v>
      </c>
      <c r="F179" s="110"/>
      <c r="G179" s="110">
        <v>44</v>
      </c>
      <c r="H179" s="110">
        <v>0</v>
      </c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</row>
    <row r="180" spans="1:20" ht="13.2" x14ac:dyDescent="0.25">
      <c r="A180" s="110" t="s">
        <v>491</v>
      </c>
      <c r="B180" s="110">
        <v>69364</v>
      </c>
      <c r="C180" s="110">
        <v>124</v>
      </c>
      <c r="D180" s="110">
        <v>124</v>
      </c>
      <c r="E180" s="110">
        <v>0</v>
      </c>
      <c r="F180" s="110"/>
      <c r="G180" s="110">
        <v>44</v>
      </c>
      <c r="H180" s="110">
        <v>80</v>
      </c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</row>
    <row r="181" spans="1:20" ht="13.2" x14ac:dyDescent="0.25">
      <c r="A181" s="110" t="s">
        <v>492</v>
      </c>
      <c r="B181" s="110">
        <v>15218</v>
      </c>
      <c r="C181" s="110">
        <v>44</v>
      </c>
      <c r="D181" s="110">
        <v>44</v>
      </c>
      <c r="E181" s="110">
        <v>0</v>
      </c>
      <c r="F181" s="110"/>
      <c r="G181" s="110">
        <v>44</v>
      </c>
      <c r="H181" s="110">
        <v>0</v>
      </c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</row>
    <row r="182" spans="1:20" ht="13.2" x14ac:dyDescent="0.25">
      <c r="A182" s="110" t="s">
        <v>493</v>
      </c>
      <c r="B182" s="110">
        <v>39289</v>
      </c>
      <c r="C182" s="110">
        <v>124</v>
      </c>
      <c r="D182" s="110">
        <v>124</v>
      </c>
      <c r="E182" s="110">
        <v>0</v>
      </c>
      <c r="F182" s="110"/>
      <c r="G182" s="110">
        <v>44</v>
      </c>
      <c r="H182" s="110">
        <v>80</v>
      </c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</row>
    <row r="183" spans="1:20" ht="13.2" x14ac:dyDescent="0.25">
      <c r="A183" s="110" t="s">
        <v>494</v>
      </c>
      <c r="B183" s="110">
        <v>18837</v>
      </c>
      <c r="C183" s="110">
        <v>44</v>
      </c>
      <c r="D183" s="110">
        <v>44</v>
      </c>
      <c r="E183" s="110">
        <v>0</v>
      </c>
      <c r="F183" s="110"/>
      <c r="G183" s="110">
        <v>44</v>
      </c>
      <c r="H183" s="110">
        <v>0</v>
      </c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</row>
    <row r="184" spans="1:20" ht="13.2" x14ac:dyDescent="0.25">
      <c r="A184" s="110" t="s">
        <v>495</v>
      </c>
      <c r="B184" s="110">
        <v>56366</v>
      </c>
      <c r="C184" s="110">
        <v>44</v>
      </c>
      <c r="D184" s="110">
        <v>44</v>
      </c>
      <c r="E184" s="110">
        <v>0</v>
      </c>
      <c r="F184" s="110"/>
      <c r="G184" s="110">
        <v>44</v>
      </c>
      <c r="H184" s="110">
        <v>0</v>
      </c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</row>
    <row r="185" spans="1:20" ht="13.2" x14ac:dyDescent="0.25">
      <c r="A185" s="110" t="s">
        <v>496</v>
      </c>
      <c r="B185" s="110">
        <v>9061</v>
      </c>
      <c r="C185" s="110">
        <v>44</v>
      </c>
      <c r="D185" s="110">
        <v>44</v>
      </c>
      <c r="E185" s="110">
        <v>0</v>
      </c>
      <c r="F185" s="110"/>
      <c r="G185" s="110">
        <v>44</v>
      </c>
      <c r="H185" s="110">
        <v>0</v>
      </c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</row>
    <row r="186" spans="1:20" ht="13.2" x14ac:dyDescent="0.25">
      <c r="A186" s="110" t="s">
        <v>497</v>
      </c>
      <c r="B186" s="110">
        <v>26777</v>
      </c>
      <c r="C186" s="110">
        <v>124</v>
      </c>
      <c r="D186" s="110">
        <v>124</v>
      </c>
      <c r="E186" s="110">
        <v>0</v>
      </c>
      <c r="F186" s="110"/>
      <c r="G186" s="110">
        <v>44</v>
      </c>
      <c r="H186" s="110">
        <v>80</v>
      </c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</row>
    <row r="187" spans="1:20" ht="13.2" x14ac:dyDescent="0.25">
      <c r="A187" s="110" t="s">
        <v>498</v>
      </c>
      <c r="B187" s="110">
        <v>13218</v>
      </c>
      <c r="C187" s="110">
        <v>44</v>
      </c>
      <c r="D187" s="110">
        <v>44</v>
      </c>
      <c r="E187" s="110">
        <v>0</v>
      </c>
      <c r="F187" s="110"/>
      <c r="G187" s="110">
        <v>44</v>
      </c>
      <c r="H187" s="110">
        <v>0</v>
      </c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</row>
    <row r="188" spans="1:20" ht="13.2" x14ac:dyDescent="0.25">
      <c r="A188" s="110" t="s">
        <v>499</v>
      </c>
      <c r="B188" s="110">
        <v>10780</v>
      </c>
      <c r="C188" s="110">
        <v>194</v>
      </c>
      <c r="D188" s="110">
        <v>44</v>
      </c>
      <c r="E188" s="110">
        <v>150</v>
      </c>
      <c r="F188" s="110"/>
      <c r="G188" s="110">
        <v>44</v>
      </c>
      <c r="H188" s="110">
        <v>0</v>
      </c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</row>
    <row r="189" spans="1:20" ht="13.2" x14ac:dyDescent="0.25">
      <c r="A189" s="110" t="s">
        <v>500</v>
      </c>
      <c r="B189" s="110">
        <v>12841</v>
      </c>
      <c r="C189" s="110">
        <v>44</v>
      </c>
      <c r="D189" s="110">
        <v>44</v>
      </c>
      <c r="E189" s="110">
        <v>0</v>
      </c>
      <c r="F189" s="110"/>
      <c r="G189" s="110">
        <v>44</v>
      </c>
      <c r="H189" s="110">
        <v>0</v>
      </c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</row>
    <row r="190" spans="1:20" ht="13.2" x14ac:dyDescent="0.25">
      <c r="A190" s="110" t="s">
        <v>501</v>
      </c>
      <c r="B190" s="110">
        <v>11240</v>
      </c>
      <c r="C190" s="110">
        <v>44</v>
      </c>
      <c r="D190" s="110">
        <v>44</v>
      </c>
      <c r="E190" s="110">
        <v>0</v>
      </c>
      <c r="F190" s="110"/>
      <c r="G190" s="110">
        <v>44</v>
      </c>
      <c r="H190" s="110">
        <v>0</v>
      </c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</row>
    <row r="191" spans="1:20" ht="13.2" x14ac:dyDescent="0.25">
      <c r="A191" s="110" t="s">
        <v>502</v>
      </c>
      <c r="B191" s="110">
        <v>12846</v>
      </c>
      <c r="C191" s="110">
        <v>44</v>
      </c>
      <c r="D191" s="110">
        <v>44</v>
      </c>
      <c r="E191" s="110">
        <v>0</v>
      </c>
      <c r="F191" s="110"/>
      <c r="G191" s="110">
        <v>44</v>
      </c>
      <c r="H191" s="110">
        <v>0</v>
      </c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</row>
    <row r="192" spans="1:20" ht="13.2" x14ac:dyDescent="0.25">
      <c r="A192" s="110" t="s">
        <v>503</v>
      </c>
      <c r="B192" s="110">
        <v>16016</v>
      </c>
      <c r="C192" s="110">
        <v>44</v>
      </c>
      <c r="D192" s="110">
        <v>44</v>
      </c>
      <c r="E192" s="110">
        <v>0</v>
      </c>
      <c r="F192" s="110"/>
      <c r="G192" s="110">
        <v>44</v>
      </c>
      <c r="H192" s="110">
        <v>0</v>
      </c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</row>
    <row r="193" spans="1:20" ht="13.2" x14ac:dyDescent="0.25">
      <c r="A193" s="110" t="s">
        <v>504</v>
      </c>
      <c r="B193" s="110">
        <v>11936</v>
      </c>
      <c r="C193" s="110">
        <v>44</v>
      </c>
      <c r="D193" s="110">
        <v>44</v>
      </c>
      <c r="E193" s="110">
        <v>0</v>
      </c>
      <c r="F193" s="110"/>
      <c r="G193" s="110">
        <v>44</v>
      </c>
      <c r="H193" s="110">
        <v>0</v>
      </c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</row>
    <row r="194" spans="1:20" ht="13.2" x14ac:dyDescent="0.25">
      <c r="A194" s="110" t="s">
        <v>505</v>
      </c>
      <c r="B194" s="110">
        <v>59058</v>
      </c>
      <c r="C194" s="110">
        <v>44</v>
      </c>
      <c r="D194" s="110">
        <v>44</v>
      </c>
      <c r="E194" s="110">
        <v>0</v>
      </c>
      <c r="F194" s="110"/>
      <c r="G194" s="110">
        <v>44</v>
      </c>
      <c r="H194" s="110">
        <v>0</v>
      </c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</row>
    <row r="195" spans="1:20" ht="13.2" x14ac:dyDescent="0.25">
      <c r="A195" s="110" t="s">
        <v>506</v>
      </c>
      <c r="B195" s="110">
        <v>9293</v>
      </c>
      <c r="C195" s="110">
        <v>44</v>
      </c>
      <c r="D195" s="110">
        <v>44</v>
      </c>
      <c r="E195" s="110">
        <v>0</v>
      </c>
      <c r="F195" s="110"/>
      <c r="G195" s="110">
        <v>44</v>
      </c>
      <c r="H195" s="110">
        <v>0</v>
      </c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</row>
    <row r="196" spans="1:20" ht="13.2" x14ac:dyDescent="0.25">
      <c r="A196" s="110" t="s">
        <v>507</v>
      </c>
      <c r="B196" s="110">
        <v>56703</v>
      </c>
      <c r="C196" s="110">
        <v>44</v>
      </c>
      <c r="D196" s="110">
        <v>44</v>
      </c>
      <c r="E196" s="110">
        <v>0</v>
      </c>
      <c r="F196" s="110"/>
      <c r="G196" s="110">
        <v>44</v>
      </c>
      <c r="H196" s="110">
        <v>0</v>
      </c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</row>
    <row r="197" spans="1:20" ht="13.2" x14ac:dyDescent="0.25">
      <c r="A197" s="110" t="s">
        <v>508</v>
      </c>
      <c r="B197" s="110">
        <v>24668</v>
      </c>
      <c r="C197" s="110">
        <v>44</v>
      </c>
      <c r="D197" s="110">
        <v>44</v>
      </c>
      <c r="E197" s="110">
        <v>0</v>
      </c>
      <c r="F197" s="110"/>
      <c r="G197" s="110">
        <v>44</v>
      </c>
      <c r="H197" s="110">
        <v>0</v>
      </c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</row>
    <row r="198" spans="1:20" ht="13.2" x14ac:dyDescent="0.25">
      <c r="A198" s="110" t="s">
        <v>509</v>
      </c>
      <c r="B198" s="110">
        <v>16024</v>
      </c>
      <c r="C198" s="110">
        <v>44</v>
      </c>
      <c r="D198" s="110">
        <v>44</v>
      </c>
      <c r="E198" s="110">
        <v>0</v>
      </c>
      <c r="F198" s="110"/>
      <c r="G198" s="110">
        <v>44</v>
      </c>
      <c r="H198" s="110">
        <v>0</v>
      </c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</row>
    <row r="199" spans="1:20" ht="13.2" x14ac:dyDescent="0.25">
      <c r="A199" s="110" t="s">
        <v>510</v>
      </c>
      <c r="B199" s="110">
        <v>11810</v>
      </c>
      <c r="C199" s="110">
        <v>44</v>
      </c>
      <c r="D199" s="110">
        <v>44</v>
      </c>
      <c r="E199" s="110">
        <v>0</v>
      </c>
      <c r="F199" s="110"/>
      <c r="G199" s="110">
        <v>44</v>
      </c>
      <c r="H199" s="110">
        <v>0</v>
      </c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</row>
    <row r="200" spans="1:20" ht="13.2" x14ac:dyDescent="0.25">
      <c r="A200" s="110" t="s">
        <v>511</v>
      </c>
      <c r="B200" s="110">
        <v>39591</v>
      </c>
      <c r="C200" s="110">
        <v>44</v>
      </c>
      <c r="D200" s="110">
        <v>44</v>
      </c>
      <c r="E200" s="110">
        <v>0</v>
      </c>
      <c r="F200" s="110"/>
      <c r="G200" s="110">
        <v>44</v>
      </c>
      <c r="H200" s="110">
        <v>0</v>
      </c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</row>
    <row r="201" spans="1:20" ht="13.2" x14ac:dyDescent="0.25">
      <c r="A201" s="110" t="s">
        <v>512</v>
      </c>
      <c r="B201" s="110">
        <v>12610</v>
      </c>
      <c r="C201" s="110">
        <v>44</v>
      </c>
      <c r="D201" s="110">
        <v>44</v>
      </c>
      <c r="E201" s="110">
        <v>0</v>
      </c>
      <c r="F201" s="110"/>
      <c r="G201" s="110">
        <v>44</v>
      </c>
      <c r="H201" s="110">
        <v>0</v>
      </c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</row>
    <row r="202" spans="1:20" ht="13.2" x14ac:dyDescent="0.25">
      <c r="A202" s="110" t="s">
        <v>513</v>
      </c>
      <c r="B202" s="110">
        <v>12916</v>
      </c>
      <c r="C202" s="110">
        <v>124</v>
      </c>
      <c r="D202" s="110">
        <v>124</v>
      </c>
      <c r="E202" s="110">
        <v>0</v>
      </c>
      <c r="F202" s="110"/>
      <c r="G202" s="110">
        <v>44</v>
      </c>
      <c r="H202" s="110">
        <v>80</v>
      </c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</row>
    <row r="203" spans="1:20" ht="14.25" customHeight="1" x14ac:dyDescent="0.25">
      <c r="A203" s="18" t="s">
        <v>514</v>
      </c>
      <c r="B203" s="110"/>
      <c r="C203" s="110"/>
      <c r="D203" s="110"/>
      <c r="E203" s="18"/>
      <c r="F203" s="18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</row>
    <row r="204" spans="1:20" ht="13.2" x14ac:dyDescent="0.25">
      <c r="A204" s="110" t="s">
        <v>515</v>
      </c>
      <c r="B204" s="110">
        <v>26045</v>
      </c>
      <c r="C204" s="110">
        <v>131</v>
      </c>
      <c r="D204" s="110">
        <v>131</v>
      </c>
      <c r="E204" s="110">
        <v>0</v>
      </c>
      <c r="F204" s="110"/>
      <c r="G204" s="110">
        <v>66</v>
      </c>
      <c r="H204" s="110">
        <v>65</v>
      </c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</row>
    <row r="205" spans="1:20" ht="13.2" x14ac:dyDescent="0.25">
      <c r="A205" s="110" t="s">
        <v>516</v>
      </c>
      <c r="B205" s="110">
        <v>8564</v>
      </c>
      <c r="C205" s="110">
        <v>281</v>
      </c>
      <c r="D205" s="110">
        <v>131</v>
      </c>
      <c r="E205" s="110">
        <v>150</v>
      </c>
      <c r="F205" s="110"/>
      <c r="G205" s="110">
        <v>66</v>
      </c>
      <c r="H205" s="110">
        <v>65</v>
      </c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</row>
    <row r="206" spans="1:20" ht="13.2" x14ac:dyDescent="0.25">
      <c r="A206" s="110" t="s">
        <v>517</v>
      </c>
      <c r="B206" s="110">
        <v>10644</v>
      </c>
      <c r="C206" s="110">
        <v>281</v>
      </c>
      <c r="D206" s="110">
        <v>131</v>
      </c>
      <c r="E206" s="110">
        <v>150</v>
      </c>
      <c r="F206" s="110"/>
      <c r="G206" s="110">
        <v>66</v>
      </c>
      <c r="H206" s="110">
        <v>65</v>
      </c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</row>
    <row r="207" spans="1:20" ht="13.2" x14ac:dyDescent="0.25">
      <c r="A207" s="110" t="s">
        <v>518</v>
      </c>
      <c r="B207" s="110">
        <v>11499</v>
      </c>
      <c r="C207" s="110">
        <v>131</v>
      </c>
      <c r="D207" s="110">
        <v>131</v>
      </c>
      <c r="E207" s="110">
        <v>0</v>
      </c>
      <c r="F207" s="110"/>
      <c r="G207" s="110">
        <v>66</v>
      </c>
      <c r="H207" s="110">
        <v>65</v>
      </c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</row>
    <row r="208" spans="1:20" ht="13.2" x14ac:dyDescent="0.25">
      <c r="A208" s="110" t="s">
        <v>519</v>
      </c>
      <c r="B208" s="110">
        <v>9047</v>
      </c>
      <c r="C208" s="110">
        <v>131</v>
      </c>
      <c r="D208" s="110">
        <v>131</v>
      </c>
      <c r="E208" s="110">
        <v>0</v>
      </c>
      <c r="F208" s="110"/>
      <c r="G208" s="110">
        <v>66</v>
      </c>
      <c r="H208" s="110">
        <v>65</v>
      </c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</row>
    <row r="209" spans="1:20" ht="13.2" x14ac:dyDescent="0.25">
      <c r="A209" s="110" t="s">
        <v>520</v>
      </c>
      <c r="B209" s="110">
        <v>11606</v>
      </c>
      <c r="C209" s="110">
        <v>281</v>
      </c>
      <c r="D209" s="110">
        <v>131</v>
      </c>
      <c r="E209" s="110">
        <v>150</v>
      </c>
      <c r="F209" s="110"/>
      <c r="G209" s="110">
        <v>66</v>
      </c>
      <c r="H209" s="110">
        <v>65</v>
      </c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</row>
    <row r="210" spans="1:20" ht="13.2" x14ac:dyDescent="0.25">
      <c r="A210" s="110" t="s">
        <v>521</v>
      </c>
      <c r="B210" s="110">
        <v>16568</v>
      </c>
      <c r="C210" s="110">
        <v>131</v>
      </c>
      <c r="D210" s="110">
        <v>131</v>
      </c>
      <c r="E210" s="110">
        <v>0</v>
      </c>
      <c r="F210" s="110"/>
      <c r="G210" s="110">
        <v>66</v>
      </c>
      <c r="H210" s="110">
        <v>65</v>
      </c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</row>
    <row r="211" spans="1:20" ht="13.2" x14ac:dyDescent="0.25">
      <c r="A211" s="110" t="s">
        <v>522</v>
      </c>
      <c r="B211" s="110">
        <v>93898</v>
      </c>
      <c r="C211" s="110">
        <v>194</v>
      </c>
      <c r="D211" s="110">
        <v>194</v>
      </c>
      <c r="E211" s="110">
        <v>0</v>
      </c>
      <c r="F211" s="110"/>
      <c r="G211" s="110">
        <v>66</v>
      </c>
      <c r="H211" s="110">
        <v>128</v>
      </c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</row>
    <row r="212" spans="1:20" ht="13.2" x14ac:dyDescent="0.25">
      <c r="A212" s="110" t="s">
        <v>523</v>
      </c>
      <c r="B212" s="110">
        <v>12087</v>
      </c>
      <c r="C212" s="110">
        <v>131</v>
      </c>
      <c r="D212" s="110">
        <v>131</v>
      </c>
      <c r="E212" s="110">
        <v>0</v>
      </c>
      <c r="F212" s="110"/>
      <c r="G212" s="110">
        <v>66</v>
      </c>
      <c r="H212" s="110">
        <v>65</v>
      </c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</row>
    <row r="213" spans="1:20" ht="13.2" x14ac:dyDescent="0.25">
      <c r="A213" s="110" t="s">
        <v>524</v>
      </c>
      <c r="B213" s="110">
        <v>24255</v>
      </c>
      <c r="C213" s="110">
        <v>131</v>
      </c>
      <c r="D213" s="110">
        <v>131</v>
      </c>
      <c r="E213" s="110">
        <v>0</v>
      </c>
      <c r="F213" s="110"/>
      <c r="G213" s="110">
        <v>66</v>
      </c>
      <c r="H213" s="110">
        <v>65</v>
      </c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</row>
    <row r="214" spans="1:20" ht="13.2" x14ac:dyDescent="0.25">
      <c r="A214" s="110" t="s">
        <v>525</v>
      </c>
      <c r="B214" s="110">
        <v>3740</v>
      </c>
      <c r="C214" s="110">
        <v>131</v>
      </c>
      <c r="D214" s="110">
        <v>131</v>
      </c>
      <c r="E214" s="110">
        <v>0</v>
      </c>
      <c r="F214" s="110"/>
      <c r="G214" s="110">
        <v>66</v>
      </c>
      <c r="H214" s="110">
        <v>65</v>
      </c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</row>
    <row r="215" spans="1:20" ht="13.2" x14ac:dyDescent="0.25">
      <c r="A215" s="110" t="s">
        <v>526</v>
      </c>
      <c r="B215" s="110">
        <v>4014</v>
      </c>
      <c r="C215" s="110">
        <v>281</v>
      </c>
      <c r="D215" s="110">
        <v>131</v>
      </c>
      <c r="E215" s="110">
        <v>150</v>
      </c>
      <c r="F215" s="110"/>
      <c r="G215" s="110">
        <v>66</v>
      </c>
      <c r="H215" s="110">
        <v>65</v>
      </c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</row>
    <row r="216" spans="1:20" ht="13.2" x14ac:dyDescent="0.25">
      <c r="A216" s="110" t="s">
        <v>527</v>
      </c>
      <c r="B216" s="110">
        <v>13306</v>
      </c>
      <c r="C216" s="110">
        <v>281</v>
      </c>
      <c r="D216" s="110">
        <v>131</v>
      </c>
      <c r="E216" s="110">
        <v>150</v>
      </c>
      <c r="F216" s="110"/>
      <c r="G216" s="110">
        <v>66</v>
      </c>
      <c r="H216" s="110">
        <v>65</v>
      </c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</row>
    <row r="217" spans="1:20" ht="13.2" x14ac:dyDescent="0.25">
      <c r="A217" s="110" t="s">
        <v>528</v>
      </c>
      <c r="B217" s="110">
        <v>15455</v>
      </c>
      <c r="C217" s="110">
        <v>281</v>
      </c>
      <c r="D217" s="110">
        <v>131</v>
      </c>
      <c r="E217" s="110">
        <v>150</v>
      </c>
      <c r="F217" s="110"/>
      <c r="G217" s="110">
        <v>66</v>
      </c>
      <c r="H217" s="110">
        <v>65</v>
      </c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</row>
    <row r="218" spans="1:20" ht="13.2" x14ac:dyDescent="0.25">
      <c r="A218" s="110" t="s">
        <v>529</v>
      </c>
      <c r="B218" s="110">
        <v>11616</v>
      </c>
      <c r="C218" s="110">
        <v>281</v>
      </c>
      <c r="D218" s="110">
        <v>131</v>
      </c>
      <c r="E218" s="110">
        <v>150</v>
      </c>
      <c r="F218" s="110"/>
      <c r="G218" s="110">
        <v>66</v>
      </c>
      <c r="H218" s="110">
        <v>65</v>
      </c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</row>
    <row r="219" spans="1:20" ht="13.2" x14ac:dyDescent="0.25">
      <c r="A219" s="110" t="s">
        <v>530</v>
      </c>
      <c r="B219" s="110">
        <v>10070</v>
      </c>
      <c r="C219" s="110">
        <v>431</v>
      </c>
      <c r="D219" s="110">
        <v>131</v>
      </c>
      <c r="E219" s="110">
        <v>300</v>
      </c>
      <c r="F219" s="110"/>
      <c r="G219" s="110">
        <v>66</v>
      </c>
      <c r="H219" s="110">
        <v>65</v>
      </c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</row>
    <row r="220" spans="1:20" ht="14.25" customHeight="1" x14ac:dyDescent="0.25">
      <c r="A220" s="18" t="s">
        <v>531</v>
      </c>
      <c r="B220" s="110"/>
      <c r="C220" s="110"/>
      <c r="D220" s="110"/>
      <c r="E220" s="18"/>
      <c r="F220" s="18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</row>
    <row r="221" spans="1:20" ht="13.2" x14ac:dyDescent="0.25">
      <c r="A221" s="110" t="s">
        <v>532</v>
      </c>
      <c r="B221" s="110">
        <v>11377</v>
      </c>
      <c r="C221" s="110">
        <v>44</v>
      </c>
      <c r="D221" s="110">
        <v>44</v>
      </c>
      <c r="E221" s="110">
        <v>0</v>
      </c>
      <c r="F221" s="110"/>
      <c r="G221" s="110">
        <v>44</v>
      </c>
      <c r="H221" s="110">
        <v>0</v>
      </c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</row>
    <row r="222" spans="1:20" ht="13.2" x14ac:dyDescent="0.25">
      <c r="A222" s="110" t="s">
        <v>533</v>
      </c>
      <c r="B222" s="110">
        <v>9666</v>
      </c>
      <c r="C222" s="110">
        <v>44</v>
      </c>
      <c r="D222" s="110">
        <v>44</v>
      </c>
      <c r="E222" s="110">
        <v>0</v>
      </c>
      <c r="F222" s="110"/>
      <c r="G222" s="110">
        <v>44</v>
      </c>
      <c r="H222" s="110">
        <v>0</v>
      </c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</row>
    <row r="223" spans="1:20" ht="13.2" x14ac:dyDescent="0.25">
      <c r="A223" s="110" t="s">
        <v>534</v>
      </c>
      <c r="B223" s="110">
        <v>15932</v>
      </c>
      <c r="C223" s="110">
        <v>44</v>
      </c>
      <c r="D223" s="110">
        <v>44</v>
      </c>
      <c r="E223" s="110">
        <v>0</v>
      </c>
      <c r="F223" s="110"/>
      <c r="G223" s="110">
        <v>44</v>
      </c>
      <c r="H223" s="110">
        <v>0</v>
      </c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</row>
    <row r="224" spans="1:20" ht="13.2" x14ac:dyDescent="0.25">
      <c r="A224" s="110" t="s">
        <v>535</v>
      </c>
      <c r="B224" s="110">
        <v>7013</v>
      </c>
      <c r="C224" s="110">
        <v>344</v>
      </c>
      <c r="D224" s="110">
        <v>44</v>
      </c>
      <c r="E224" s="110">
        <v>300</v>
      </c>
      <c r="F224" s="110"/>
      <c r="G224" s="110">
        <v>44</v>
      </c>
      <c r="H224" s="110">
        <v>0</v>
      </c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</row>
    <row r="225" spans="1:20" ht="13.2" x14ac:dyDescent="0.25">
      <c r="A225" s="110" t="s">
        <v>536</v>
      </c>
      <c r="B225" s="110">
        <v>30381</v>
      </c>
      <c r="C225" s="110">
        <v>44</v>
      </c>
      <c r="D225" s="110">
        <v>44</v>
      </c>
      <c r="E225" s="110">
        <v>0</v>
      </c>
      <c r="F225" s="110"/>
      <c r="G225" s="110">
        <v>44</v>
      </c>
      <c r="H225" s="110">
        <v>0</v>
      </c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</row>
    <row r="226" spans="1:20" ht="13.2" x14ac:dyDescent="0.25">
      <c r="A226" s="110" t="s">
        <v>537</v>
      </c>
      <c r="B226" s="110">
        <v>21738</v>
      </c>
      <c r="C226" s="110">
        <v>44</v>
      </c>
      <c r="D226" s="110">
        <v>44</v>
      </c>
      <c r="E226" s="110">
        <v>0</v>
      </c>
      <c r="F226" s="110"/>
      <c r="G226" s="110">
        <v>44</v>
      </c>
      <c r="H226" s="110">
        <v>0</v>
      </c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</row>
    <row r="227" spans="1:20" ht="13.2" x14ac:dyDescent="0.25">
      <c r="A227" s="110" t="s">
        <v>538</v>
      </c>
      <c r="B227" s="110">
        <v>5683</v>
      </c>
      <c r="C227" s="110">
        <v>194</v>
      </c>
      <c r="D227" s="110">
        <v>44</v>
      </c>
      <c r="E227" s="110">
        <v>150</v>
      </c>
      <c r="F227" s="110"/>
      <c r="G227" s="110">
        <v>44</v>
      </c>
      <c r="H227" s="110">
        <v>0</v>
      </c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</row>
    <row r="228" spans="1:20" ht="13.2" x14ac:dyDescent="0.25">
      <c r="A228" s="110" t="s">
        <v>539</v>
      </c>
      <c r="B228" s="110">
        <v>8234</v>
      </c>
      <c r="C228" s="110">
        <v>44</v>
      </c>
      <c r="D228" s="110">
        <v>44</v>
      </c>
      <c r="E228" s="110">
        <v>0</v>
      </c>
      <c r="F228" s="110"/>
      <c r="G228" s="110">
        <v>44</v>
      </c>
      <c r="H228" s="110">
        <v>0</v>
      </c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</row>
    <row r="229" spans="1:20" ht="13.2" x14ac:dyDescent="0.25">
      <c r="A229" s="110" t="s">
        <v>540</v>
      </c>
      <c r="B229" s="110">
        <v>23588</v>
      </c>
      <c r="C229" s="110">
        <v>44</v>
      </c>
      <c r="D229" s="110">
        <v>44</v>
      </c>
      <c r="E229" s="110">
        <v>0</v>
      </c>
      <c r="F229" s="110"/>
      <c r="G229" s="110">
        <v>44</v>
      </c>
      <c r="H229" s="110">
        <v>0</v>
      </c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</row>
    <row r="230" spans="1:20" ht="13.2" x14ac:dyDescent="0.25">
      <c r="A230" s="110" t="s">
        <v>541</v>
      </c>
      <c r="B230" s="110">
        <v>4771</v>
      </c>
      <c r="C230" s="110">
        <v>194</v>
      </c>
      <c r="D230" s="110">
        <v>44</v>
      </c>
      <c r="E230" s="110">
        <v>150</v>
      </c>
      <c r="F230" s="110"/>
      <c r="G230" s="110">
        <v>44</v>
      </c>
      <c r="H230" s="110">
        <v>0</v>
      </c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</row>
    <row r="231" spans="1:20" ht="13.2" x14ac:dyDescent="0.25">
      <c r="A231" s="110" t="s">
        <v>542</v>
      </c>
      <c r="B231" s="110">
        <v>10726</v>
      </c>
      <c r="C231" s="110">
        <v>44</v>
      </c>
      <c r="D231" s="110">
        <v>44</v>
      </c>
      <c r="E231" s="110">
        <v>0</v>
      </c>
      <c r="F231" s="110"/>
      <c r="G231" s="110">
        <v>44</v>
      </c>
      <c r="H231" s="110">
        <v>0</v>
      </c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</row>
    <row r="232" spans="1:20" ht="13.2" x14ac:dyDescent="0.25">
      <c r="A232" s="110" t="s">
        <v>531</v>
      </c>
      <c r="B232" s="110">
        <v>155696</v>
      </c>
      <c r="C232" s="110">
        <v>109</v>
      </c>
      <c r="D232" s="110">
        <v>109</v>
      </c>
      <c r="E232" s="110">
        <v>0</v>
      </c>
      <c r="F232" s="110"/>
      <c r="G232" s="110">
        <v>44</v>
      </c>
      <c r="H232" s="110">
        <v>65</v>
      </c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</row>
    <row r="233" spans="1:20" ht="14.25" customHeight="1" x14ac:dyDescent="0.25">
      <c r="A233" s="18" t="s">
        <v>543</v>
      </c>
      <c r="B233" s="110"/>
      <c r="C233" s="110"/>
      <c r="D233" s="110"/>
      <c r="E233" s="18"/>
      <c r="F233" s="18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</row>
    <row r="234" spans="1:20" ht="13.2" x14ac:dyDescent="0.25">
      <c r="A234" s="110" t="s">
        <v>544</v>
      </c>
      <c r="B234" s="110">
        <v>14087</v>
      </c>
      <c r="C234" s="110">
        <v>44</v>
      </c>
      <c r="D234" s="110">
        <v>44</v>
      </c>
      <c r="E234" s="110">
        <v>0</v>
      </c>
      <c r="F234" s="110"/>
      <c r="G234" s="110">
        <v>44</v>
      </c>
      <c r="H234" s="110">
        <v>0</v>
      </c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</row>
    <row r="235" spans="1:20" ht="13.2" x14ac:dyDescent="0.25">
      <c r="A235" s="110" t="s">
        <v>545</v>
      </c>
      <c r="B235" s="110">
        <v>13391</v>
      </c>
      <c r="C235" s="110">
        <v>44</v>
      </c>
      <c r="D235" s="110">
        <v>44</v>
      </c>
      <c r="E235" s="110">
        <v>0</v>
      </c>
      <c r="F235" s="110"/>
      <c r="G235" s="110">
        <v>44</v>
      </c>
      <c r="H235" s="110">
        <v>0</v>
      </c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</row>
    <row r="236" spans="1:20" ht="13.2" x14ac:dyDescent="0.25">
      <c r="A236" s="110" t="s">
        <v>546</v>
      </c>
      <c r="B236" s="110">
        <v>16346</v>
      </c>
      <c r="C236" s="110">
        <v>44</v>
      </c>
      <c r="D236" s="110">
        <v>44</v>
      </c>
      <c r="E236" s="110">
        <v>0</v>
      </c>
      <c r="F236" s="110"/>
      <c r="G236" s="110">
        <v>44</v>
      </c>
      <c r="H236" s="110">
        <v>0</v>
      </c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</row>
    <row r="237" spans="1:20" ht="13.2" x14ac:dyDescent="0.25">
      <c r="A237" s="110" t="s">
        <v>547</v>
      </c>
      <c r="B237" s="110">
        <v>8675</v>
      </c>
      <c r="C237" s="110">
        <v>44</v>
      </c>
      <c r="D237" s="110">
        <v>44</v>
      </c>
      <c r="E237" s="110">
        <v>0</v>
      </c>
      <c r="F237" s="110"/>
      <c r="G237" s="110">
        <v>44</v>
      </c>
      <c r="H237" s="110">
        <v>0</v>
      </c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</row>
    <row r="238" spans="1:20" ht="13.2" x14ac:dyDescent="0.25">
      <c r="A238" s="110" t="s">
        <v>548</v>
      </c>
      <c r="B238" s="110">
        <v>26214</v>
      </c>
      <c r="C238" s="110">
        <v>44</v>
      </c>
      <c r="D238" s="110">
        <v>44</v>
      </c>
      <c r="E238" s="110">
        <v>0</v>
      </c>
      <c r="F238" s="110"/>
      <c r="G238" s="110">
        <v>44</v>
      </c>
      <c r="H238" s="110">
        <v>0</v>
      </c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</row>
    <row r="239" spans="1:20" ht="13.2" x14ac:dyDescent="0.25">
      <c r="A239" s="110" t="s">
        <v>549</v>
      </c>
      <c r="B239" s="110">
        <v>5690</v>
      </c>
      <c r="C239" s="110">
        <v>44</v>
      </c>
      <c r="D239" s="110">
        <v>44</v>
      </c>
      <c r="E239" s="110">
        <v>0</v>
      </c>
      <c r="F239" s="110"/>
      <c r="G239" s="110">
        <v>44</v>
      </c>
      <c r="H239" s="110">
        <v>0</v>
      </c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</row>
    <row r="240" spans="1:20" ht="13.2" x14ac:dyDescent="0.25">
      <c r="A240" s="110" t="s">
        <v>550</v>
      </c>
      <c r="B240" s="110">
        <v>22894</v>
      </c>
      <c r="C240" s="110">
        <v>44</v>
      </c>
      <c r="D240" s="110">
        <v>44</v>
      </c>
      <c r="E240" s="110">
        <v>0</v>
      </c>
      <c r="F240" s="110"/>
      <c r="G240" s="110">
        <v>44</v>
      </c>
      <c r="H240" s="110">
        <v>0</v>
      </c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</row>
    <row r="241" spans="1:20" ht="13.2" x14ac:dyDescent="0.25">
      <c r="A241" s="110" t="s">
        <v>551</v>
      </c>
      <c r="B241" s="110">
        <v>4393</v>
      </c>
      <c r="C241" s="110">
        <v>194</v>
      </c>
      <c r="D241" s="110">
        <v>44</v>
      </c>
      <c r="E241" s="110">
        <v>150</v>
      </c>
      <c r="F241" s="110"/>
      <c r="G241" s="110">
        <v>44</v>
      </c>
      <c r="H241" s="110">
        <v>0</v>
      </c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</row>
    <row r="242" spans="1:20" ht="13.2" x14ac:dyDescent="0.25">
      <c r="A242" s="110" t="s">
        <v>552</v>
      </c>
      <c r="B242" s="110">
        <v>10106</v>
      </c>
      <c r="C242" s="110">
        <v>44</v>
      </c>
      <c r="D242" s="110">
        <v>44</v>
      </c>
      <c r="E242" s="110">
        <v>0</v>
      </c>
      <c r="F242" s="110"/>
      <c r="G242" s="110">
        <v>44</v>
      </c>
      <c r="H242" s="110">
        <v>0</v>
      </c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</row>
    <row r="243" spans="1:20" ht="13.2" x14ac:dyDescent="0.25">
      <c r="A243" s="110" t="s">
        <v>553</v>
      </c>
      <c r="B243" s="110">
        <v>154049</v>
      </c>
      <c r="C243" s="110">
        <v>109</v>
      </c>
      <c r="D243" s="110">
        <v>109</v>
      </c>
      <c r="E243" s="110">
        <v>0</v>
      </c>
      <c r="F243" s="110"/>
      <c r="G243" s="110">
        <v>44</v>
      </c>
      <c r="H243" s="110">
        <v>65</v>
      </c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</row>
    <row r="244" spans="1:20" ht="14.25" customHeight="1" x14ac:dyDescent="0.25">
      <c r="A244" s="18" t="s">
        <v>554</v>
      </c>
      <c r="B244" s="110"/>
      <c r="C244" s="110"/>
      <c r="D244" s="110"/>
      <c r="E244" s="18"/>
      <c r="F244" s="18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</row>
    <row r="245" spans="1:20" ht="13.2" x14ac:dyDescent="0.25">
      <c r="A245" s="110" t="s">
        <v>555</v>
      </c>
      <c r="B245" s="110">
        <v>23178</v>
      </c>
      <c r="C245" s="110">
        <v>131</v>
      </c>
      <c r="D245" s="110">
        <v>131</v>
      </c>
      <c r="E245" s="110">
        <v>0</v>
      </c>
      <c r="F245" s="110"/>
      <c r="G245" s="110">
        <v>66</v>
      </c>
      <c r="H245" s="110">
        <v>65</v>
      </c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</row>
    <row r="246" spans="1:20" ht="13.2" x14ac:dyDescent="0.25">
      <c r="A246" s="110" t="s">
        <v>556</v>
      </c>
      <c r="B246" s="110">
        <v>52590</v>
      </c>
      <c r="C246" s="110">
        <v>131</v>
      </c>
      <c r="D246" s="110">
        <v>131</v>
      </c>
      <c r="E246" s="110">
        <v>0</v>
      </c>
      <c r="F246" s="110"/>
      <c r="G246" s="110">
        <v>66</v>
      </c>
      <c r="H246" s="110">
        <v>65</v>
      </c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</row>
    <row r="247" spans="1:20" ht="13.2" x14ac:dyDescent="0.25">
      <c r="A247" s="110" t="s">
        <v>557</v>
      </c>
      <c r="B247" s="110">
        <v>59406</v>
      </c>
      <c r="C247" s="110">
        <v>194</v>
      </c>
      <c r="D247" s="110">
        <v>194</v>
      </c>
      <c r="E247" s="110">
        <v>0</v>
      </c>
      <c r="F247" s="110"/>
      <c r="G247" s="110">
        <v>66</v>
      </c>
      <c r="H247" s="110">
        <v>128</v>
      </c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</row>
    <row r="248" spans="1:20" ht="13.2" x14ac:dyDescent="0.25">
      <c r="A248" s="110" t="s">
        <v>558</v>
      </c>
      <c r="B248" s="110">
        <v>10304</v>
      </c>
      <c r="C248" s="110">
        <v>131</v>
      </c>
      <c r="D248" s="110">
        <v>131</v>
      </c>
      <c r="E248" s="110">
        <v>0</v>
      </c>
      <c r="F248" s="110"/>
      <c r="G248" s="110">
        <v>66</v>
      </c>
      <c r="H248" s="110">
        <v>65</v>
      </c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</row>
    <row r="249" spans="1:20" ht="13.2" x14ac:dyDescent="0.25">
      <c r="A249" s="110" t="s">
        <v>559</v>
      </c>
      <c r="B249" s="110">
        <v>15491</v>
      </c>
      <c r="C249" s="110">
        <v>131</v>
      </c>
      <c r="D249" s="110">
        <v>131</v>
      </c>
      <c r="E249" s="110">
        <v>0</v>
      </c>
      <c r="F249" s="110"/>
      <c r="G249" s="110">
        <v>66</v>
      </c>
      <c r="H249" s="110">
        <v>65</v>
      </c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</row>
    <row r="250" spans="1:20" ht="13.2" x14ac:dyDescent="0.25">
      <c r="A250" s="110" t="s">
        <v>560</v>
      </c>
      <c r="B250" s="110">
        <v>15807</v>
      </c>
      <c r="C250" s="110">
        <v>281</v>
      </c>
      <c r="D250" s="110">
        <v>131</v>
      </c>
      <c r="E250" s="110">
        <v>150</v>
      </c>
      <c r="F250" s="110"/>
      <c r="G250" s="110">
        <v>66</v>
      </c>
      <c r="H250" s="110">
        <v>65</v>
      </c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</row>
    <row r="251" spans="1:20" ht="13.2" x14ac:dyDescent="0.25">
      <c r="A251" s="110" t="s">
        <v>561</v>
      </c>
      <c r="B251" s="110">
        <v>26898</v>
      </c>
      <c r="C251" s="110">
        <v>131</v>
      </c>
      <c r="D251" s="110">
        <v>131</v>
      </c>
      <c r="E251" s="110">
        <v>0</v>
      </c>
      <c r="F251" s="110"/>
      <c r="G251" s="110">
        <v>66</v>
      </c>
      <c r="H251" s="110">
        <v>65</v>
      </c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</row>
    <row r="252" spans="1:20" ht="13.2" x14ac:dyDescent="0.25">
      <c r="A252" s="110" t="s">
        <v>562</v>
      </c>
      <c r="B252" s="110">
        <v>10138</v>
      </c>
      <c r="C252" s="110">
        <v>431</v>
      </c>
      <c r="D252" s="110">
        <v>131</v>
      </c>
      <c r="E252" s="110">
        <v>300</v>
      </c>
      <c r="F252" s="110"/>
      <c r="G252" s="110">
        <v>66</v>
      </c>
      <c r="H252" s="110">
        <v>65</v>
      </c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</row>
    <row r="253" spans="1:20" ht="13.2" x14ac:dyDescent="0.25">
      <c r="A253" s="110" t="s">
        <v>563</v>
      </c>
      <c r="B253" s="110">
        <v>20470</v>
      </c>
      <c r="C253" s="110">
        <v>281</v>
      </c>
      <c r="D253" s="110">
        <v>131</v>
      </c>
      <c r="E253" s="110">
        <v>150</v>
      </c>
      <c r="F253" s="110"/>
      <c r="G253" s="110">
        <v>66</v>
      </c>
      <c r="H253" s="110">
        <v>65</v>
      </c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</row>
    <row r="254" spans="1:20" ht="13.2" x14ac:dyDescent="0.25">
      <c r="A254" s="110" t="s">
        <v>564</v>
      </c>
      <c r="B254" s="110">
        <v>6911</v>
      </c>
      <c r="C254" s="110">
        <v>281</v>
      </c>
      <c r="D254" s="110">
        <v>131</v>
      </c>
      <c r="E254" s="110">
        <v>150</v>
      </c>
      <c r="F254" s="110"/>
      <c r="G254" s="110">
        <v>66</v>
      </c>
      <c r="H254" s="110">
        <v>65</v>
      </c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</row>
    <row r="255" spans="1:20" ht="13.2" x14ac:dyDescent="0.25">
      <c r="A255" s="110" t="s">
        <v>565</v>
      </c>
      <c r="B255" s="110">
        <v>10950</v>
      </c>
      <c r="C255" s="110">
        <v>281</v>
      </c>
      <c r="D255" s="110">
        <v>131</v>
      </c>
      <c r="E255" s="110">
        <v>150</v>
      </c>
      <c r="F255" s="110"/>
      <c r="G255" s="110">
        <v>66</v>
      </c>
      <c r="H255" s="110">
        <v>65</v>
      </c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</row>
    <row r="256" spans="1:20" ht="13.2" x14ac:dyDescent="0.25">
      <c r="A256" s="110" t="s">
        <v>566</v>
      </c>
      <c r="B256" s="110">
        <v>10894</v>
      </c>
      <c r="C256" s="110">
        <v>281</v>
      </c>
      <c r="D256" s="110">
        <v>131</v>
      </c>
      <c r="E256" s="110">
        <v>150</v>
      </c>
      <c r="F256" s="110"/>
      <c r="G256" s="110">
        <v>66</v>
      </c>
      <c r="H256" s="110">
        <v>65</v>
      </c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</row>
    <row r="257" spans="1:20" ht="13.2" x14ac:dyDescent="0.25">
      <c r="A257" s="110" t="s">
        <v>567</v>
      </c>
      <c r="B257" s="110">
        <v>11093</v>
      </c>
      <c r="C257" s="110">
        <v>131</v>
      </c>
      <c r="D257" s="110">
        <v>131</v>
      </c>
      <c r="E257" s="110">
        <v>0</v>
      </c>
      <c r="F257" s="110"/>
      <c r="G257" s="110">
        <v>66</v>
      </c>
      <c r="H257" s="110">
        <v>65</v>
      </c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</row>
    <row r="258" spans="1:20" ht="13.2" x14ac:dyDescent="0.25">
      <c r="A258" s="110" t="s">
        <v>568</v>
      </c>
      <c r="B258" s="110">
        <v>6805</v>
      </c>
      <c r="C258" s="110">
        <v>431</v>
      </c>
      <c r="D258" s="110">
        <v>131</v>
      </c>
      <c r="E258" s="110">
        <v>300</v>
      </c>
      <c r="F258" s="110"/>
      <c r="G258" s="110">
        <v>66</v>
      </c>
      <c r="H258" s="110">
        <v>65</v>
      </c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</row>
    <row r="259" spans="1:20" ht="13.2" x14ac:dyDescent="0.25">
      <c r="A259" s="110" t="s">
        <v>569</v>
      </c>
      <c r="B259" s="110">
        <v>7031</v>
      </c>
      <c r="C259" s="110">
        <v>431</v>
      </c>
      <c r="D259" s="110">
        <v>131</v>
      </c>
      <c r="E259" s="110">
        <v>300</v>
      </c>
      <c r="F259" s="110"/>
      <c r="G259" s="110">
        <v>66</v>
      </c>
      <c r="H259" s="110">
        <v>65</v>
      </c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</row>
    <row r="260" spans="1:20" ht="14.25" customHeight="1" x14ac:dyDescent="0.25">
      <c r="A260" s="18" t="s">
        <v>570</v>
      </c>
      <c r="B260" s="110"/>
      <c r="C260" s="110"/>
      <c r="D260" s="110"/>
      <c r="E260" s="18"/>
      <c r="F260" s="18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</row>
    <row r="261" spans="1:20" ht="13.2" x14ac:dyDescent="0.25">
      <c r="A261" s="110" t="s">
        <v>571</v>
      </c>
      <c r="B261" s="110">
        <v>26888</v>
      </c>
      <c r="C261" s="110">
        <v>131</v>
      </c>
      <c r="D261" s="110">
        <v>131</v>
      </c>
      <c r="E261" s="110">
        <v>0</v>
      </c>
      <c r="F261" s="110"/>
      <c r="G261" s="110">
        <v>66</v>
      </c>
      <c r="H261" s="110">
        <v>65</v>
      </c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</row>
    <row r="262" spans="1:20" ht="13.2" x14ac:dyDescent="0.25">
      <c r="A262" s="110" t="s">
        <v>572</v>
      </c>
      <c r="B262" s="110">
        <v>102418</v>
      </c>
      <c r="C262" s="110">
        <v>194</v>
      </c>
      <c r="D262" s="110">
        <v>194</v>
      </c>
      <c r="E262" s="110">
        <v>0</v>
      </c>
      <c r="F262" s="110"/>
      <c r="G262" s="110">
        <v>66</v>
      </c>
      <c r="H262" s="110">
        <v>128</v>
      </c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</row>
    <row r="263" spans="1:20" ht="13.2" x14ac:dyDescent="0.25">
      <c r="A263" s="110" t="s">
        <v>573</v>
      </c>
      <c r="B263" s="110">
        <v>9588</v>
      </c>
      <c r="C263" s="110">
        <v>131</v>
      </c>
      <c r="D263" s="110">
        <v>131</v>
      </c>
      <c r="E263" s="110">
        <v>0</v>
      </c>
      <c r="F263" s="110"/>
      <c r="G263" s="110">
        <v>66</v>
      </c>
      <c r="H263" s="110">
        <v>65</v>
      </c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</row>
    <row r="264" spans="1:20" ht="13.2" x14ac:dyDescent="0.25">
      <c r="A264" s="110" t="s">
        <v>574</v>
      </c>
      <c r="B264" s="110">
        <v>37607</v>
      </c>
      <c r="C264" s="110">
        <v>131</v>
      </c>
      <c r="D264" s="110">
        <v>131</v>
      </c>
      <c r="E264" s="110">
        <v>0</v>
      </c>
      <c r="F264" s="110"/>
      <c r="G264" s="110">
        <v>66</v>
      </c>
      <c r="H264" s="110">
        <v>65</v>
      </c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</row>
    <row r="265" spans="1:20" ht="13.2" x14ac:dyDescent="0.25">
      <c r="A265" s="110" t="s">
        <v>575</v>
      </c>
      <c r="B265" s="110">
        <v>18949</v>
      </c>
      <c r="C265" s="110">
        <v>281</v>
      </c>
      <c r="D265" s="110">
        <v>131</v>
      </c>
      <c r="E265" s="110">
        <v>150</v>
      </c>
      <c r="F265" s="110"/>
      <c r="G265" s="110">
        <v>66</v>
      </c>
      <c r="H265" s="110">
        <v>65</v>
      </c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</row>
    <row r="266" spans="1:20" ht="13.2" x14ac:dyDescent="0.25">
      <c r="A266" s="110" t="s">
        <v>576</v>
      </c>
      <c r="B266" s="110">
        <v>9477</v>
      </c>
      <c r="C266" s="110">
        <v>281</v>
      </c>
      <c r="D266" s="110">
        <v>131</v>
      </c>
      <c r="E266" s="110">
        <v>150</v>
      </c>
      <c r="F266" s="110"/>
      <c r="G266" s="110">
        <v>66</v>
      </c>
      <c r="H266" s="110">
        <v>65</v>
      </c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</row>
    <row r="267" spans="1:20" ht="13.2" x14ac:dyDescent="0.25">
      <c r="A267" s="110" t="s">
        <v>577</v>
      </c>
      <c r="B267" s="110">
        <v>5908</v>
      </c>
      <c r="C267" s="110">
        <v>281</v>
      </c>
      <c r="D267" s="110">
        <v>131</v>
      </c>
      <c r="E267" s="110">
        <v>150</v>
      </c>
      <c r="F267" s="110"/>
      <c r="G267" s="110">
        <v>66</v>
      </c>
      <c r="H267" s="110">
        <v>65</v>
      </c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</row>
    <row r="268" spans="1:20" ht="13.2" x14ac:dyDescent="0.25">
      <c r="A268" s="110" t="s">
        <v>578</v>
      </c>
      <c r="B268" s="110">
        <v>11670</v>
      </c>
      <c r="C268" s="110">
        <v>281</v>
      </c>
      <c r="D268" s="110">
        <v>131</v>
      </c>
      <c r="E268" s="110">
        <v>150</v>
      </c>
      <c r="F268" s="110"/>
      <c r="G268" s="110">
        <v>66</v>
      </c>
      <c r="H268" s="110">
        <v>65</v>
      </c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</row>
    <row r="269" spans="1:20" ht="13.2" x14ac:dyDescent="0.25">
      <c r="A269" s="110" t="s">
        <v>579</v>
      </c>
      <c r="B269" s="110">
        <v>39234</v>
      </c>
      <c r="C269" s="110">
        <v>131</v>
      </c>
      <c r="D269" s="110">
        <v>131</v>
      </c>
      <c r="E269" s="110">
        <v>0</v>
      </c>
      <c r="F269" s="110"/>
      <c r="G269" s="110">
        <v>66</v>
      </c>
      <c r="H269" s="110">
        <v>65</v>
      </c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</row>
    <row r="270" spans="1:20" ht="13.2" x14ac:dyDescent="0.25">
      <c r="A270" s="110" t="s">
        <v>580</v>
      </c>
      <c r="B270" s="110">
        <v>25643</v>
      </c>
      <c r="C270" s="110">
        <v>131</v>
      </c>
      <c r="D270" s="110">
        <v>131</v>
      </c>
      <c r="E270" s="110">
        <v>0</v>
      </c>
      <c r="F270" s="110"/>
      <c r="G270" s="110">
        <v>66</v>
      </c>
      <c r="H270" s="110">
        <v>65</v>
      </c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</row>
    <row r="271" spans="1:20" ht="14.25" customHeight="1" x14ac:dyDescent="0.25">
      <c r="A271" s="18" t="s">
        <v>581</v>
      </c>
      <c r="B271" s="110"/>
      <c r="C271" s="110"/>
      <c r="D271" s="110"/>
      <c r="E271" s="18"/>
      <c r="F271" s="18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</row>
    <row r="272" spans="1:20" ht="13.2" x14ac:dyDescent="0.25">
      <c r="A272" s="110" t="s">
        <v>582</v>
      </c>
      <c r="B272" s="110">
        <v>25183</v>
      </c>
      <c r="C272" s="110">
        <v>131</v>
      </c>
      <c r="D272" s="110">
        <v>131</v>
      </c>
      <c r="E272" s="110">
        <v>0</v>
      </c>
      <c r="F272" s="110"/>
      <c r="G272" s="110">
        <v>66</v>
      </c>
      <c r="H272" s="110">
        <v>65</v>
      </c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</row>
    <row r="273" spans="1:20" ht="13.2" x14ac:dyDescent="0.25">
      <c r="A273" s="110" t="s">
        <v>583</v>
      </c>
      <c r="B273" s="110">
        <v>18282</v>
      </c>
      <c r="C273" s="110">
        <v>281</v>
      </c>
      <c r="D273" s="110">
        <v>131</v>
      </c>
      <c r="E273" s="110">
        <v>150</v>
      </c>
      <c r="F273" s="110"/>
      <c r="G273" s="110">
        <v>66</v>
      </c>
      <c r="H273" s="110">
        <v>65</v>
      </c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</row>
    <row r="274" spans="1:20" ht="13.2" x14ac:dyDescent="0.25">
      <c r="A274" s="110" t="s">
        <v>584</v>
      </c>
      <c r="B274" s="110">
        <v>19140</v>
      </c>
      <c r="C274" s="110">
        <v>281</v>
      </c>
      <c r="D274" s="110">
        <v>131</v>
      </c>
      <c r="E274" s="110">
        <v>150</v>
      </c>
      <c r="F274" s="110"/>
      <c r="G274" s="110">
        <v>66</v>
      </c>
      <c r="H274" s="110">
        <v>65</v>
      </c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</row>
    <row r="275" spans="1:20" ht="13.2" x14ac:dyDescent="0.25">
      <c r="A275" s="110" t="s">
        <v>585</v>
      </c>
      <c r="B275" s="110">
        <v>99449</v>
      </c>
      <c r="C275" s="110">
        <v>194</v>
      </c>
      <c r="D275" s="110">
        <v>194</v>
      </c>
      <c r="E275" s="110">
        <v>0</v>
      </c>
      <c r="F275" s="110"/>
      <c r="G275" s="110">
        <v>66</v>
      </c>
      <c r="H275" s="110">
        <v>128</v>
      </c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</row>
    <row r="276" spans="1:20" ht="13.2" x14ac:dyDescent="0.25">
      <c r="A276" s="110" t="s">
        <v>586</v>
      </c>
      <c r="B276" s="110">
        <v>17979</v>
      </c>
      <c r="C276" s="110">
        <v>131</v>
      </c>
      <c r="D276" s="110">
        <v>131</v>
      </c>
      <c r="E276" s="110">
        <v>0</v>
      </c>
      <c r="F276" s="110"/>
      <c r="G276" s="110">
        <v>66</v>
      </c>
      <c r="H276" s="110">
        <v>65</v>
      </c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</row>
    <row r="277" spans="1:20" ht="13.2" x14ac:dyDescent="0.25">
      <c r="A277" s="110" t="s">
        <v>587</v>
      </c>
      <c r="B277" s="110">
        <v>9316</v>
      </c>
      <c r="C277" s="110">
        <v>431</v>
      </c>
      <c r="D277" s="110">
        <v>131</v>
      </c>
      <c r="E277" s="110">
        <v>300</v>
      </c>
      <c r="F277" s="110"/>
      <c r="G277" s="110">
        <v>66</v>
      </c>
      <c r="H277" s="110">
        <v>65</v>
      </c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</row>
    <row r="278" spans="1:20" ht="13.2" x14ac:dyDescent="0.25">
      <c r="A278" s="110" t="s">
        <v>588</v>
      </c>
      <c r="B278" s="110">
        <v>55998</v>
      </c>
      <c r="C278" s="110">
        <v>344</v>
      </c>
      <c r="D278" s="110">
        <v>194</v>
      </c>
      <c r="E278" s="110">
        <v>150</v>
      </c>
      <c r="F278" s="110"/>
      <c r="G278" s="110">
        <v>66</v>
      </c>
      <c r="H278" s="110">
        <v>128</v>
      </c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</row>
    <row r="279" spans="1:20" ht="14.25" customHeight="1" x14ac:dyDescent="0.25">
      <c r="A279" s="18" t="s">
        <v>589</v>
      </c>
      <c r="B279" s="110"/>
      <c r="C279" s="110"/>
      <c r="D279" s="110"/>
      <c r="E279" s="18"/>
      <c r="F279" s="18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</row>
    <row r="280" spans="1:20" ht="13.2" x14ac:dyDescent="0.25">
      <c r="A280" s="110" t="s">
        <v>590</v>
      </c>
      <c r="B280" s="110">
        <v>7061</v>
      </c>
      <c r="C280" s="110">
        <v>468</v>
      </c>
      <c r="D280" s="110">
        <v>168</v>
      </c>
      <c r="E280" s="110">
        <v>300</v>
      </c>
      <c r="F280" s="110"/>
      <c r="G280" s="110">
        <v>103</v>
      </c>
      <c r="H280" s="110">
        <v>65</v>
      </c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</row>
    <row r="281" spans="1:20" ht="13.2" x14ac:dyDescent="0.25">
      <c r="A281" s="110" t="s">
        <v>591</v>
      </c>
      <c r="B281" s="110">
        <v>6298</v>
      </c>
      <c r="C281" s="110">
        <v>468</v>
      </c>
      <c r="D281" s="110">
        <v>168</v>
      </c>
      <c r="E281" s="110">
        <v>300</v>
      </c>
      <c r="F281" s="110"/>
      <c r="G281" s="110">
        <v>103</v>
      </c>
      <c r="H281" s="110">
        <v>65</v>
      </c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</row>
    <row r="282" spans="1:20" ht="13.2" x14ac:dyDescent="0.25">
      <c r="A282" s="110" t="s">
        <v>592</v>
      </c>
      <c r="B282" s="110">
        <v>10090</v>
      </c>
      <c r="C282" s="110">
        <v>931</v>
      </c>
      <c r="D282" s="110">
        <v>231</v>
      </c>
      <c r="E282" s="110">
        <v>700</v>
      </c>
      <c r="F282" s="110"/>
      <c r="G282" s="110">
        <v>103</v>
      </c>
      <c r="H282" s="110">
        <v>128</v>
      </c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</row>
    <row r="283" spans="1:20" ht="13.2" x14ac:dyDescent="0.25">
      <c r="A283" s="110" t="s">
        <v>593</v>
      </c>
      <c r="B283" s="110">
        <v>14966</v>
      </c>
      <c r="C283" s="110">
        <v>318</v>
      </c>
      <c r="D283" s="110">
        <v>168</v>
      </c>
      <c r="E283" s="110">
        <v>150</v>
      </c>
      <c r="F283" s="110"/>
      <c r="G283" s="110">
        <v>103</v>
      </c>
      <c r="H283" s="110">
        <v>65</v>
      </c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</row>
    <row r="284" spans="1:20" ht="13.2" x14ac:dyDescent="0.25">
      <c r="A284" s="110" t="s">
        <v>594</v>
      </c>
      <c r="B284" s="110">
        <v>5284</v>
      </c>
      <c r="C284" s="110">
        <v>868</v>
      </c>
      <c r="D284" s="110">
        <v>168</v>
      </c>
      <c r="E284" s="110">
        <v>700</v>
      </c>
      <c r="F284" s="110"/>
      <c r="G284" s="110">
        <v>103</v>
      </c>
      <c r="H284" s="110">
        <v>65</v>
      </c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</row>
    <row r="285" spans="1:20" ht="13.2" x14ac:dyDescent="0.25">
      <c r="A285" s="110" t="s">
        <v>595</v>
      </c>
      <c r="B285" s="110">
        <v>11605</v>
      </c>
      <c r="C285" s="110">
        <v>468</v>
      </c>
      <c r="D285" s="110">
        <v>168</v>
      </c>
      <c r="E285" s="110">
        <v>300</v>
      </c>
      <c r="F285" s="110"/>
      <c r="G285" s="110">
        <v>103</v>
      </c>
      <c r="H285" s="110">
        <v>65</v>
      </c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</row>
    <row r="286" spans="1:20" ht="13.2" x14ac:dyDescent="0.25">
      <c r="A286" s="110" t="s">
        <v>596</v>
      </c>
      <c r="B286" s="110">
        <v>11727</v>
      </c>
      <c r="C286" s="110">
        <v>468</v>
      </c>
      <c r="D286" s="110">
        <v>168</v>
      </c>
      <c r="E286" s="110">
        <v>300</v>
      </c>
      <c r="F286" s="110"/>
      <c r="G286" s="110">
        <v>103</v>
      </c>
      <c r="H286" s="110">
        <v>65</v>
      </c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</row>
    <row r="287" spans="1:20" ht="13.2" x14ac:dyDescent="0.25">
      <c r="A287" s="110" t="s">
        <v>597</v>
      </c>
      <c r="B287" s="110">
        <v>63779</v>
      </c>
      <c r="C287" s="110">
        <v>231</v>
      </c>
      <c r="D287" s="110">
        <v>231</v>
      </c>
      <c r="E287" s="110">
        <v>0</v>
      </c>
      <c r="F287" s="110"/>
      <c r="G287" s="110">
        <v>103</v>
      </c>
      <c r="H287" s="110">
        <v>128</v>
      </c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</row>
    <row r="288" spans="1:20" ht="14.25" customHeight="1" x14ac:dyDescent="0.25">
      <c r="A288" s="18" t="s">
        <v>598</v>
      </c>
      <c r="B288" s="110"/>
      <c r="C288" s="110"/>
      <c r="D288" s="110"/>
      <c r="E288" s="18"/>
      <c r="F288" s="18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</row>
    <row r="289" spans="1:20" ht="13.2" x14ac:dyDescent="0.25">
      <c r="A289" s="110" t="s">
        <v>599</v>
      </c>
      <c r="B289" s="110">
        <v>2408</v>
      </c>
      <c r="C289" s="110">
        <v>468</v>
      </c>
      <c r="D289" s="110">
        <v>168</v>
      </c>
      <c r="E289" s="110">
        <v>300</v>
      </c>
      <c r="F289" s="110"/>
      <c r="G289" s="110">
        <v>103</v>
      </c>
      <c r="H289" s="110">
        <v>65</v>
      </c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</row>
    <row r="290" spans="1:20" ht="13.2" x14ac:dyDescent="0.25">
      <c r="A290" s="110" t="s">
        <v>600</v>
      </c>
      <c r="B290" s="110">
        <v>2551</v>
      </c>
      <c r="C290" s="110">
        <v>868</v>
      </c>
      <c r="D290" s="110">
        <v>168</v>
      </c>
      <c r="E290" s="110">
        <v>700</v>
      </c>
      <c r="F290" s="110"/>
      <c r="G290" s="110">
        <v>103</v>
      </c>
      <c r="H290" s="110">
        <v>65</v>
      </c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</row>
    <row r="291" spans="1:20" ht="13.2" x14ac:dyDescent="0.25">
      <c r="A291" s="110" t="s">
        <v>601</v>
      </c>
      <c r="B291" s="110">
        <v>12245</v>
      </c>
      <c r="C291" s="110">
        <v>468</v>
      </c>
      <c r="D291" s="110">
        <v>168</v>
      </c>
      <c r="E291" s="110">
        <v>300</v>
      </c>
      <c r="F291" s="110"/>
      <c r="G291" s="110">
        <v>103</v>
      </c>
      <c r="H291" s="110">
        <v>65</v>
      </c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</row>
    <row r="292" spans="1:20" ht="13.2" x14ac:dyDescent="0.25">
      <c r="A292" s="110" t="s">
        <v>602</v>
      </c>
      <c r="B292" s="110">
        <v>3068</v>
      </c>
      <c r="C292" s="110">
        <v>868</v>
      </c>
      <c r="D292" s="110">
        <v>168</v>
      </c>
      <c r="E292" s="110">
        <v>700</v>
      </c>
      <c r="F292" s="110"/>
      <c r="G292" s="110">
        <v>103</v>
      </c>
      <c r="H292" s="110">
        <v>65</v>
      </c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</row>
    <row r="293" spans="1:20" ht="13.2" x14ac:dyDescent="0.25">
      <c r="A293" s="110" t="s">
        <v>603</v>
      </c>
      <c r="B293" s="110">
        <v>7143</v>
      </c>
      <c r="C293" s="110">
        <v>468</v>
      </c>
      <c r="D293" s="110">
        <v>168</v>
      </c>
      <c r="E293" s="110">
        <v>300</v>
      </c>
      <c r="F293" s="110"/>
      <c r="G293" s="110">
        <v>103</v>
      </c>
      <c r="H293" s="110">
        <v>65</v>
      </c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</row>
    <row r="294" spans="1:20" ht="13.2" x14ac:dyDescent="0.25">
      <c r="A294" s="110" t="s">
        <v>604</v>
      </c>
      <c r="B294" s="110">
        <v>3986</v>
      </c>
      <c r="C294" s="110">
        <v>868</v>
      </c>
      <c r="D294" s="110">
        <v>168</v>
      </c>
      <c r="E294" s="110">
        <v>700</v>
      </c>
      <c r="F294" s="110"/>
      <c r="G294" s="110">
        <v>103</v>
      </c>
      <c r="H294" s="110">
        <v>65</v>
      </c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</row>
    <row r="295" spans="1:20" ht="13.2" x14ac:dyDescent="0.25">
      <c r="A295" s="110" t="s">
        <v>605</v>
      </c>
      <c r="B295" s="110">
        <v>6747</v>
      </c>
      <c r="C295" s="110">
        <v>468</v>
      </c>
      <c r="D295" s="110">
        <v>168</v>
      </c>
      <c r="E295" s="110">
        <v>300</v>
      </c>
      <c r="F295" s="110"/>
      <c r="G295" s="110">
        <v>103</v>
      </c>
      <c r="H295" s="110">
        <v>65</v>
      </c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</row>
    <row r="296" spans="1:20" ht="13.2" x14ac:dyDescent="0.25">
      <c r="A296" s="110" t="s">
        <v>606</v>
      </c>
      <c r="B296" s="110">
        <v>72589</v>
      </c>
      <c r="C296" s="110">
        <v>381</v>
      </c>
      <c r="D296" s="110">
        <v>231</v>
      </c>
      <c r="E296" s="110">
        <v>150</v>
      </c>
      <c r="F296" s="110"/>
      <c r="G296" s="110">
        <v>103</v>
      </c>
      <c r="H296" s="110">
        <v>128</v>
      </c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</row>
    <row r="297" spans="1:20" ht="13.2" x14ac:dyDescent="0.25">
      <c r="A297" s="110" t="s">
        <v>607</v>
      </c>
      <c r="B297" s="110">
        <v>2489</v>
      </c>
      <c r="C297" s="110">
        <v>868</v>
      </c>
      <c r="D297" s="110">
        <v>168</v>
      </c>
      <c r="E297" s="110">
        <v>700</v>
      </c>
      <c r="F297" s="110"/>
      <c r="G297" s="110">
        <v>103</v>
      </c>
      <c r="H297" s="110">
        <v>65</v>
      </c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</row>
    <row r="298" spans="1:20" ht="13.2" x14ac:dyDescent="0.25">
      <c r="A298" s="110" t="s">
        <v>608</v>
      </c>
      <c r="B298" s="110">
        <v>5852</v>
      </c>
      <c r="C298" s="110">
        <v>868</v>
      </c>
      <c r="D298" s="110">
        <v>168</v>
      </c>
      <c r="E298" s="110">
        <v>700</v>
      </c>
      <c r="F298" s="110"/>
      <c r="G298" s="110">
        <v>103</v>
      </c>
      <c r="H298" s="110">
        <v>65</v>
      </c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</row>
    <row r="299" spans="1:20" ht="13.2" x14ac:dyDescent="0.25">
      <c r="A299" s="110" t="s">
        <v>609</v>
      </c>
      <c r="B299" s="110">
        <v>128901</v>
      </c>
      <c r="C299" s="110">
        <v>231</v>
      </c>
      <c r="D299" s="110">
        <v>231</v>
      </c>
      <c r="E299" s="110">
        <v>0</v>
      </c>
      <c r="F299" s="110"/>
      <c r="G299" s="110">
        <v>103</v>
      </c>
      <c r="H299" s="110">
        <v>128</v>
      </c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</row>
    <row r="300" spans="1:20" ht="13.2" x14ac:dyDescent="0.25">
      <c r="A300" s="110" t="s">
        <v>610</v>
      </c>
      <c r="B300" s="110">
        <v>6668</v>
      </c>
      <c r="C300" s="110">
        <v>868</v>
      </c>
      <c r="D300" s="110">
        <v>168</v>
      </c>
      <c r="E300" s="110">
        <v>700</v>
      </c>
      <c r="F300" s="110"/>
      <c r="G300" s="110">
        <v>103</v>
      </c>
      <c r="H300" s="110">
        <v>65</v>
      </c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</row>
    <row r="301" spans="1:20" ht="13.2" x14ac:dyDescent="0.25">
      <c r="A301" s="110" t="s">
        <v>611</v>
      </c>
      <c r="B301" s="110">
        <v>5423</v>
      </c>
      <c r="C301" s="110">
        <v>468</v>
      </c>
      <c r="D301" s="110">
        <v>168</v>
      </c>
      <c r="E301" s="110">
        <v>300</v>
      </c>
      <c r="F301" s="110"/>
      <c r="G301" s="110">
        <v>103</v>
      </c>
      <c r="H301" s="110">
        <v>65</v>
      </c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</row>
    <row r="302" spans="1:20" ht="13.2" x14ac:dyDescent="0.25">
      <c r="A302" s="110" t="s">
        <v>612</v>
      </c>
      <c r="B302" s="110">
        <v>8872</v>
      </c>
      <c r="C302" s="110">
        <v>168</v>
      </c>
      <c r="D302" s="110">
        <v>168</v>
      </c>
      <c r="E302" s="110">
        <v>0</v>
      </c>
      <c r="F302" s="110"/>
      <c r="G302" s="110">
        <v>103</v>
      </c>
      <c r="H302" s="110">
        <v>65</v>
      </c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</row>
    <row r="303" spans="1:20" ht="13.2" x14ac:dyDescent="0.25">
      <c r="A303" s="110" t="s">
        <v>613</v>
      </c>
      <c r="B303" s="110">
        <v>2794</v>
      </c>
      <c r="C303" s="110">
        <v>931</v>
      </c>
      <c r="D303" s="110">
        <v>231</v>
      </c>
      <c r="E303" s="110">
        <v>700</v>
      </c>
      <c r="F303" s="110"/>
      <c r="G303" s="110">
        <v>103</v>
      </c>
      <c r="H303" s="110">
        <v>128</v>
      </c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</row>
    <row r="304" spans="1:20" ht="14.25" customHeight="1" x14ac:dyDescent="0.25">
      <c r="A304" s="18" t="s">
        <v>614</v>
      </c>
      <c r="B304" s="110"/>
      <c r="C304" s="110"/>
      <c r="D304" s="110"/>
      <c r="E304" s="18"/>
      <c r="F304" s="18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</row>
    <row r="305" spans="1:20" ht="13.2" x14ac:dyDescent="0.25">
      <c r="A305" s="110" t="s">
        <v>615</v>
      </c>
      <c r="B305" s="110">
        <v>2785</v>
      </c>
      <c r="C305" s="110">
        <v>868</v>
      </c>
      <c r="D305" s="110">
        <v>168</v>
      </c>
      <c r="E305" s="110">
        <v>700</v>
      </c>
      <c r="F305" s="110"/>
      <c r="G305" s="110">
        <v>103</v>
      </c>
      <c r="H305" s="110">
        <v>65</v>
      </c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</row>
    <row r="306" spans="1:20" ht="13.2" x14ac:dyDescent="0.25">
      <c r="A306" s="110" t="s">
        <v>616</v>
      </c>
      <c r="B306" s="110">
        <v>6220</v>
      </c>
      <c r="C306" s="110">
        <v>868</v>
      </c>
      <c r="D306" s="110">
        <v>168</v>
      </c>
      <c r="E306" s="110">
        <v>700</v>
      </c>
      <c r="F306" s="110"/>
      <c r="G306" s="110">
        <v>103</v>
      </c>
      <c r="H306" s="110">
        <v>65</v>
      </c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</row>
    <row r="307" spans="1:20" ht="13.2" x14ac:dyDescent="0.25">
      <c r="A307" s="110" t="s">
        <v>617</v>
      </c>
      <c r="B307" s="110">
        <v>28080</v>
      </c>
      <c r="C307" s="110">
        <v>318</v>
      </c>
      <c r="D307" s="110">
        <v>168</v>
      </c>
      <c r="E307" s="110">
        <v>150</v>
      </c>
      <c r="F307" s="110"/>
      <c r="G307" s="110">
        <v>103</v>
      </c>
      <c r="H307" s="110">
        <v>65</v>
      </c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</row>
    <row r="308" spans="1:20" ht="13.2" x14ac:dyDescent="0.25">
      <c r="A308" s="110" t="s">
        <v>618</v>
      </c>
      <c r="B308" s="110">
        <v>17529</v>
      </c>
      <c r="C308" s="110">
        <v>468</v>
      </c>
      <c r="D308" s="110">
        <v>168</v>
      </c>
      <c r="E308" s="110">
        <v>300</v>
      </c>
      <c r="F308" s="110"/>
      <c r="G308" s="110">
        <v>103</v>
      </c>
      <c r="H308" s="110">
        <v>65</v>
      </c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</row>
    <row r="309" spans="1:20" ht="13.2" x14ac:dyDescent="0.25">
      <c r="A309" s="110" t="s">
        <v>619</v>
      </c>
      <c r="B309" s="110">
        <v>9685</v>
      </c>
      <c r="C309" s="110">
        <v>468</v>
      </c>
      <c r="D309" s="110">
        <v>168</v>
      </c>
      <c r="E309" s="110">
        <v>300</v>
      </c>
      <c r="F309" s="110"/>
      <c r="G309" s="110">
        <v>103</v>
      </c>
      <c r="H309" s="110">
        <v>65</v>
      </c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</row>
    <row r="310" spans="1:20" ht="13.2" x14ac:dyDescent="0.25">
      <c r="A310" s="110" t="s">
        <v>620</v>
      </c>
      <c r="B310" s="110">
        <v>4923</v>
      </c>
      <c r="C310" s="110">
        <v>868</v>
      </c>
      <c r="D310" s="110">
        <v>168</v>
      </c>
      <c r="E310" s="110">
        <v>700</v>
      </c>
      <c r="F310" s="110"/>
      <c r="G310" s="110">
        <v>103</v>
      </c>
      <c r="H310" s="110">
        <v>65</v>
      </c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</row>
    <row r="311" spans="1:20" ht="13.2" x14ac:dyDescent="0.25">
      <c r="A311" s="110" t="s">
        <v>621</v>
      </c>
      <c r="B311" s="110">
        <v>15886</v>
      </c>
      <c r="C311" s="110">
        <v>468</v>
      </c>
      <c r="D311" s="110">
        <v>168</v>
      </c>
      <c r="E311" s="110">
        <v>300</v>
      </c>
      <c r="F311" s="110"/>
      <c r="G311" s="110">
        <v>103</v>
      </c>
      <c r="H311" s="110">
        <v>65</v>
      </c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</row>
    <row r="312" spans="1:20" ht="13.2" x14ac:dyDescent="0.25">
      <c r="A312" s="110" t="s">
        <v>622</v>
      </c>
      <c r="B312" s="110">
        <v>22867</v>
      </c>
      <c r="C312" s="110">
        <v>318</v>
      </c>
      <c r="D312" s="110">
        <v>168</v>
      </c>
      <c r="E312" s="110">
        <v>150</v>
      </c>
      <c r="F312" s="110"/>
      <c r="G312" s="110">
        <v>103</v>
      </c>
      <c r="H312" s="110">
        <v>65</v>
      </c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</row>
    <row r="313" spans="1:20" ht="13.2" x14ac:dyDescent="0.25">
      <c r="A313" s="110" t="s">
        <v>623</v>
      </c>
      <c r="B313" s="110">
        <v>78105</v>
      </c>
      <c r="C313" s="110">
        <v>231</v>
      </c>
      <c r="D313" s="110">
        <v>231</v>
      </c>
      <c r="E313" s="110">
        <v>0</v>
      </c>
      <c r="F313" s="110"/>
      <c r="G313" s="110">
        <v>103</v>
      </c>
      <c r="H313" s="110">
        <v>128</v>
      </c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</row>
    <row r="314" spans="1:20" ht="13.2" x14ac:dyDescent="0.25">
      <c r="A314" s="110" t="s">
        <v>624</v>
      </c>
      <c r="B314" s="110">
        <v>6052</v>
      </c>
      <c r="C314" s="110">
        <v>868</v>
      </c>
      <c r="D314" s="110">
        <v>168</v>
      </c>
      <c r="E314" s="110">
        <v>700</v>
      </c>
      <c r="F314" s="110"/>
      <c r="G314" s="110">
        <v>103</v>
      </c>
      <c r="H314" s="110">
        <v>65</v>
      </c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</row>
    <row r="315" spans="1:20" ht="13.2" x14ac:dyDescent="0.25">
      <c r="A315" s="110" t="s">
        <v>625</v>
      </c>
      <c r="B315" s="110">
        <v>42281</v>
      </c>
      <c r="C315" s="110">
        <v>168</v>
      </c>
      <c r="D315" s="110">
        <v>168</v>
      </c>
      <c r="E315" s="110">
        <v>0</v>
      </c>
      <c r="F315" s="110"/>
      <c r="G315" s="110">
        <v>103</v>
      </c>
      <c r="H315" s="110">
        <v>65</v>
      </c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</row>
    <row r="316" spans="1:20" ht="13.2" x14ac:dyDescent="0.25">
      <c r="A316" s="110" t="s">
        <v>626</v>
      </c>
      <c r="B316" s="110">
        <v>8066</v>
      </c>
      <c r="C316" s="110">
        <v>468</v>
      </c>
      <c r="D316" s="110">
        <v>168</v>
      </c>
      <c r="E316" s="110">
        <v>300</v>
      </c>
      <c r="F316" s="110"/>
      <c r="G316" s="110">
        <v>103</v>
      </c>
      <c r="H316" s="110">
        <v>65</v>
      </c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</row>
    <row r="317" spans="1:20" ht="13.2" x14ac:dyDescent="0.25">
      <c r="A317" s="110" t="s">
        <v>627</v>
      </c>
      <c r="B317" s="110">
        <v>3315</v>
      </c>
      <c r="C317" s="110">
        <v>868</v>
      </c>
      <c r="D317" s="110">
        <v>168</v>
      </c>
      <c r="E317" s="110">
        <v>700</v>
      </c>
      <c r="F317" s="110"/>
      <c r="G317" s="110">
        <v>103</v>
      </c>
      <c r="H317" s="110">
        <v>65</v>
      </c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</row>
    <row r="318" spans="1:20" ht="13.2" x14ac:dyDescent="0.25">
      <c r="A318" s="110" t="s">
        <v>628</v>
      </c>
      <c r="B318" s="110">
        <v>4299</v>
      </c>
      <c r="C318" s="110">
        <v>868</v>
      </c>
      <c r="D318" s="110">
        <v>168</v>
      </c>
      <c r="E318" s="110">
        <v>700</v>
      </c>
      <c r="F318" s="110"/>
      <c r="G318" s="110">
        <v>103</v>
      </c>
      <c r="H318" s="110">
        <v>65</v>
      </c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</row>
    <row r="319" spans="1:20" ht="6.75" customHeight="1" thickBot="1" x14ac:dyDescent="0.3">
      <c r="A319" s="193"/>
      <c r="B319" s="193"/>
      <c r="C319" s="193"/>
      <c r="D319" s="193"/>
      <c r="E319" s="193"/>
      <c r="F319" s="193"/>
      <c r="G319" s="193"/>
      <c r="H319" s="193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19"/>
      <c r="B320" s="19"/>
    </row>
    <row r="321" spans="1:8" ht="13.2" hidden="1" x14ac:dyDescent="0.25">
      <c r="A321" s="19"/>
      <c r="B321" s="19"/>
      <c r="H321"/>
    </row>
    <row r="322" spans="1:8" ht="13.2" hidden="1" x14ac:dyDescent="0.25">
      <c r="A322" s="19"/>
      <c r="B322" s="19"/>
      <c r="H322"/>
    </row>
    <row r="323" spans="1:8" ht="13.2" hidden="1" x14ac:dyDescent="0.25">
      <c r="A323" s="19"/>
      <c r="B323" s="19"/>
      <c r="H323"/>
    </row>
  </sheetData>
  <mergeCells count="1">
    <mergeCell ref="G4:H4"/>
  </mergeCells>
  <conditionalFormatting sqref="Q9:W9 C9:H1048576">
    <cfRule type="cellIs" dxfId="46" priority="3" operator="lessThan">
      <formula>0</formula>
    </cfRule>
  </conditionalFormatting>
  <conditionalFormatting sqref="Q10:W318">
    <cfRule type="cellIs" dxfId="45" priority="2" operator="lessThan">
      <formula>0</formula>
    </cfRule>
  </conditionalFormatting>
  <conditionalFormatting sqref="B9:B318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0" defaultRowHeight="13.8" zeroHeight="1" x14ac:dyDescent="0.25"/>
  <cols>
    <col min="1" max="1" width="26.6640625" customWidth="1"/>
    <col min="2" max="2" width="12.88671875" customWidth="1"/>
    <col min="3" max="3" width="11.88671875" bestFit="1" customWidth="1"/>
    <col min="4" max="4" width="12.6640625" style="203" customWidth="1"/>
    <col min="5" max="6" width="9.6640625" customWidth="1"/>
    <col min="7" max="7" width="11.33203125" customWidth="1"/>
    <col min="8" max="8" width="17.88671875" style="71" bestFit="1" customWidth="1"/>
    <col min="9" max="9" width="12.44140625" style="87" customWidth="1"/>
    <col min="10" max="10" width="6.109375" style="87" customWidth="1"/>
    <col min="11" max="11" width="10.5546875" style="87" customWidth="1"/>
    <col min="12" max="12" width="9.88671875" style="87" customWidth="1"/>
    <col min="13" max="15" width="9.109375" style="87" customWidth="1"/>
    <col min="16" max="16" width="4.33203125" customWidth="1"/>
    <col min="17" max="21" width="0" hidden="1" customWidth="1"/>
    <col min="22" max="16384" width="9.109375" hidden="1"/>
  </cols>
  <sheetData>
    <row r="1" spans="1:16" x14ac:dyDescent="0.25">
      <c r="D1"/>
      <c r="I1"/>
      <c r="J1"/>
      <c r="K1"/>
      <c r="L1"/>
      <c r="M1"/>
      <c r="N1"/>
      <c r="O1"/>
    </row>
    <row r="2" spans="1:16" ht="16.2" thickBot="1" x14ac:dyDescent="0.35">
      <c r="A2" s="69" t="str">
        <f>"Tabell 12  Kollektivtrafik, utjämningsåret "&amp;Innehåll!C34</f>
        <v>Tabell 12  Kollektivtrafik, utjämningsåret 2021</v>
      </c>
      <c r="B2" s="69"/>
      <c r="C2" s="68"/>
      <c r="D2" s="68"/>
      <c r="E2" s="68"/>
      <c r="F2" s="68"/>
      <c r="G2" s="68"/>
      <c r="H2" s="70"/>
      <c r="I2" s="70"/>
      <c r="J2" s="70"/>
      <c r="K2" s="70"/>
      <c r="L2" s="70"/>
      <c r="M2" s="70"/>
      <c r="N2" s="70"/>
      <c r="O2" s="70"/>
    </row>
    <row r="3" spans="1:16" s="64" customFormat="1" ht="16.5" customHeight="1" x14ac:dyDescent="0.25">
      <c r="A3" t="s">
        <v>19</v>
      </c>
      <c r="C3"/>
      <c r="D3" s="73"/>
      <c r="E3" s="73"/>
      <c r="F3" s="73"/>
      <c r="G3" s="73"/>
      <c r="H3" s="93"/>
      <c r="I3" s="75"/>
      <c r="J3" s="75"/>
      <c r="K3" s="343" t="s">
        <v>277</v>
      </c>
      <c r="L3" s="343"/>
      <c r="M3" s="343"/>
      <c r="N3" s="343"/>
      <c r="O3" s="343"/>
    </row>
    <row r="4" spans="1:16" s="64" customFormat="1" ht="55.2" x14ac:dyDescent="0.25">
      <c r="A4" s="3" t="s">
        <v>45</v>
      </c>
      <c r="B4" s="186" t="str">
        <f>"Folkmängd 31/12 -"&amp;Innehåll!C34-2</f>
        <v>Folkmängd 31/12 -2019</v>
      </c>
      <c r="C4" s="186" t="s">
        <v>176</v>
      </c>
      <c r="D4" s="186" t="s">
        <v>108</v>
      </c>
      <c r="E4" s="186" t="s">
        <v>283</v>
      </c>
      <c r="F4" s="295" t="s">
        <v>282</v>
      </c>
      <c r="G4" s="186" t="s">
        <v>279</v>
      </c>
      <c r="H4" s="201" t="s">
        <v>265</v>
      </c>
      <c r="I4" s="186" t="s">
        <v>266</v>
      </c>
      <c r="J4" s="186"/>
      <c r="K4" s="186" t="s">
        <v>274</v>
      </c>
      <c r="L4" s="287" t="s">
        <v>273</v>
      </c>
      <c r="M4" s="283" t="s">
        <v>276</v>
      </c>
      <c r="N4" s="287" t="s">
        <v>184</v>
      </c>
      <c r="O4" s="287" t="s">
        <v>267</v>
      </c>
    </row>
    <row r="5" spans="1:16" s="188" customFormat="1" ht="13.2" x14ac:dyDescent="0.25">
      <c r="B5" s="183"/>
      <c r="C5" s="183"/>
      <c r="D5" s="183" t="s">
        <v>75</v>
      </c>
      <c r="E5" s="183" t="s">
        <v>76</v>
      </c>
      <c r="F5" s="183" t="s">
        <v>77</v>
      </c>
      <c r="G5" s="183" t="s">
        <v>78</v>
      </c>
      <c r="H5" s="183" t="s">
        <v>79</v>
      </c>
      <c r="I5" s="183" t="s">
        <v>86</v>
      </c>
      <c r="J5" s="183"/>
      <c r="K5" s="183"/>
      <c r="L5" s="183"/>
      <c r="M5" s="183"/>
      <c r="N5" s="183"/>
      <c r="O5" s="183"/>
    </row>
    <row r="6" spans="1:16" s="188" customFormat="1" ht="17.25" customHeight="1" x14ac:dyDescent="0.25">
      <c r="A6" s="74"/>
      <c r="B6" s="192"/>
      <c r="C6" s="199" t="s">
        <v>298</v>
      </c>
      <c r="D6" s="192"/>
      <c r="E6" s="192"/>
      <c r="F6" s="294"/>
      <c r="G6" s="192" t="s">
        <v>299</v>
      </c>
      <c r="H6" s="239"/>
      <c r="I6" s="79"/>
      <c r="J6" s="79"/>
      <c r="K6" s="293" t="s">
        <v>275</v>
      </c>
      <c r="L6" s="320">
        <v>1114.6089999999999</v>
      </c>
      <c r="M6" s="320">
        <v>65.176199999999994</v>
      </c>
      <c r="N6" s="320">
        <v>22.120850000000001</v>
      </c>
      <c r="O6" s="320">
        <v>1.6393000000000001E-2</v>
      </c>
    </row>
    <row r="7" spans="1:16" ht="13.2" x14ac:dyDescent="0.25">
      <c r="A7" s="17" t="s">
        <v>324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3.2" x14ac:dyDescent="0.25">
      <c r="A8" s="110" t="s">
        <v>325</v>
      </c>
      <c r="B8" s="110">
        <v>94606</v>
      </c>
      <c r="C8" s="110">
        <v>1729</v>
      </c>
      <c r="D8" s="165">
        <v>1.5219162375527699</v>
      </c>
      <c r="E8" s="110">
        <v>1420.3051531792401</v>
      </c>
      <c r="F8" s="110">
        <v>1420.3051531792401</v>
      </c>
      <c r="G8" s="182">
        <v>0</v>
      </c>
      <c r="H8" s="110">
        <v>2717117904.8341999</v>
      </c>
      <c r="I8" s="110">
        <v>68082409.044905797</v>
      </c>
      <c r="J8" s="194"/>
      <c r="K8" s="110">
        <v>4524.91</v>
      </c>
      <c r="L8" s="194">
        <v>11.4346855854232</v>
      </c>
      <c r="M8" s="194">
        <v>130.75203443748401</v>
      </c>
      <c r="N8" s="194">
        <v>6.9760645163774404</v>
      </c>
      <c r="O8" s="110">
        <v>16086</v>
      </c>
      <c r="P8" s="110"/>
    </row>
    <row r="9" spans="1:16" ht="13.2" x14ac:dyDescent="0.25">
      <c r="A9" s="110" t="s">
        <v>326</v>
      </c>
      <c r="B9" s="110">
        <v>32857</v>
      </c>
      <c r="C9" s="110">
        <v>1729</v>
      </c>
      <c r="D9" s="165">
        <v>1.5219162375527699</v>
      </c>
      <c r="E9" s="110">
        <v>1420.3051531792401</v>
      </c>
      <c r="F9" s="110">
        <v>1420.3051531792401</v>
      </c>
      <c r="G9" s="182">
        <v>0</v>
      </c>
      <c r="H9" s="110">
        <v>2717117904.8341999</v>
      </c>
      <c r="I9" s="110">
        <v>12050224.536967</v>
      </c>
      <c r="J9" s="194"/>
      <c r="K9" s="110">
        <v>4524.91</v>
      </c>
      <c r="L9" s="194">
        <v>10.3998275541153</v>
      </c>
      <c r="M9" s="194">
        <v>108.156413155336</v>
      </c>
      <c r="N9" s="194">
        <v>5.5174435382573401</v>
      </c>
      <c r="O9" s="110">
        <v>16001</v>
      </c>
      <c r="P9" s="110"/>
    </row>
    <row r="10" spans="1:16" ht="13.2" x14ac:dyDescent="0.25">
      <c r="A10" s="110" t="s">
        <v>327</v>
      </c>
      <c r="B10" s="110">
        <v>28690</v>
      </c>
      <c r="C10" s="110">
        <v>1729</v>
      </c>
      <c r="D10" s="165">
        <v>1.5219162375527699</v>
      </c>
      <c r="E10" s="110">
        <v>1420.3051531792401</v>
      </c>
      <c r="F10" s="110">
        <v>1420.3051531792401</v>
      </c>
      <c r="G10" s="182">
        <v>0</v>
      </c>
      <c r="H10" s="110">
        <v>2717117904.8341999</v>
      </c>
      <c r="I10" s="110">
        <v>12033252.482973199</v>
      </c>
      <c r="J10" s="194"/>
      <c r="K10" s="110">
        <v>4524.91</v>
      </c>
      <c r="L10" s="194">
        <v>10.026498474206001</v>
      </c>
      <c r="M10" s="194">
        <v>100.53067165325599</v>
      </c>
      <c r="N10" s="194">
        <v>9.6714056886093402</v>
      </c>
      <c r="O10" s="110">
        <v>18544</v>
      </c>
      <c r="P10" s="110"/>
    </row>
    <row r="11" spans="1:16" ht="13.2" x14ac:dyDescent="0.25">
      <c r="A11" s="110" t="s">
        <v>328</v>
      </c>
      <c r="B11" s="110">
        <v>92095</v>
      </c>
      <c r="C11" s="110">
        <v>1729</v>
      </c>
      <c r="D11" s="165">
        <v>1.5219162375527699</v>
      </c>
      <c r="E11" s="110">
        <v>1420.3051531792401</v>
      </c>
      <c r="F11" s="110">
        <v>1420.3051531792401</v>
      </c>
      <c r="G11" s="182">
        <v>0</v>
      </c>
      <c r="H11" s="110">
        <v>2717117904.8341999</v>
      </c>
      <c r="I11" s="110">
        <v>73821738.974701703</v>
      </c>
      <c r="J11" s="194"/>
      <c r="K11" s="110">
        <v>4524.91</v>
      </c>
      <c r="L11" s="194">
        <v>11.393357362648199</v>
      </c>
      <c r="M11" s="194">
        <v>129.808591993009</v>
      </c>
      <c r="N11" s="194">
        <v>8.6927379088685601</v>
      </c>
      <c r="O11" s="110">
        <v>19709</v>
      </c>
      <c r="P11" s="110"/>
    </row>
    <row r="12" spans="1:16" ht="13.2" x14ac:dyDescent="0.25">
      <c r="A12" s="110" t="s">
        <v>329</v>
      </c>
      <c r="B12" s="110">
        <v>112848</v>
      </c>
      <c r="C12" s="110">
        <v>1729</v>
      </c>
      <c r="D12" s="165">
        <v>1.5219162375527699</v>
      </c>
      <c r="E12" s="110">
        <v>1420.3051531792401</v>
      </c>
      <c r="F12" s="110">
        <v>1420.3051531792401</v>
      </c>
      <c r="G12" s="182">
        <v>0</v>
      </c>
      <c r="H12" s="110">
        <v>2717117904.8341999</v>
      </c>
      <c r="I12" s="110">
        <v>86924664.976152197</v>
      </c>
      <c r="J12" s="194"/>
      <c r="K12" s="110">
        <v>4524.91</v>
      </c>
      <c r="L12" s="194">
        <v>11.6275961832702</v>
      </c>
      <c r="M12" s="194">
        <v>135.2009930012</v>
      </c>
      <c r="N12" s="194">
        <v>6.0491674200129903</v>
      </c>
      <c r="O12" s="110">
        <v>15854</v>
      </c>
      <c r="P12" s="110"/>
    </row>
    <row r="13" spans="1:16" ht="13.2" x14ac:dyDescent="0.25">
      <c r="A13" s="110" t="s">
        <v>330</v>
      </c>
      <c r="B13" s="110">
        <v>79990</v>
      </c>
      <c r="C13" s="110">
        <v>1729</v>
      </c>
      <c r="D13" s="165">
        <v>1.5219162375527699</v>
      </c>
      <c r="E13" s="110">
        <v>1420.3051531792401</v>
      </c>
      <c r="F13" s="110">
        <v>1420.3051531792401</v>
      </c>
      <c r="G13" s="182">
        <v>0</v>
      </c>
      <c r="H13" s="110">
        <v>2717117904.8341999</v>
      </c>
      <c r="I13" s="110">
        <v>50588670.919735797</v>
      </c>
      <c r="J13" s="194"/>
      <c r="K13" s="110">
        <v>4524.91</v>
      </c>
      <c r="L13" s="194">
        <v>11.287403889927299</v>
      </c>
      <c r="M13" s="194">
        <v>127.405486574346</v>
      </c>
      <c r="N13" s="194">
        <v>5.2787829336543899</v>
      </c>
      <c r="O13" s="110">
        <v>16348</v>
      </c>
      <c r="P13" s="110"/>
    </row>
    <row r="14" spans="1:16" ht="13.2" x14ac:dyDescent="0.25">
      <c r="A14" s="110" t="s">
        <v>331</v>
      </c>
      <c r="B14" s="110">
        <v>48123</v>
      </c>
      <c r="C14" s="110">
        <v>1729</v>
      </c>
      <c r="D14" s="165">
        <v>1.5219162375527699</v>
      </c>
      <c r="E14" s="110">
        <v>1420.3051531792401</v>
      </c>
      <c r="F14" s="110">
        <v>1420.3051531792401</v>
      </c>
      <c r="G14" s="182">
        <v>0</v>
      </c>
      <c r="H14" s="110">
        <v>2717117904.8341999</v>
      </c>
      <c r="I14" s="110">
        <v>20869167.572342001</v>
      </c>
      <c r="J14" s="194"/>
      <c r="K14" s="110">
        <v>4524.91</v>
      </c>
      <c r="L14" s="194">
        <v>10.7641086134307</v>
      </c>
      <c r="M14" s="194">
        <v>115.866034241733</v>
      </c>
      <c r="N14" s="194">
        <v>5.20928826815602</v>
      </c>
      <c r="O14" s="110">
        <v>14615</v>
      </c>
      <c r="P14" s="110"/>
    </row>
    <row r="15" spans="1:16" ht="13.2" x14ac:dyDescent="0.25">
      <c r="A15" s="110" t="s">
        <v>332</v>
      </c>
      <c r="B15" s="110">
        <v>105189</v>
      </c>
      <c r="C15" s="110">
        <v>1729</v>
      </c>
      <c r="D15" s="165">
        <v>1.5219162375527699</v>
      </c>
      <c r="E15" s="110">
        <v>1420.3051531792401</v>
      </c>
      <c r="F15" s="110">
        <v>1420.3051531792401</v>
      </c>
      <c r="G15" s="182">
        <v>0</v>
      </c>
      <c r="H15" s="110">
        <v>2717117904.8341999</v>
      </c>
      <c r="I15" s="110">
        <v>79044125.162646294</v>
      </c>
      <c r="J15" s="194"/>
      <c r="K15" s="110">
        <v>4524.91</v>
      </c>
      <c r="L15" s="194">
        <v>11.5576490717264</v>
      </c>
      <c r="M15" s="194">
        <v>133.579252065178</v>
      </c>
      <c r="N15" s="194">
        <v>5.6816650947142104</v>
      </c>
      <c r="O15" s="110">
        <v>16893</v>
      </c>
      <c r="P15" s="110"/>
    </row>
    <row r="16" spans="1:16" ht="13.2" x14ac:dyDescent="0.25">
      <c r="A16" s="110" t="s">
        <v>333</v>
      </c>
      <c r="B16" s="110">
        <v>62622</v>
      </c>
      <c r="C16" s="110">
        <v>1729</v>
      </c>
      <c r="D16" s="165">
        <v>1.5219162375527699</v>
      </c>
      <c r="E16" s="110">
        <v>1420.3051531792401</v>
      </c>
      <c r="F16" s="110">
        <v>1420.3051531792401</v>
      </c>
      <c r="G16" s="182">
        <v>0</v>
      </c>
      <c r="H16" s="110">
        <v>2717117904.8341999</v>
      </c>
      <c r="I16" s="110">
        <v>48881524.087909698</v>
      </c>
      <c r="J16" s="194"/>
      <c r="K16" s="110">
        <v>4524.91</v>
      </c>
      <c r="L16" s="194">
        <v>10.586658283619601</v>
      </c>
      <c r="M16" s="194">
        <v>112.07733361413101</v>
      </c>
      <c r="N16" s="194">
        <v>13.883827865637199</v>
      </c>
      <c r="O16" s="110">
        <v>27070</v>
      </c>
      <c r="P16" s="110"/>
    </row>
    <row r="17" spans="1:16" ht="13.2" x14ac:dyDescent="0.25">
      <c r="A17" s="110" t="s">
        <v>334</v>
      </c>
      <c r="B17" s="110">
        <v>11014</v>
      </c>
      <c r="C17" s="110">
        <v>1729</v>
      </c>
      <c r="D17" s="165">
        <v>1.5219162375527699</v>
      </c>
      <c r="E17" s="110">
        <v>1420.3051531792401</v>
      </c>
      <c r="F17" s="110">
        <v>1420.3051531792401</v>
      </c>
      <c r="G17" s="182">
        <v>0</v>
      </c>
      <c r="H17" s="110">
        <v>2717117904.8341999</v>
      </c>
      <c r="I17" s="110">
        <v>4326439.0409752103</v>
      </c>
      <c r="J17" s="194"/>
      <c r="K17" s="110">
        <v>4524.91</v>
      </c>
      <c r="L17" s="194">
        <v>9.0372612389698705</v>
      </c>
      <c r="M17" s="194">
        <v>81.672090701387205</v>
      </c>
      <c r="N17" s="194">
        <v>11.248033777714699</v>
      </c>
      <c r="O17" s="110">
        <v>22511</v>
      </c>
      <c r="P17" s="110"/>
    </row>
    <row r="18" spans="1:16" ht="13.2" x14ac:dyDescent="0.25">
      <c r="A18" s="110" t="s">
        <v>335</v>
      </c>
      <c r="B18" s="110">
        <v>28575</v>
      </c>
      <c r="C18" s="110">
        <v>1729</v>
      </c>
      <c r="D18" s="165">
        <v>1.5219162375527699</v>
      </c>
      <c r="E18" s="110">
        <v>1420.3051531792401</v>
      </c>
      <c r="F18" s="110">
        <v>1420.3051531792401</v>
      </c>
      <c r="G18" s="182">
        <v>0</v>
      </c>
      <c r="H18" s="110">
        <v>2717117904.8341999</v>
      </c>
      <c r="I18" s="110">
        <v>17069388.094939802</v>
      </c>
      <c r="J18" s="194"/>
      <c r="K18" s="110">
        <v>4524.91</v>
      </c>
      <c r="L18" s="194">
        <v>10.064316841759</v>
      </c>
      <c r="M18" s="194">
        <v>101.290473491314</v>
      </c>
      <c r="N18" s="194">
        <v>10.962035156660599</v>
      </c>
      <c r="O18" s="110">
        <v>27207</v>
      </c>
      <c r="P18" s="110"/>
    </row>
    <row r="19" spans="1:16" ht="13.2" x14ac:dyDescent="0.25">
      <c r="A19" s="110" t="s">
        <v>336</v>
      </c>
      <c r="B19" s="110">
        <v>16750</v>
      </c>
      <c r="C19" s="110">
        <v>1729</v>
      </c>
      <c r="D19" s="165">
        <v>1.5219162375527699</v>
      </c>
      <c r="E19" s="110">
        <v>1420.3051531792401</v>
      </c>
      <c r="F19" s="110">
        <v>1420.3051531792401</v>
      </c>
      <c r="G19" s="182">
        <v>0</v>
      </c>
      <c r="H19" s="110">
        <v>2717117904.8341999</v>
      </c>
      <c r="I19" s="110">
        <v>5606742.6693210201</v>
      </c>
      <c r="J19" s="194"/>
      <c r="K19" s="110">
        <v>4524.91</v>
      </c>
      <c r="L19" s="194">
        <v>9.7155040700606907</v>
      </c>
      <c r="M19" s="194">
        <v>94.391019335365897</v>
      </c>
      <c r="N19" s="194">
        <v>7.8147116070001799</v>
      </c>
      <c r="O19" s="110">
        <v>19148</v>
      </c>
      <c r="P19" s="110"/>
    </row>
    <row r="20" spans="1:16" ht="13.2" x14ac:dyDescent="0.25">
      <c r="A20" s="110" t="s">
        <v>337</v>
      </c>
      <c r="B20" s="110">
        <v>48964</v>
      </c>
      <c r="C20" s="110">
        <v>1729</v>
      </c>
      <c r="D20" s="165">
        <v>1.5219162375527699</v>
      </c>
      <c r="E20" s="110">
        <v>1420.3051531792401</v>
      </c>
      <c r="F20" s="110">
        <v>1420.3051531792401</v>
      </c>
      <c r="G20" s="182">
        <v>0</v>
      </c>
      <c r="H20" s="110">
        <v>2717117904.8341999</v>
      </c>
      <c r="I20" s="110">
        <v>31252704.275927301</v>
      </c>
      <c r="J20" s="194"/>
      <c r="K20" s="110">
        <v>4524.91</v>
      </c>
      <c r="L20" s="194">
        <v>10.666718106987</v>
      </c>
      <c r="M20" s="194">
        <v>113.77887517392401</v>
      </c>
      <c r="N20" s="194">
        <v>9.3757774492722099</v>
      </c>
      <c r="O20" s="110">
        <v>23151</v>
      </c>
      <c r="P20" s="110"/>
    </row>
    <row r="21" spans="1:16" ht="13.2" x14ac:dyDescent="0.25">
      <c r="A21" s="110" t="s">
        <v>338</v>
      </c>
      <c r="B21" s="110">
        <v>73857</v>
      </c>
      <c r="C21" s="110">
        <v>1729</v>
      </c>
      <c r="D21" s="165">
        <v>1.5219162375527699</v>
      </c>
      <c r="E21" s="110">
        <v>1420.3051531792401</v>
      </c>
      <c r="F21" s="110">
        <v>1420.3051531792401</v>
      </c>
      <c r="G21" s="182">
        <v>0</v>
      </c>
      <c r="H21" s="110">
        <v>2717117904.8341999</v>
      </c>
      <c r="I21" s="110">
        <v>45090274.628511399</v>
      </c>
      <c r="J21" s="194"/>
      <c r="K21" s="110">
        <v>4524.91</v>
      </c>
      <c r="L21" s="194">
        <v>11.209174083154</v>
      </c>
      <c r="M21" s="194">
        <v>125.645583626451</v>
      </c>
      <c r="N21" s="194">
        <v>5.3553332575572803</v>
      </c>
      <c r="O21" s="110">
        <v>16585</v>
      </c>
      <c r="P21" s="110"/>
    </row>
    <row r="22" spans="1:16" ht="13.2" x14ac:dyDescent="0.25">
      <c r="A22" s="110" t="s">
        <v>339</v>
      </c>
      <c r="B22" s="110">
        <v>82429</v>
      </c>
      <c r="C22" s="110">
        <v>1729</v>
      </c>
      <c r="D22" s="165">
        <v>1.5219162375527699</v>
      </c>
      <c r="E22" s="110">
        <v>1420.3051531792401</v>
      </c>
      <c r="F22" s="110">
        <v>1420.3051531792401</v>
      </c>
      <c r="G22" s="182">
        <v>0</v>
      </c>
      <c r="H22" s="110">
        <v>2717117904.8341999</v>
      </c>
      <c r="I22" s="110">
        <v>48421759.2649967</v>
      </c>
      <c r="J22" s="194"/>
      <c r="K22" s="110">
        <v>4524.91</v>
      </c>
      <c r="L22" s="194">
        <v>11.319324871412199</v>
      </c>
      <c r="M22" s="194">
        <v>128.12711554457101</v>
      </c>
      <c r="N22" s="194">
        <v>4.0539098963160898</v>
      </c>
      <c r="O22" s="110">
        <v>14557</v>
      </c>
      <c r="P22" s="110"/>
    </row>
    <row r="23" spans="1:16" ht="13.2" x14ac:dyDescent="0.25">
      <c r="A23" s="110" t="s">
        <v>324</v>
      </c>
      <c r="B23" s="110">
        <v>974073</v>
      </c>
      <c r="C23" s="110">
        <v>1729</v>
      </c>
      <c r="D23" s="165">
        <v>1.5219162375527699</v>
      </c>
      <c r="E23" s="110">
        <v>1420.3051531792401</v>
      </c>
      <c r="F23" s="110">
        <v>1420.3051531792401</v>
      </c>
      <c r="G23" s="182">
        <v>0</v>
      </c>
      <c r="H23" s="110">
        <v>2717117904.8341999</v>
      </c>
      <c r="I23" s="110">
        <v>1826853259.80566</v>
      </c>
      <c r="J23" s="194"/>
      <c r="K23" s="110">
        <v>4524.91</v>
      </c>
      <c r="L23" s="194">
        <v>13.789024941373601</v>
      </c>
      <c r="M23" s="194">
        <v>190.137208833823</v>
      </c>
      <c r="N23" s="194">
        <v>3.8596322520097202</v>
      </c>
      <c r="O23" s="110">
        <v>14771</v>
      </c>
      <c r="P23" s="110"/>
    </row>
    <row r="24" spans="1:16" ht="13.2" x14ac:dyDescent="0.25">
      <c r="A24" s="110" t="s">
        <v>340</v>
      </c>
      <c r="B24" s="110">
        <v>52414</v>
      </c>
      <c r="C24" s="110">
        <v>1729</v>
      </c>
      <c r="D24" s="165">
        <v>1.5219162375527699</v>
      </c>
      <c r="E24" s="110">
        <v>1420.3051531792401</v>
      </c>
      <c r="F24" s="110">
        <v>1420.3051531792401</v>
      </c>
      <c r="G24" s="182">
        <v>0</v>
      </c>
      <c r="H24" s="110">
        <v>2717117904.8341999</v>
      </c>
      <c r="I24" s="110">
        <v>21758448.917362601</v>
      </c>
      <c r="J24" s="194"/>
      <c r="K24" s="110">
        <v>4524.91</v>
      </c>
      <c r="L24" s="194">
        <v>10.866907322691899</v>
      </c>
      <c r="M24" s="194">
        <v>118.089674759974</v>
      </c>
      <c r="N24" s="194">
        <v>3.7197218010245101</v>
      </c>
      <c r="O24" s="110">
        <v>13643</v>
      </c>
      <c r="P24" s="110"/>
    </row>
    <row r="25" spans="1:16" ht="13.2" x14ac:dyDescent="0.25">
      <c r="A25" s="110" t="s">
        <v>341</v>
      </c>
      <c r="B25" s="110">
        <v>98979</v>
      </c>
      <c r="C25" s="110">
        <v>1729</v>
      </c>
      <c r="D25" s="165">
        <v>1.5219162375527699</v>
      </c>
      <c r="E25" s="110">
        <v>1420.3051531792401</v>
      </c>
      <c r="F25" s="110">
        <v>1420.3051531792401</v>
      </c>
      <c r="G25" s="182">
        <v>0</v>
      </c>
      <c r="H25" s="110">
        <v>2717117904.8341999</v>
      </c>
      <c r="I25" s="110">
        <v>75350595.936933801</v>
      </c>
      <c r="J25" s="194"/>
      <c r="K25" s="110">
        <v>4524.91</v>
      </c>
      <c r="L25" s="194">
        <v>11.4213802654396</v>
      </c>
      <c r="M25" s="194">
        <v>130.44792716777201</v>
      </c>
      <c r="N25" s="194">
        <v>8.8423249390339809</v>
      </c>
      <c r="O25" s="110">
        <v>16412</v>
      </c>
      <c r="P25" s="110"/>
    </row>
    <row r="26" spans="1:16" ht="13.2" x14ac:dyDescent="0.25">
      <c r="A26" s="110" t="s">
        <v>342</v>
      </c>
      <c r="B26" s="110">
        <v>48333</v>
      </c>
      <c r="C26" s="110">
        <v>1729</v>
      </c>
      <c r="D26" s="165">
        <v>1.5219162375527699</v>
      </c>
      <c r="E26" s="110">
        <v>1420.3051531792401</v>
      </c>
      <c r="F26" s="110">
        <v>1420.3051531792401</v>
      </c>
      <c r="G26" s="182">
        <v>0</v>
      </c>
      <c r="H26" s="110">
        <v>2717117904.8341999</v>
      </c>
      <c r="I26" s="110">
        <v>25546705.450450599</v>
      </c>
      <c r="J26" s="194"/>
      <c r="K26" s="110">
        <v>4524.91</v>
      </c>
      <c r="L26" s="194">
        <v>10.784894849894201</v>
      </c>
      <c r="M26" s="194">
        <v>116.31395692327401</v>
      </c>
      <c r="N26" s="194">
        <v>6.3728192315864796</v>
      </c>
      <c r="O26" s="110">
        <v>18466</v>
      </c>
      <c r="P26" s="110"/>
    </row>
    <row r="27" spans="1:16" ht="13.2" x14ac:dyDescent="0.25">
      <c r="A27" s="110" t="s">
        <v>343</v>
      </c>
      <c r="B27" s="110">
        <v>71874</v>
      </c>
      <c r="C27" s="110">
        <v>1729</v>
      </c>
      <c r="D27" s="165">
        <v>1.5219162375527699</v>
      </c>
      <c r="E27" s="110">
        <v>1420.3051531792401</v>
      </c>
      <c r="F27" s="110">
        <v>1420.3051531792401</v>
      </c>
      <c r="G27" s="182">
        <v>0</v>
      </c>
      <c r="H27" s="110">
        <v>2717117904.8341999</v>
      </c>
      <c r="I27" s="110">
        <v>44896241.748084202</v>
      </c>
      <c r="J27" s="194"/>
      <c r="K27" s="110">
        <v>4524.91</v>
      </c>
      <c r="L27" s="194">
        <v>11.1780017610067</v>
      </c>
      <c r="M27" s="194">
        <v>124.947723369068</v>
      </c>
      <c r="N27" s="194">
        <v>5.5879649402990399</v>
      </c>
      <c r="O27" s="110">
        <v>17789</v>
      </c>
      <c r="P27" s="110"/>
    </row>
    <row r="28" spans="1:16" ht="13.2" x14ac:dyDescent="0.25">
      <c r="A28" s="110" t="s">
        <v>344</v>
      </c>
      <c r="B28" s="110">
        <v>46786</v>
      </c>
      <c r="C28" s="110">
        <v>1729</v>
      </c>
      <c r="D28" s="165">
        <v>1.5219162375527699</v>
      </c>
      <c r="E28" s="110">
        <v>1420.3051531792401</v>
      </c>
      <c r="F28" s="110">
        <v>1420.3051531792401</v>
      </c>
      <c r="G28" s="182">
        <v>0</v>
      </c>
      <c r="H28" s="110">
        <v>2717117904.8341999</v>
      </c>
      <c r="I28" s="110">
        <v>24595400.031432401</v>
      </c>
      <c r="J28" s="194"/>
      <c r="K28" s="110">
        <v>4524.91</v>
      </c>
      <c r="L28" s="194">
        <v>10.730603227207901</v>
      </c>
      <c r="M28" s="194">
        <v>115.145845619765</v>
      </c>
      <c r="N28" s="194">
        <v>6.5592423703935498</v>
      </c>
      <c r="O28" s="110">
        <v>18993</v>
      </c>
      <c r="P28" s="110"/>
    </row>
    <row r="29" spans="1:16" ht="13.2" x14ac:dyDescent="0.25">
      <c r="A29" s="110" t="s">
        <v>345</v>
      </c>
      <c r="B29" s="110">
        <v>29346</v>
      </c>
      <c r="C29" s="110">
        <v>1729</v>
      </c>
      <c r="D29" s="165">
        <v>1.5219162375527699</v>
      </c>
      <c r="E29" s="110">
        <v>1420.3051531792401</v>
      </c>
      <c r="F29" s="110">
        <v>1420.3051531792401</v>
      </c>
      <c r="G29" s="182">
        <v>0</v>
      </c>
      <c r="H29" s="110">
        <v>2717117904.8341999</v>
      </c>
      <c r="I29" s="110">
        <v>14849791.6143521</v>
      </c>
      <c r="J29" s="194"/>
      <c r="K29" s="110">
        <v>4524.91</v>
      </c>
      <c r="L29" s="194">
        <v>10.186917864746601</v>
      </c>
      <c r="M29" s="194">
        <v>103.773295583093</v>
      </c>
      <c r="N29" s="194">
        <v>9.8092453110205398</v>
      </c>
      <c r="O29" s="110">
        <v>21656</v>
      </c>
      <c r="P29" s="110"/>
    </row>
    <row r="30" spans="1:16" ht="13.2" x14ac:dyDescent="0.25">
      <c r="A30" s="110" t="s">
        <v>346</v>
      </c>
      <c r="B30" s="110">
        <v>34090</v>
      </c>
      <c r="C30" s="110">
        <v>1729</v>
      </c>
      <c r="D30" s="165">
        <v>1.5219162375527699</v>
      </c>
      <c r="E30" s="110">
        <v>1420.3051531792401</v>
      </c>
      <c r="F30" s="110">
        <v>1420.3051531792401</v>
      </c>
      <c r="G30" s="182">
        <v>0</v>
      </c>
      <c r="H30" s="110">
        <v>2717117904.8341999</v>
      </c>
      <c r="I30" s="110">
        <v>18069176.438595701</v>
      </c>
      <c r="J30" s="194"/>
      <c r="K30" s="110">
        <v>4524.91</v>
      </c>
      <c r="L30" s="194">
        <v>10.2677886827693</v>
      </c>
      <c r="M30" s="194">
        <v>105.427484434006</v>
      </c>
      <c r="N30" s="194">
        <v>10.491786209191201</v>
      </c>
      <c r="O30" s="110">
        <v>21122</v>
      </c>
      <c r="P30" s="110"/>
    </row>
    <row r="31" spans="1:16" ht="13.2" x14ac:dyDescent="0.25">
      <c r="A31" s="110" t="s">
        <v>347</v>
      </c>
      <c r="B31" s="110">
        <v>12003</v>
      </c>
      <c r="C31" s="110">
        <v>1729</v>
      </c>
      <c r="D31" s="165">
        <v>1.5219162375527699</v>
      </c>
      <c r="E31" s="110">
        <v>1420.3051531792401</v>
      </c>
      <c r="F31" s="110">
        <v>1420.3051531792401</v>
      </c>
      <c r="G31" s="182">
        <v>0</v>
      </c>
      <c r="H31" s="110">
        <v>2717117904.8341999</v>
      </c>
      <c r="I31" s="110">
        <v>4237746.2448408501</v>
      </c>
      <c r="J31" s="194"/>
      <c r="K31" s="110">
        <v>4524.91</v>
      </c>
      <c r="L31" s="194">
        <v>9.3380046437765092</v>
      </c>
      <c r="M31" s="194">
        <v>87.198330727191703</v>
      </c>
      <c r="N31" s="194">
        <v>8.6289319778799101</v>
      </c>
      <c r="O31" s="110">
        <v>22097</v>
      </c>
      <c r="P31" s="110"/>
    </row>
    <row r="32" spans="1:16" ht="13.2" x14ac:dyDescent="0.25">
      <c r="A32" s="110" t="s">
        <v>348</v>
      </c>
      <c r="B32" s="110">
        <v>45000</v>
      </c>
      <c r="C32" s="110">
        <v>1729</v>
      </c>
      <c r="D32" s="165">
        <v>1.5219162375527699</v>
      </c>
      <c r="E32" s="110">
        <v>1420.3051531792401</v>
      </c>
      <c r="F32" s="110">
        <v>1420.3051531792401</v>
      </c>
      <c r="G32" s="182">
        <v>0</v>
      </c>
      <c r="H32" s="110">
        <v>2717117904.8341999</v>
      </c>
      <c r="I32" s="110">
        <v>29683892.152386799</v>
      </c>
      <c r="J32" s="194"/>
      <c r="K32" s="110">
        <v>4524.91</v>
      </c>
      <c r="L32" s="194">
        <v>10.6202575830575</v>
      </c>
      <c r="M32" s="194">
        <v>112.789871130489</v>
      </c>
      <c r="N32" s="194">
        <v>10.3312440276889</v>
      </c>
      <c r="O32" s="110">
        <v>23938</v>
      </c>
      <c r="P32" s="110"/>
    </row>
    <row r="33" spans="1:16" ht="13.2" x14ac:dyDescent="0.25">
      <c r="A33" s="110" t="s">
        <v>349</v>
      </c>
      <c r="B33" s="110">
        <v>45574</v>
      </c>
      <c r="C33" s="110">
        <v>1729</v>
      </c>
      <c r="D33" s="165">
        <v>1.5219162375527699</v>
      </c>
      <c r="E33" s="110">
        <v>1420.3051531792401</v>
      </c>
      <c r="F33" s="110">
        <v>1420.3051531792401</v>
      </c>
      <c r="G33" s="182">
        <v>0</v>
      </c>
      <c r="H33" s="110">
        <v>2717117904.8341999</v>
      </c>
      <c r="I33" s="110">
        <v>27213560.761093799</v>
      </c>
      <c r="J33" s="194"/>
      <c r="K33" s="110">
        <v>4524.91</v>
      </c>
      <c r="L33" s="194">
        <v>10.6493556210298</v>
      </c>
      <c r="M33" s="194">
        <v>113.40877514316</v>
      </c>
      <c r="N33" s="194">
        <v>9.4318836045030192</v>
      </c>
      <c r="O33" s="110">
        <v>20856</v>
      </c>
      <c r="P33" s="110"/>
    </row>
    <row r="34" spans="1:16" ht="13.2" x14ac:dyDescent="0.25">
      <c r="A34" s="18" t="s">
        <v>350</v>
      </c>
      <c r="B34" s="110"/>
      <c r="C34" s="110"/>
      <c r="D34" s="165"/>
      <c r="E34" s="110"/>
      <c r="F34" s="110"/>
      <c r="G34" s="182"/>
      <c r="H34" s="110"/>
      <c r="I34" s="110"/>
      <c r="J34" s="194"/>
      <c r="K34" s="110"/>
      <c r="L34" s="194"/>
      <c r="M34" s="194"/>
      <c r="N34" s="194"/>
      <c r="O34" s="110"/>
      <c r="P34" s="110"/>
    </row>
    <row r="35" spans="1:16" ht="13.2" x14ac:dyDescent="0.25">
      <c r="A35" s="110" t="s">
        <v>351</v>
      </c>
      <c r="B35" s="110">
        <v>45287</v>
      </c>
      <c r="C35" s="110">
        <v>988</v>
      </c>
      <c r="D35" s="165">
        <v>1.5219162375527699</v>
      </c>
      <c r="E35" s="110">
        <v>649.19637535029904</v>
      </c>
      <c r="F35" s="110">
        <v>649.19637535029904</v>
      </c>
      <c r="G35" s="182">
        <v>0</v>
      </c>
      <c r="H35" s="110">
        <v>382974464.958731</v>
      </c>
      <c r="I35" s="110">
        <v>30656034.7965829</v>
      </c>
      <c r="J35" s="194"/>
      <c r="K35" s="110">
        <v>4524.91</v>
      </c>
      <c r="L35" s="194">
        <v>10.345093993450099</v>
      </c>
      <c r="M35" s="194">
        <v>107.020969733317</v>
      </c>
      <c r="N35" s="194">
        <v>13.165517159491399</v>
      </c>
      <c r="O35" s="110">
        <v>25395</v>
      </c>
      <c r="P35" s="110"/>
    </row>
    <row r="36" spans="1:16" ht="13.2" x14ac:dyDescent="0.25">
      <c r="A36" s="110" t="s">
        <v>352</v>
      </c>
      <c r="B36" s="110">
        <v>14047</v>
      </c>
      <c r="C36" s="110">
        <v>988</v>
      </c>
      <c r="D36" s="165">
        <v>1.5219162375527699</v>
      </c>
      <c r="E36" s="110">
        <v>649.19637535029904</v>
      </c>
      <c r="F36" s="110">
        <v>649.19637535029904</v>
      </c>
      <c r="G36" s="182">
        <v>0</v>
      </c>
      <c r="H36" s="110">
        <v>382974464.958731</v>
      </c>
      <c r="I36" s="110">
        <v>9313156.3620674592</v>
      </c>
      <c r="J36" s="194"/>
      <c r="K36" s="110">
        <v>4524.91</v>
      </c>
      <c r="L36" s="194">
        <v>9.05859672255135</v>
      </c>
      <c r="M36" s="194">
        <v>82.058174581818093</v>
      </c>
      <c r="N36" s="194">
        <v>17.598594944330198</v>
      </c>
      <c r="O36" s="110">
        <v>30339</v>
      </c>
      <c r="P36" s="110"/>
    </row>
    <row r="37" spans="1:16" ht="13.2" x14ac:dyDescent="0.25">
      <c r="A37" s="110" t="s">
        <v>353</v>
      </c>
      <c r="B37" s="110">
        <v>21934</v>
      </c>
      <c r="C37" s="110">
        <v>988</v>
      </c>
      <c r="D37" s="165">
        <v>1.5219162375527699</v>
      </c>
      <c r="E37" s="110">
        <v>649.19637535029904</v>
      </c>
      <c r="F37" s="110">
        <v>649.19637535029904</v>
      </c>
      <c r="G37" s="182">
        <v>0</v>
      </c>
      <c r="H37" s="110">
        <v>382974464.958731</v>
      </c>
      <c r="I37" s="110">
        <v>12175179.9050675</v>
      </c>
      <c r="J37" s="194"/>
      <c r="K37" s="110">
        <v>4524.91</v>
      </c>
      <c r="L37" s="194">
        <v>9.8910845106875307</v>
      </c>
      <c r="M37" s="194">
        <v>97.833552797562803</v>
      </c>
      <c r="N37" s="194">
        <v>9.3235459979361099</v>
      </c>
      <c r="O37" s="110">
        <v>28805</v>
      </c>
      <c r="P37" s="110"/>
    </row>
    <row r="38" spans="1:16" ht="13.2" x14ac:dyDescent="0.25">
      <c r="A38" s="110" t="s">
        <v>354</v>
      </c>
      <c r="B38" s="110">
        <v>18835</v>
      </c>
      <c r="C38" s="110">
        <v>988</v>
      </c>
      <c r="D38" s="165">
        <v>1.5219162375527699</v>
      </c>
      <c r="E38" s="110">
        <v>649.19637535029904</v>
      </c>
      <c r="F38" s="110">
        <v>649.19637535029904</v>
      </c>
      <c r="G38" s="182">
        <v>0</v>
      </c>
      <c r="H38" s="110">
        <v>382974464.958731</v>
      </c>
      <c r="I38" s="110">
        <v>9895681.6426470093</v>
      </c>
      <c r="J38" s="194"/>
      <c r="K38" s="110">
        <v>4524.91</v>
      </c>
      <c r="L38" s="194">
        <v>9.5073080937541707</v>
      </c>
      <c r="M38" s="194">
        <v>90.388907189563596</v>
      </c>
      <c r="N38" s="194">
        <v>11.468421480150999</v>
      </c>
      <c r="O38" s="110">
        <v>27604</v>
      </c>
      <c r="P38" s="110"/>
    </row>
    <row r="39" spans="1:16" ht="13.2" x14ac:dyDescent="0.25">
      <c r="A39" s="110" t="s">
        <v>355</v>
      </c>
      <c r="B39" s="110">
        <v>21136</v>
      </c>
      <c r="C39" s="110">
        <v>988</v>
      </c>
      <c r="D39" s="165">
        <v>1.5219162375527699</v>
      </c>
      <c r="E39" s="110">
        <v>649.19637535029904</v>
      </c>
      <c r="F39" s="110">
        <v>649.19637535029904</v>
      </c>
      <c r="G39" s="182">
        <v>0</v>
      </c>
      <c r="H39" s="110">
        <v>382974464.958731</v>
      </c>
      <c r="I39" s="110">
        <v>14863735.6189314</v>
      </c>
      <c r="J39" s="194"/>
      <c r="K39" s="110">
        <v>4524.91</v>
      </c>
      <c r="L39" s="194">
        <v>9.53134741291632</v>
      </c>
      <c r="M39" s="194">
        <v>90.846583505706604</v>
      </c>
      <c r="N39" s="194">
        <v>17.0310656180528</v>
      </c>
      <c r="O39" s="110">
        <v>30762</v>
      </c>
      <c r="P39" s="110"/>
    </row>
    <row r="40" spans="1:16" ht="13.2" x14ac:dyDescent="0.25">
      <c r="A40" s="110" t="s">
        <v>350</v>
      </c>
      <c r="B40" s="110">
        <v>230767</v>
      </c>
      <c r="C40" s="110">
        <v>988</v>
      </c>
      <c r="D40" s="165">
        <v>1.5219162375527699</v>
      </c>
      <c r="E40" s="110">
        <v>649.19637535029904</v>
      </c>
      <c r="F40" s="110">
        <v>649.19637535029904</v>
      </c>
      <c r="G40" s="182">
        <v>0</v>
      </c>
      <c r="H40" s="110">
        <v>382974464.958731</v>
      </c>
      <c r="I40" s="110">
        <v>288223630.53127301</v>
      </c>
      <c r="J40" s="194"/>
      <c r="K40" s="110">
        <v>4524.91</v>
      </c>
      <c r="L40" s="194">
        <v>12.222428323179299</v>
      </c>
      <c r="M40" s="194">
        <v>149.387754115256</v>
      </c>
      <c r="N40" s="194">
        <v>10.2224036700079</v>
      </c>
      <c r="O40" s="110">
        <v>23464</v>
      </c>
      <c r="P40" s="110"/>
    </row>
    <row r="41" spans="1:16" ht="13.2" x14ac:dyDescent="0.25">
      <c r="A41" s="110" t="s">
        <v>356</v>
      </c>
      <c r="B41" s="110">
        <v>9457</v>
      </c>
      <c r="C41" s="110">
        <v>988</v>
      </c>
      <c r="D41" s="165">
        <v>1.5219162375527699</v>
      </c>
      <c r="E41" s="110">
        <v>649.19637535029904</v>
      </c>
      <c r="F41" s="110">
        <v>649.19637535029904</v>
      </c>
      <c r="G41" s="182">
        <v>0</v>
      </c>
      <c r="H41" s="110">
        <v>382974464.958731</v>
      </c>
      <c r="I41" s="110">
        <v>4738008.7656147899</v>
      </c>
      <c r="J41" s="194"/>
      <c r="K41" s="110">
        <v>4524.91</v>
      </c>
      <c r="L41" s="194">
        <v>9.0515741860189998</v>
      </c>
      <c r="M41" s="194">
        <v>81.930995245005406</v>
      </c>
      <c r="N41" s="194">
        <v>12.8248364057032</v>
      </c>
      <c r="O41" s="110">
        <v>26927</v>
      </c>
      <c r="P41" s="110"/>
    </row>
    <row r="42" spans="1:16" ht="13.2" x14ac:dyDescent="0.25">
      <c r="A42" s="110" t="s">
        <v>357</v>
      </c>
      <c r="B42" s="110">
        <v>22250</v>
      </c>
      <c r="C42" s="110">
        <v>988</v>
      </c>
      <c r="D42" s="165">
        <v>1.5219162375527699</v>
      </c>
      <c r="E42" s="110">
        <v>649.19637535029904</v>
      </c>
      <c r="F42" s="110">
        <v>649.19637535029904</v>
      </c>
      <c r="G42" s="182">
        <v>0</v>
      </c>
      <c r="H42" s="110">
        <v>382974464.958731</v>
      </c>
      <c r="I42" s="110">
        <v>13109037.336547101</v>
      </c>
      <c r="J42" s="194"/>
      <c r="K42" s="110">
        <v>4524.91</v>
      </c>
      <c r="L42" s="194">
        <v>9.6130601361346208</v>
      </c>
      <c r="M42" s="194">
        <v>92.410925180940495</v>
      </c>
      <c r="N42" s="194">
        <v>16.632144193001601</v>
      </c>
      <c r="O42" s="110">
        <v>23678</v>
      </c>
      <c r="P42" s="110"/>
    </row>
    <row r="43" spans="1:16" ht="13.2" x14ac:dyDescent="0.25">
      <c r="A43" s="18" t="s">
        <v>358</v>
      </c>
      <c r="B43" s="110"/>
      <c r="C43" s="110"/>
      <c r="D43" s="165"/>
      <c r="E43" s="110"/>
      <c r="F43" s="110"/>
      <c r="G43" s="182"/>
      <c r="H43" s="110"/>
      <c r="I43" s="110"/>
      <c r="J43" s="194"/>
      <c r="K43" s="110"/>
      <c r="L43" s="194"/>
      <c r="M43" s="194"/>
      <c r="N43" s="194"/>
      <c r="O43" s="110"/>
      <c r="P43" s="110"/>
    </row>
    <row r="44" spans="1:16" ht="13.2" x14ac:dyDescent="0.25">
      <c r="A44" s="110" t="s">
        <v>359</v>
      </c>
      <c r="B44" s="110">
        <v>106859</v>
      </c>
      <c r="C44" s="110">
        <v>900</v>
      </c>
      <c r="D44" s="165">
        <v>1.5219162375527699</v>
      </c>
      <c r="E44" s="110">
        <v>591.59000528567003</v>
      </c>
      <c r="F44" s="110">
        <v>576.77107281865597</v>
      </c>
      <c r="G44" s="182">
        <v>0.36836902478174099</v>
      </c>
      <c r="H44" s="110">
        <v>200549629.08311701</v>
      </c>
      <c r="I44" s="110">
        <v>88208067.702881798</v>
      </c>
      <c r="J44" s="194"/>
      <c r="K44" s="110">
        <v>4524.91</v>
      </c>
      <c r="L44" s="194">
        <v>11.473006447741</v>
      </c>
      <c r="M44" s="194">
        <v>131.62987694990599</v>
      </c>
      <c r="N44" s="194">
        <v>10.440997872643701</v>
      </c>
      <c r="O44" s="110">
        <v>16981</v>
      </c>
      <c r="P44" s="110"/>
    </row>
    <row r="45" spans="1:16" ht="13.2" x14ac:dyDescent="0.25">
      <c r="A45" s="110" t="s">
        <v>360</v>
      </c>
      <c r="B45" s="110">
        <v>16585</v>
      </c>
      <c r="C45" s="110">
        <v>673</v>
      </c>
      <c r="D45" s="165">
        <v>1.5219162375527699</v>
      </c>
      <c r="E45" s="110">
        <v>442.11520527575698</v>
      </c>
      <c r="F45" s="110">
        <v>576.77107281865597</v>
      </c>
      <c r="G45" s="182">
        <v>4.27269702071017E-2</v>
      </c>
      <c r="H45" s="110">
        <v>200549629.08311701</v>
      </c>
      <c r="I45" s="110">
        <v>8741667.1738464795</v>
      </c>
      <c r="J45" s="194"/>
      <c r="K45" s="110">
        <v>4524.91</v>
      </c>
      <c r="L45" s="194">
        <v>9.4347167883040406</v>
      </c>
      <c r="M45" s="194">
        <v>89.013880875506203</v>
      </c>
      <c r="N45" s="194">
        <v>14.954832920661</v>
      </c>
      <c r="O45" s="110">
        <v>23534</v>
      </c>
      <c r="P45" s="110"/>
    </row>
    <row r="46" spans="1:16" ht="13.2" x14ac:dyDescent="0.25">
      <c r="A46" s="110" t="s">
        <v>361</v>
      </c>
      <c r="B46" s="110">
        <v>11365</v>
      </c>
      <c r="C46" s="110">
        <v>1163</v>
      </c>
      <c r="D46" s="165">
        <v>1.5219162375527699</v>
      </c>
      <c r="E46" s="110">
        <v>764.07860261776204</v>
      </c>
      <c r="F46" s="110">
        <v>576.77107281865597</v>
      </c>
      <c r="G46" s="182">
        <v>5.0600947421994301E-2</v>
      </c>
      <c r="H46" s="110">
        <v>200549629.08311701</v>
      </c>
      <c r="I46" s="110">
        <v>6103135.0338880597</v>
      </c>
      <c r="J46" s="194"/>
      <c r="K46" s="110">
        <v>4524.91</v>
      </c>
      <c r="L46" s="194">
        <v>8.9441271283135304</v>
      </c>
      <c r="M46" s="194">
        <v>79.997410087434005</v>
      </c>
      <c r="N46" s="194">
        <v>14.7119097878677</v>
      </c>
      <c r="O46" s="110">
        <v>26959</v>
      </c>
      <c r="P46" s="110"/>
    </row>
    <row r="47" spans="1:16" ht="13.2" x14ac:dyDescent="0.25">
      <c r="A47" s="110" t="s">
        <v>362</v>
      </c>
      <c r="B47" s="110">
        <v>34755</v>
      </c>
      <c r="C47" s="110">
        <v>633</v>
      </c>
      <c r="D47" s="165">
        <v>1.5219162375527699</v>
      </c>
      <c r="E47" s="110">
        <v>416.15319297955898</v>
      </c>
      <c r="F47" s="110">
        <v>576.77107281865597</v>
      </c>
      <c r="G47" s="182">
        <v>8.4279450338644604E-2</v>
      </c>
      <c r="H47" s="110">
        <v>200549629.08311701</v>
      </c>
      <c r="I47" s="110">
        <v>19681856.161714401</v>
      </c>
      <c r="J47" s="194"/>
      <c r="K47" s="110">
        <v>4524.91</v>
      </c>
      <c r="L47" s="194">
        <v>10.263447799081799</v>
      </c>
      <c r="M47" s="194">
        <v>105.338360724476</v>
      </c>
      <c r="N47" s="194">
        <v>13.5680131272766</v>
      </c>
      <c r="O47" s="110">
        <v>19242</v>
      </c>
      <c r="P47" s="110"/>
    </row>
    <row r="48" spans="1:16" ht="13.2" x14ac:dyDescent="0.25">
      <c r="A48" s="110" t="s">
        <v>363</v>
      </c>
      <c r="B48" s="110">
        <v>56591</v>
      </c>
      <c r="C48" s="110">
        <v>1161</v>
      </c>
      <c r="D48" s="165">
        <v>1.5219162375527699</v>
      </c>
      <c r="E48" s="110">
        <v>763.03824170600001</v>
      </c>
      <c r="F48" s="110">
        <v>576.77107281865597</v>
      </c>
      <c r="G48" s="182">
        <v>0.25161981756254198</v>
      </c>
      <c r="H48" s="110">
        <v>200549629.08311701</v>
      </c>
      <c r="I48" s="110">
        <v>40063677.892369904</v>
      </c>
      <c r="J48" s="194"/>
      <c r="K48" s="110">
        <v>4524.91</v>
      </c>
      <c r="L48" s="194">
        <v>10.7634853793899</v>
      </c>
      <c r="M48" s="194">
        <v>115.85261751233899</v>
      </c>
      <c r="N48" s="194">
        <v>13.0438392524376</v>
      </c>
      <c r="O48" s="110">
        <v>20786</v>
      </c>
      <c r="P48" s="110"/>
    </row>
    <row r="49" spans="1:16" ht="13.2" x14ac:dyDescent="0.25">
      <c r="A49" s="110" t="s">
        <v>364</v>
      </c>
      <c r="B49" s="110">
        <v>11983</v>
      </c>
      <c r="C49" s="110">
        <v>221</v>
      </c>
      <c r="D49" s="165">
        <v>1.5219162375527699</v>
      </c>
      <c r="E49" s="110">
        <v>145.42513674197701</v>
      </c>
      <c r="F49" s="110">
        <v>576.77107281865597</v>
      </c>
      <c r="G49" s="182">
        <v>1.0154445444935999E-2</v>
      </c>
      <c r="H49" s="110">
        <v>200549629.08311701</v>
      </c>
      <c r="I49" s="110">
        <v>2528907.9104375802</v>
      </c>
      <c r="J49" s="194"/>
      <c r="K49" s="110">
        <v>4524.91</v>
      </c>
      <c r="L49" s="194">
        <v>9.3638666489614</v>
      </c>
      <c r="M49" s="194">
        <v>87.681998619531598</v>
      </c>
      <c r="N49" s="194">
        <v>7.6190331000925298</v>
      </c>
      <c r="O49" s="110">
        <v>14632</v>
      </c>
      <c r="P49" s="110"/>
    </row>
    <row r="50" spans="1:16" ht="13.2" x14ac:dyDescent="0.25">
      <c r="A50" s="110" t="s">
        <v>365</v>
      </c>
      <c r="B50" s="110">
        <v>36544</v>
      </c>
      <c r="C50" s="110">
        <v>845</v>
      </c>
      <c r="D50" s="165">
        <v>1.5219162375527699</v>
      </c>
      <c r="E50" s="110">
        <v>555.01660275975803</v>
      </c>
      <c r="F50" s="110">
        <v>576.77107281865597</v>
      </c>
      <c r="G50" s="182">
        <v>0.118187957561759</v>
      </c>
      <c r="H50" s="110">
        <v>200549629.08311701</v>
      </c>
      <c r="I50" s="110">
        <v>24192153.763641</v>
      </c>
      <c r="J50" s="194"/>
      <c r="K50" s="110">
        <v>4524.91</v>
      </c>
      <c r="L50" s="194">
        <v>10.279581610017599</v>
      </c>
      <c r="M50" s="194">
        <v>105.669798077012</v>
      </c>
      <c r="N50" s="194">
        <v>12.3630143207185</v>
      </c>
      <c r="O50" s="110">
        <v>26485</v>
      </c>
      <c r="P50" s="110"/>
    </row>
    <row r="51" spans="1:16" ht="13.2" x14ac:dyDescent="0.25">
      <c r="A51" s="110" t="s">
        <v>366</v>
      </c>
      <c r="B51" s="110">
        <v>13747</v>
      </c>
      <c r="C51" s="110">
        <v>684</v>
      </c>
      <c r="D51" s="165">
        <v>1.5219162375527699</v>
      </c>
      <c r="E51" s="110">
        <v>449.20395610686501</v>
      </c>
      <c r="F51" s="110">
        <v>576.77107281865597</v>
      </c>
      <c r="G51" s="182">
        <v>3.5983439689934602E-2</v>
      </c>
      <c r="H51" s="110">
        <v>200549629.08311701</v>
      </c>
      <c r="I51" s="110">
        <v>7137412.0419770703</v>
      </c>
      <c r="J51" s="194"/>
      <c r="K51" s="110">
        <v>4524.91</v>
      </c>
      <c r="L51" s="194">
        <v>9.3642728461801408</v>
      </c>
      <c r="M51" s="194">
        <v>87.689605937706801</v>
      </c>
      <c r="N51" s="194">
        <v>11.512907548887499</v>
      </c>
      <c r="O51" s="110">
        <v>28173</v>
      </c>
      <c r="P51" s="110"/>
    </row>
    <row r="52" spans="1:16" ht="13.2" x14ac:dyDescent="0.25">
      <c r="A52" s="110" t="s">
        <v>367</v>
      </c>
      <c r="B52" s="110">
        <v>9111</v>
      </c>
      <c r="C52" s="110">
        <v>1092</v>
      </c>
      <c r="D52" s="165">
        <v>1.5219162375527699</v>
      </c>
      <c r="E52" s="110">
        <v>717.22646751955301</v>
      </c>
      <c r="F52" s="110">
        <v>576.77107281865597</v>
      </c>
      <c r="G52" s="182">
        <v>3.8077946991347901E-2</v>
      </c>
      <c r="H52" s="110">
        <v>200549629.08311701</v>
      </c>
      <c r="I52" s="110">
        <v>3892751.40236045</v>
      </c>
      <c r="J52" s="194"/>
      <c r="K52" s="110">
        <v>4524.91</v>
      </c>
      <c r="L52" s="194">
        <v>8.7681768378642904</v>
      </c>
      <c r="M52" s="194">
        <v>76.880925060059894</v>
      </c>
      <c r="N52" s="194">
        <v>14.718722668530299</v>
      </c>
      <c r="O52" s="110">
        <v>20682</v>
      </c>
      <c r="P52" s="110"/>
    </row>
    <row r="53" spans="1:16" ht="13.2" x14ac:dyDescent="0.25">
      <c r="A53" s="18" t="s">
        <v>368</v>
      </c>
      <c r="B53" s="110"/>
      <c r="C53" s="110"/>
      <c r="D53" s="165"/>
      <c r="E53" s="110"/>
      <c r="F53" s="110"/>
      <c r="G53" s="182"/>
      <c r="H53" s="110"/>
      <c r="I53" s="110"/>
      <c r="J53" s="194"/>
      <c r="K53" s="110"/>
      <c r="L53" s="194"/>
      <c r="M53" s="194"/>
      <c r="N53" s="194"/>
      <c r="O53" s="110"/>
      <c r="P53" s="110"/>
    </row>
    <row r="54" spans="1:16" ht="13.2" x14ac:dyDescent="0.25">
      <c r="A54" s="110" t="s">
        <v>369</v>
      </c>
      <c r="B54" s="110">
        <v>5476</v>
      </c>
      <c r="C54" s="110">
        <v>835</v>
      </c>
      <c r="D54" s="165">
        <v>1.5219162375527699</v>
      </c>
      <c r="E54" s="110">
        <v>548.57557624599303</v>
      </c>
      <c r="F54" s="110">
        <v>548.57557624599303</v>
      </c>
      <c r="G54" s="182">
        <v>0</v>
      </c>
      <c r="H54" s="110">
        <v>388558179.56036198</v>
      </c>
      <c r="I54" s="110">
        <v>2717696.83529115</v>
      </c>
      <c r="J54" s="194"/>
      <c r="K54" s="110">
        <v>4524.91</v>
      </c>
      <c r="L54" s="194">
        <v>8.2486090681131792</v>
      </c>
      <c r="M54" s="194">
        <v>68.039551558559097</v>
      </c>
      <c r="N54" s="194">
        <v>18.247116187773699</v>
      </c>
      <c r="O54" s="110">
        <v>19957</v>
      </c>
      <c r="P54" s="110"/>
    </row>
    <row r="55" spans="1:16" ht="13.2" x14ac:dyDescent="0.25">
      <c r="A55" s="110" t="s">
        <v>370</v>
      </c>
      <c r="B55" s="110">
        <v>21912</v>
      </c>
      <c r="C55" s="110">
        <v>835</v>
      </c>
      <c r="D55" s="165">
        <v>1.5219162375527699</v>
      </c>
      <c r="E55" s="110">
        <v>548.57557624599303</v>
      </c>
      <c r="F55" s="110">
        <v>548.57557624599303</v>
      </c>
      <c r="G55" s="182">
        <v>0</v>
      </c>
      <c r="H55" s="110">
        <v>388558179.56036198</v>
      </c>
      <c r="I55" s="110">
        <v>10232336.0720996</v>
      </c>
      <c r="J55" s="194"/>
      <c r="K55" s="110">
        <v>4524.91</v>
      </c>
      <c r="L55" s="194">
        <v>9.7724595463681894</v>
      </c>
      <c r="M55" s="194">
        <v>95.500965585402795</v>
      </c>
      <c r="N55" s="194">
        <v>15.356267808501601</v>
      </c>
      <c r="O55" s="110">
        <v>16498</v>
      </c>
      <c r="P55" s="110"/>
    </row>
    <row r="56" spans="1:16" ht="13.2" x14ac:dyDescent="0.25">
      <c r="A56" s="110" t="s">
        <v>371</v>
      </c>
      <c r="B56" s="110">
        <v>9940</v>
      </c>
      <c r="C56" s="110">
        <v>835</v>
      </c>
      <c r="D56" s="165">
        <v>1.5219162375527699</v>
      </c>
      <c r="E56" s="110">
        <v>548.57557624599303</v>
      </c>
      <c r="F56" s="110">
        <v>548.57557624599303</v>
      </c>
      <c r="G56" s="182">
        <v>0</v>
      </c>
      <c r="H56" s="110">
        <v>388558179.56036198</v>
      </c>
      <c r="I56" s="110">
        <v>5536940.8612336796</v>
      </c>
      <c r="J56" s="194"/>
      <c r="K56" s="110">
        <v>4524.91</v>
      </c>
      <c r="L56" s="194">
        <v>8.8061809960209807</v>
      </c>
      <c r="M56" s="194">
        <v>77.548823734681093</v>
      </c>
      <c r="N56" s="194">
        <v>19.031881742549601</v>
      </c>
      <c r="O56" s="110">
        <v>22707</v>
      </c>
      <c r="P56" s="110"/>
    </row>
    <row r="57" spans="1:16" ht="13.2" x14ac:dyDescent="0.25">
      <c r="A57" s="110" t="s">
        <v>372</v>
      </c>
      <c r="B57" s="110">
        <v>163051</v>
      </c>
      <c r="C57" s="110">
        <v>835</v>
      </c>
      <c r="D57" s="165">
        <v>1.5219162375527699</v>
      </c>
      <c r="E57" s="110">
        <v>548.57557624599303</v>
      </c>
      <c r="F57" s="110">
        <v>548.57557624599303</v>
      </c>
      <c r="G57" s="182">
        <v>0</v>
      </c>
      <c r="H57" s="110">
        <v>388558179.56036198</v>
      </c>
      <c r="I57" s="110">
        <v>166560243.28582001</v>
      </c>
      <c r="J57" s="194"/>
      <c r="K57" s="110">
        <v>4524.91</v>
      </c>
      <c r="L57" s="194">
        <v>11.8960044361098</v>
      </c>
      <c r="M57" s="194">
        <v>141.51492154394401</v>
      </c>
      <c r="N57" s="194">
        <v>10.02776344113</v>
      </c>
      <c r="O57" s="110">
        <v>18958</v>
      </c>
      <c r="P57" s="110"/>
    </row>
    <row r="58" spans="1:16" ht="13.2" x14ac:dyDescent="0.25">
      <c r="A58" s="110" t="s">
        <v>373</v>
      </c>
      <c r="B58" s="110">
        <v>27758</v>
      </c>
      <c r="C58" s="110">
        <v>835</v>
      </c>
      <c r="D58" s="165">
        <v>1.5219162375527699</v>
      </c>
      <c r="E58" s="110">
        <v>548.57557624599303</v>
      </c>
      <c r="F58" s="110">
        <v>548.57557624599303</v>
      </c>
      <c r="G58" s="182">
        <v>0</v>
      </c>
      <c r="H58" s="110">
        <v>388558179.56036198</v>
      </c>
      <c r="I58" s="110">
        <v>14169241.698587799</v>
      </c>
      <c r="J58" s="194"/>
      <c r="K58" s="110">
        <v>4524.91</v>
      </c>
      <c r="L58" s="194">
        <v>10.0177876047656</v>
      </c>
      <c r="M58" s="194">
        <v>100.356068494195</v>
      </c>
      <c r="N58" s="194">
        <v>12.281495416942599</v>
      </c>
      <c r="O58" s="110">
        <v>20677</v>
      </c>
      <c r="P58" s="110"/>
    </row>
    <row r="59" spans="1:16" ht="13.2" x14ac:dyDescent="0.25">
      <c r="A59" s="110" t="s">
        <v>374</v>
      </c>
      <c r="B59" s="110">
        <v>43673</v>
      </c>
      <c r="C59" s="110">
        <v>835</v>
      </c>
      <c r="D59" s="165">
        <v>1.5219162375527699</v>
      </c>
      <c r="E59" s="110">
        <v>548.57557624599303</v>
      </c>
      <c r="F59" s="110">
        <v>548.57557624599303</v>
      </c>
      <c r="G59" s="182">
        <v>0</v>
      </c>
      <c r="H59" s="110">
        <v>388558179.56036198</v>
      </c>
      <c r="I59" s="110">
        <v>26674178.9142619</v>
      </c>
      <c r="J59" s="194"/>
      <c r="K59" s="110">
        <v>4524.91</v>
      </c>
      <c r="L59" s="194">
        <v>10.517967205903499</v>
      </c>
      <c r="M59" s="194">
        <v>110.627634144461</v>
      </c>
      <c r="N59" s="194">
        <v>12.6970716294034</v>
      </c>
      <c r="O59" s="110">
        <v>19406</v>
      </c>
      <c r="P59" s="110"/>
    </row>
    <row r="60" spans="1:16" ht="13.2" x14ac:dyDescent="0.25">
      <c r="A60" s="110" t="s">
        <v>375</v>
      </c>
      <c r="B60" s="110">
        <v>143171</v>
      </c>
      <c r="C60" s="110">
        <v>835</v>
      </c>
      <c r="D60" s="165">
        <v>1.5219162375527699</v>
      </c>
      <c r="E60" s="110">
        <v>548.57557624599303</v>
      </c>
      <c r="F60" s="110">
        <v>548.57557624599303</v>
      </c>
      <c r="G60" s="182">
        <v>0</v>
      </c>
      <c r="H60" s="110">
        <v>388558179.56036198</v>
      </c>
      <c r="I60" s="110">
        <v>137188518.65120301</v>
      </c>
      <c r="J60" s="194"/>
      <c r="K60" s="110">
        <v>4524.91</v>
      </c>
      <c r="L60" s="194">
        <v>11.777092508449501</v>
      </c>
      <c r="M60" s="194">
        <v>138.69990795257701</v>
      </c>
      <c r="N60" s="194">
        <v>10.4783478708892</v>
      </c>
      <c r="O60" s="110">
        <v>17595</v>
      </c>
      <c r="P60" s="110"/>
    </row>
    <row r="61" spans="1:16" ht="13.2" x14ac:dyDescent="0.25">
      <c r="A61" s="110" t="s">
        <v>376</v>
      </c>
      <c r="B61" s="110">
        <v>14626</v>
      </c>
      <c r="C61" s="110">
        <v>835</v>
      </c>
      <c r="D61" s="165">
        <v>1.5219162375527699</v>
      </c>
      <c r="E61" s="110">
        <v>548.57557624599303</v>
      </c>
      <c r="F61" s="110">
        <v>548.57557624599303</v>
      </c>
      <c r="G61" s="182">
        <v>0</v>
      </c>
      <c r="H61" s="110">
        <v>388558179.56036198</v>
      </c>
      <c r="I61" s="110">
        <v>6741091.4638996404</v>
      </c>
      <c r="J61" s="194"/>
      <c r="K61" s="110">
        <v>4524.91</v>
      </c>
      <c r="L61" s="194">
        <v>9.1663418283153604</v>
      </c>
      <c r="M61" s="194">
        <v>84.021822513523702</v>
      </c>
      <c r="N61" s="194">
        <v>15.1850814455658</v>
      </c>
      <c r="O61" s="110">
        <v>20786</v>
      </c>
      <c r="P61" s="110"/>
    </row>
    <row r="62" spans="1:16" ht="13.2" x14ac:dyDescent="0.25">
      <c r="A62" s="110" t="s">
        <v>377</v>
      </c>
      <c r="B62" s="110">
        <v>7428</v>
      </c>
      <c r="C62" s="110">
        <v>835</v>
      </c>
      <c r="D62" s="165">
        <v>1.5219162375527699</v>
      </c>
      <c r="E62" s="110">
        <v>548.57557624599303</v>
      </c>
      <c r="F62" s="110">
        <v>548.57557624599303</v>
      </c>
      <c r="G62" s="182">
        <v>0</v>
      </c>
      <c r="H62" s="110">
        <v>388558179.56036198</v>
      </c>
      <c r="I62" s="110">
        <v>2913113.2175446399</v>
      </c>
      <c r="J62" s="194"/>
      <c r="K62" s="110">
        <v>4524.91</v>
      </c>
      <c r="L62" s="194">
        <v>8.6464807598280995</v>
      </c>
      <c r="M62" s="194">
        <v>74.761629530077599</v>
      </c>
      <c r="N62" s="194">
        <v>13.137061846858501</v>
      </c>
      <c r="O62" s="110">
        <v>20828</v>
      </c>
      <c r="P62" s="110"/>
    </row>
    <row r="63" spans="1:16" ht="13.2" x14ac:dyDescent="0.25">
      <c r="A63" s="110" t="s">
        <v>378</v>
      </c>
      <c r="B63" s="110">
        <v>7873</v>
      </c>
      <c r="C63" s="110">
        <v>835</v>
      </c>
      <c r="D63" s="165">
        <v>1.5219162375527699</v>
      </c>
      <c r="E63" s="110">
        <v>548.57557624599303</v>
      </c>
      <c r="F63" s="110">
        <v>548.57557624599303</v>
      </c>
      <c r="G63" s="182">
        <v>0</v>
      </c>
      <c r="H63" s="110">
        <v>388558179.56036198</v>
      </c>
      <c r="I63" s="110">
        <v>4271532.7973112203</v>
      </c>
      <c r="J63" s="194"/>
      <c r="K63" s="110">
        <v>4524.91</v>
      </c>
      <c r="L63" s="194">
        <v>8.4866542957703697</v>
      </c>
      <c r="M63" s="194">
        <v>72.023301135917706</v>
      </c>
      <c r="N63" s="194">
        <v>18.111256858055299</v>
      </c>
      <c r="O63" s="110">
        <v>23309</v>
      </c>
      <c r="P63" s="110"/>
    </row>
    <row r="64" spans="1:16" ht="13.2" x14ac:dyDescent="0.25">
      <c r="A64" s="110" t="s">
        <v>379</v>
      </c>
      <c r="B64" s="110">
        <v>3747</v>
      </c>
      <c r="C64" s="110">
        <v>835</v>
      </c>
      <c r="D64" s="165">
        <v>1.5219162375527699</v>
      </c>
      <c r="E64" s="110">
        <v>548.57557624599303</v>
      </c>
      <c r="F64" s="110">
        <v>548.57557624599303</v>
      </c>
      <c r="G64" s="182">
        <v>0</v>
      </c>
      <c r="H64" s="110">
        <v>388558179.56036198</v>
      </c>
      <c r="I64" s="110">
        <v>2487827.0202668798</v>
      </c>
      <c r="J64" s="194"/>
      <c r="K64" s="110">
        <v>4524.91</v>
      </c>
      <c r="L64" s="194">
        <v>7.4246595472140102</v>
      </c>
      <c r="M64" s="194">
        <v>55.125569392036198</v>
      </c>
      <c r="N64" s="194">
        <v>21.358730182128902</v>
      </c>
      <c r="O64" s="110">
        <v>21307</v>
      </c>
      <c r="P64" s="110"/>
    </row>
    <row r="65" spans="1:16" ht="13.2" x14ac:dyDescent="0.25">
      <c r="A65" s="110" t="s">
        <v>380</v>
      </c>
      <c r="B65" s="110">
        <v>11503</v>
      </c>
      <c r="C65" s="110">
        <v>835</v>
      </c>
      <c r="D65" s="165">
        <v>1.5219162375527699</v>
      </c>
      <c r="E65" s="110">
        <v>548.57557624599303</v>
      </c>
      <c r="F65" s="110">
        <v>548.57557624599303</v>
      </c>
      <c r="G65" s="182">
        <v>0</v>
      </c>
      <c r="H65" s="110">
        <v>388558179.56036198</v>
      </c>
      <c r="I65" s="110">
        <v>6101043.1657973602</v>
      </c>
      <c r="J65" s="194"/>
      <c r="K65" s="110">
        <v>4524.91</v>
      </c>
      <c r="L65" s="194">
        <v>9.1012241671413605</v>
      </c>
      <c r="M65" s="194">
        <v>82.832281340557998</v>
      </c>
      <c r="N65" s="194">
        <v>16.202462447085399</v>
      </c>
      <c r="O65" s="110">
        <v>23954</v>
      </c>
      <c r="P65" s="110"/>
    </row>
    <row r="66" spans="1:16" ht="13.2" x14ac:dyDescent="0.25">
      <c r="A66" s="110" t="s">
        <v>381</v>
      </c>
      <c r="B66" s="110">
        <v>5337</v>
      </c>
      <c r="C66" s="110">
        <v>835</v>
      </c>
      <c r="D66" s="165">
        <v>1.5219162375527699</v>
      </c>
      <c r="E66" s="110">
        <v>548.57557624599303</v>
      </c>
      <c r="F66" s="110">
        <v>548.57557624599303</v>
      </c>
      <c r="G66" s="182">
        <v>0</v>
      </c>
      <c r="H66" s="110">
        <v>388558179.56036198</v>
      </c>
      <c r="I66" s="110">
        <v>2964415.5770451901</v>
      </c>
      <c r="J66" s="194"/>
      <c r="K66" s="110">
        <v>4524.91</v>
      </c>
      <c r="L66" s="194">
        <v>7.9853456258636202</v>
      </c>
      <c r="M66" s="194">
        <v>63.765744764499303</v>
      </c>
      <c r="N66" s="194">
        <v>17.505639535271499</v>
      </c>
      <c r="O66" s="110">
        <v>23658</v>
      </c>
      <c r="P66" s="110"/>
    </row>
    <row r="67" spans="1:16" ht="13.2" x14ac:dyDescent="0.25">
      <c r="A67" s="18" t="s">
        <v>382</v>
      </c>
      <c r="B67" s="110"/>
      <c r="C67" s="110"/>
      <c r="D67" s="165"/>
      <c r="E67" s="110"/>
      <c r="F67" s="110"/>
      <c r="G67" s="182"/>
      <c r="H67" s="110"/>
      <c r="I67" s="110"/>
      <c r="J67" s="194"/>
      <c r="K67" s="110"/>
      <c r="L67" s="194"/>
      <c r="M67" s="194"/>
      <c r="N67" s="194"/>
      <c r="O67" s="110"/>
      <c r="P67" s="110"/>
    </row>
    <row r="68" spans="1:16" ht="13.2" x14ac:dyDescent="0.25">
      <c r="A68" s="110" t="s">
        <v>383</v>
      </c>
      <c r="B68" s="110">
        <v>6848</v>
      </c>
      <c r="C68" s="110">
        <v>747</v>
      </c>
      <c r="D68" s="165">
        <v>1.5219162375527699</v>
      </c>
      <c r="E68" s="110">
        <v>490.61982849694499</v>
      </c>
      <c r="F68" s="110">
        <v>490.61982849694499</v>
      </c>
      <c r="G68" s="182">
        <v>0</v>
      </c>
      <c r="H68" s="110">
        <v>238249658.62570301</v>
      </c>
      <c r="I68" s="110">
        <v>3284605.5717321201</v>
      </c>
      <c r="J68" s="194"/>
      <c r="K68" s="110">
        <v>4524.91</v>
      </c>
      <c r="L68" s="194">
        <v>8.3462614661586407</v>
      </c>
      <c r="M68" s="194">
        <v>69.660080461484498</v>
      </c>
      <c r="N68" s="194">
        <v>17.188981326562701</v>
      </c>
      <c r="O68" s="110">
        <v>20566</v>
      </c>
      <c r="P68" s="110"/>
    </row>
    <row r="69" spans="1:16" ht="13.2" x14ac:dyDescent="0.25">
      <c r="A69" s="110" t="s">
        <v>384</v>
      </c>
      <c r="B69" s="110">
        <v>17753</v>
      </c>
      <c r="C69" s="110">
        <v>747</v>
      </c>
      <c r="D69" s="165">
        <v>1.5219162375527699</v>
      </c>
      <c r="E69" s="110">
        <v>490.61982849694499</v>
      </c>
      <c r="F69" s="110">
        <v>490.61982849694499</v>
      </c>
      <c r="G69" s="182">
        <v>0</v>
      </c>
      <c r="H69" s="110">
        <v>238249658.62570301</v>
      </c>
      <c r="I69" s="110">
        <v>7784214.4291274799</v>
      </c>
      <c r="J69" s="194"/>
      <c r="K69" s="110">
        <v>4524.91</v>
      </c>
      <c r="L69" s="194">
        <v>9.5415437666342608</v>
      </c>
      <c r="M69" s="194">
        <v>91.041057450597094</v>
      </c>
      <c r="N69" s="194">
        <v>15.100374678683499</v>
      </c>
      <c r="O69" s="110">
        <v>17136</v>
      </c>
      <c r="P69" s="110"/>
    </row>
    <row r="70" spans="1:16" ht="13.2" x14ac:dyDescent="0.25">
      <c r="A70" s="110" t="s">
        <v>385</v>
      </c>
      <c r="B70" s="110">
        <v>29963</v>
      </c>
      <c r="C70" s="110">
        <v>747</v>
      </c>
      <c r="D70" s="165">
        <v>1.5219162375527699</v>
      </c>
      <c r="E70" s="110">
        <v>490.61982849694499</v>
      </c>
      <c r="F70" s="110">
        <v>490.61982849694499</v>
      </c>
      <c r="G70" s="182">
        <v>0</v>
      </c>
      <c r="H70" s="110">
        <v>238249658.62570301</v>
      </c>
      <c r="I70" s="110">
        <v>14203717.1467724</v>
      </c>
      <c r="J70" s="194"/>
      <c r="K70" s="110">
        <v>4524.91</v>
      </c>
      <c r="L70" s="194">
        <v>10.1096408438022</v>
      </c>
      <c r="M70" s="194">
        <v>102.204837990673</v>
      </c>
      <c r="N70" s="194">
        <v>14.4680877684054</v>
      </c>
      <c r="O70" s="110">
        <v>14400</v>
      </c>
      <c r="P70" s="110"/>
    </row>
    <row r="71" spans="1:16" ht="13.2" x14ac:dyDescent="0.25">
      <c r="A71" s="110" t="s">
        <v>386</v>
      </c>
      <c r="B71" s="110">
        <v>9712</v>
      </c>
      <c r="C71" s="110">
        <v>747</v>
      </c>
      <c r="D71" s="165">
        <v>1.5219162375527699</v>
      </c>
      <c r="E71" s="110">
        <v>490.61982849694499</v>
      </c>
      <c r="F71" s="110">
        <v>490.61982849694499</v>
      </c>
      <c r="G71" s="182">
        <v>0</v>
      </c>
      <c r="H71" s="110">
        <v>238249658.62570301</v>
      </c>
      <c r="I71" s="110">
        <v>2894125.7152048401</v>
      </c>
      <c r="J71" s="194"/>
      <c r="K71" s="110">
        <v>4524.91</v>
      </c>
      <c r="L71" s="194">
        <v>8.8942059378561602</v>
      </c>
      <c r="M71" s="194">
        <v>79.106899264995803</v>
      </c>
      <c r="N71" s="194">
        <v>14.953381706329999</v>
      </c>
      <c r="O71" s="110">
        <v>12199</v>
      </c>
      <c r="P71" s="110"/>
    </row>
    <row r="72" spans="1:16" ht="13.2" x14ac:dyDescent="0.25">
      <c r="A72" s="110" t="s">
        <v>387</v>
      </c>
      <c r="B72" s="110">
        <v>12433</v>
      </c>
      <c r="C72" s="110">
        <v>747</v>
      </c>
      <c r="D72" s="165">
        <v>1.5219162375527699</v>
      </c>
      <c r="E72" s="110">
        <v>490.61982849694499</v>
      </c>
      <c r="F72" s="110">
        <v>490.61982849694499</v>
      </c>
      <c r="G72" s="182">
        <v>0</v>
      </c>
      <c r="H72" s="110">
        <v>238249658.62570301</v>
      </c>
      <c r="I72" s="110">
        <v>5219043.7436356898</v>
      </c>
      <c r="J72" s="194"/>
      <c r="K72" s="110">
        <v>4524.91</v>
      </c>
      <c r="L72" s="194">
        <v>9.1680318254830606</v>
      </c>
      <c r="M72" s="194">
        <v>84.052807553070195</v>
      </c>
      <c r="N72" s="194">
        <v>13.216117676394999</v>
      </c>
      <c r="O72" s="110">
        <v>20926</v>
      </c>
      <c r="P72" s="110"/>
    </row>
    <row r="73" spans="1:16" ht="13.2" x14ac:dyDescent="0.25">
      <c r="A73" s="110" t="s">
        <v>382</v>
      </c>
      <c r="B73" s="110">
        <v>141081</v>
      </c>
      <c r="C73" s="110">
        <v>747</v>
      </c>
      <c r="D73" s="165">
        <v>1.5219162375527699</v>
      </c>
      <c r="E73" s="110">
        <v>490.61982849694499</v>
      </c>
      <c r="F73" s="110">
        <v>490.61982849694499</v>
      </c>
      <c r="G73" s="182">
        <v>0</v>
      </c>
      <c r="H73" s="110">
        <v>238249658.62570301</v>
      </c>
      <c r="I73" s="110">
        <v>134554185.72965601</v>
      </c>
      <c r="J73" s="194"/>
      <c r="K73" s="110">
        <v>4524.91</v>
      </c>
      <c r="L73" s="194">
        <v>11.759872141807399</v>
      </c>
      <c r="M73" s="194">
        <v>138.294592791658</v>
      </c>
      <c r="N73" s="194">
        <v>10.4913065294348</v>
      </c>
      <c r="O73" s="110">
        <v>17745</v>
      </c>
      <c r="P73" s="110"/>
    </row>
    <row r="74" spans="1:16" ht="13.2" x14ac:dyDescent="0.25">
      <c r="A74" s="110" t="s">
        <v>388</v>
      </c>
      <c r="B74" s="110">
        <v>7290</v>
      </c>
      <c r="C74" s="110">
        <v>747</v>
      </c>
      <c r="D74" s="165">
        <v>1.5219162375527699</v>
      </c>
      <c r="E74" s="110">
        <v>490.61982849694499</v>
      </c>
      <c r="F74" s="110">
        <v>490.61982849694499</v>
      </c>
      <c r="G74" s="182">
        <v>0</v>
      </c>
      <c r="H74" s="110">
        <v>238249658.62570301</v>
      </c>
      <c r="I74" s="110">
        <v>2981604.1028923201</v>
      </c>
      <c r="J74" s="194"/>
      <c r="K74" s="110">
        <v>4524.91</v>
      </c>
      <c r="L74" s="194">
        <v>8.7595490701651197</v>
      </c>
      <c r="M74" s="194">
        <v>76.729699912630593</v>
      </c>
      <c r="N74" s="194">
        <v>13.3431412523019</v>
      </c>
      <c r="O74" s="110">
        <v>21439</v>
      </c>
      <c r="P74" s="110"/>
    </row>
    <row r="75" spans="1:16" ht="13.2" x14ac:dyDescent="0.25">
      <c r="A75" s="110" t="s">
        <v>389</v>
      </c>
      <c r="B75" s="110">
        <v>31538</v>
      </c>
      <c r="C75" s="110">
        <v>747</v>
      </c>
      <c r="D75" s="165">
        <v>1.5219162375527699</v>
      </c>
      <c r="E75" s="110">
        <v>490.61982849694499</v>
      </c>
      <c r="F75" s="110">
        <v>490.61982849694499</v>
      </c>
      <c r="G75" s="182">
        <v>0</v>
      </c>
      <c r="H75" s="110">
        <v>238249658.62570301</v>
      </c>
      <c r="I75" s="110">
        <v>16589857.668609699</v>
      </c>
      <c r="J75" s="194"/>
      <c r="K75" s="110">
        <v>4524.91</v>
      </c>
      <c r="L75" s="194">
        <v>10.1787985149208</v>
      </c>
      <c r="M75" s="194">
        <v>103.607939207353</v>
      </c>
      <c r="N75" s="194">
        <v>13.584679196908199</v>
      </c>
      <c r="O75" s="110">
        <v>17887</v>
      </c>
      <c r="P75" s="110"/>
    </row>
    <row r="76" spans="1:16" ht="13.2" x14ac:dyDescent="0.25">
      <c r="A76" s="110" t="s">
        <v>390</v>
      </c>
      <c r="B76" s="110">
        <v>11677</v>
      </c>
      <c r="C76" s="110">
        <v>747</v>
      </c>
      <c r="D76" s="165">
        <v>1.5219162375527699</v>
      </c>
      <c r="E76" s="110">
        <v>490.61982849694499</v>
      </c>
      <c r="F76" s="110">
        <v>490.61982849694499</v>
      </c>
      <c r="G76" s="182">
        <v>0</v>
      </c>
      <c r="H76" s="110">
        <v>238249658.62570301</v>
      </c>
      <c r="I76" s="110">
        <v>5117221.1803786596</v>
      </c>
      <c r="J76" s="194"/>
      <c r="K76" s="110">
        <v>4524.91</v>
      </c>
      <c r="L76" s="194">
        <v>9.0794739781926097</v>
      </c>
      <c r="M76" s="194">
        <v>82.436847720676695</v>
      </c>
      <c r="N76" s="194">
        <v>16.096963903978299</v>
      </c>
      <c r="O76" s="110">
        <v>18568</v>
      </c>
      <c r="P76" s="110"/>
    </row>
    <row r="77" spans="1:16" ht="13.2" x14ac:dyDescent="0.25">
      <c r="A77" s="110" t="s">
        <v>391</v>
      </c>
      <c r="B77" s="110">
        <v>19003</v>
      </c>
      <c r="C77" s="110">
        <v>747</v>
      </c>
      <c r="D77" s="165">
        <v>1.5219162375527699</v>
      </c>
      <c r="E77" s="110">
        <v>490.61982849694499</v>
      </c>
      <c r="F77" s="110">
        <v>490.61982849694499</v>
      </c>
      <c r="G77" s="182">
        <v>0</v>
      </c>
      <c r="H77" s="110">
        <v>238249658.62570301</v>
      </c>
      <c r="I77" s="110">
        <v>7159120.7420123201</v>
      </c>
      <c r="J77" s="194"/>
      <c r="K77" s="110">
        <v>4524.91</v>
      </c>
      <c r="L77" s="194">
        <v>9.6957721128935308</v>
      </c>
      <c r="M77" s="194">
        <v>94.007996865163904</v>
      </c>
      <c r="N77" s="194">
        <v>12.506107339362799</v>
      </c>
      <c r="O77" s="110">
        <v>15561</v>
      </c>
      <c r="P77" s="110"/>
    </row>
    <row r="78" spans="1:16" ht="13.2" x14ac:dyDescent="0.25">
      <c r="A78" s="110" t="s">
        <v>392</v>
      </c>
      <c r="B78" s="110">
        <v>14275</v>
      </c>
      <c r="C78" s="110">
        <v>747</v>
      </c>
      <c r="D78" s="165">
        <v>1.5219162375527699</v>
      </c>
      <c r="E78" s="110">
        <v>490.61982849694499</v>
      </c>
      <c r="F78" s="110">
        <v>490.61982849694499</v>
      </c>
      <c r="G78" s="182">
        <v>0</v>
      </c>
      <c r="H78" s="110">
        <v>238249658.62570301</v>
      </c>
      <c r="I78" s="110">
        <v>7111304.2169944402</v>
      </c>
      <c r="J78" s="194"/>
      <c r="K78" s="110">
        <v>4524.91</v>
      </c>
      <c r="L78" s="194">
        <v>9.2983288894412297</v>
      </c>
      <c r="M78" s="194">
        <v>86.458920136217401</v>
      </c>
      <c r="N78" s="194">
        <v>16.072137482413101</v>
      </c>
      <c r="O78" s="110">
        <v>21147</v>
      </c>
      <c r="P78" s="110"/>
    </row>
    <row r="79" spans="1:16" ht="13.2" x14ac:dyDescent="0.25">
      <c r="A79" s="110" t="s">
        <v>393</v>
      </c>
      <c r="B79" s="110">
        <v>27466</v>
      </c>
      <c r="C79" s="110">
        <v>747</v>
      </c>
      <c r="D79" s="165">
        <v>1.5219162375527699</v>
      </c>
      <c r="E79" s="110">
        <v>490.61982849694499</v>
      </c>
      <c r="F79" s="110">
        <v>490.61982849694499</v>
      </c>
      <c r="G79" s="182">
        <v>0</v>
      </c>
      <c r="H79" s="110">
        <v>238249658.62570301</v>
      </c>
      <c r="I79" s="110">
        <v>13529386.200966099</v>
      </c>
      <c r="J79" s="194"/>
      <c r="K79" s="110">
        <v>4524.91</v>
      </c>
      <c r="L79" s="194">
        <v>9.9556010561751194</v>
      </c>
      <c r="M79" s="194">
        <v>99.113992389715094</v>
      </c>
      <c r="N79" s="194">
        <v>15.847503063668499</v>
      </c>
      <c r="O79" s="110">
        <v>15485</v>
      </c>
      <c r="P79" s="110"/>
    </row>
    <row r="80" spans="1:16" ht="13.2" x14ac:dyDescent="0.25">
      <c r="A80" s="110" t="s">
        <v>394</v>
      </c>
      <c r="B80" s="110">
        <v>34560</v>
      </c>
      <c r="C80" s="110">
        <v>747</v>
      </c>
      <c r="D80" s="165">
        <v>1.5219162375527699</v>
      </c>
      <c r="E80" s="110">
        <v>490.61982849694499</v>
      </c>
      <c r="F80" s="110">
        <v>490.61982849694499</v>
      </c>
      <c r="G80" s="182">
        <v>0</v>
      </c>
      <c r="H80" s="110">
        <v>238249658.62570301</v>
      </c>
      <c r="I80" s="110">
        <v>17821272.177721001</v>
      </c>
      <c r="J80" s="194"/>
      <c r="K80" s="110">
        <v>4524.91</v>
      </c>
      <c r="L80" s="194">
        <v>10.2254996093556</v>
      </c>
      <c r="M80" s="194">
        <v>104.56084226093201</v>
      </c>
      <c r="N80" s="194">
        <v>14.1978466205075</v>
      </c>
      <c r="O80" s="110">
        <v>15814</v>
      </c>
      <c r="P80" s="110"/>
    </row>
    <row r="81" spans="1:16" ht="13.2" x14ac:dyDescent="0.25">
      <c r="A81" s="18" t="s">
        <v>395</v>
      </c>
      <c r="B81" s="110"/>
      <c r="C81" s="110"/>
      <c r="D81" s="165"/>
      <c r="E81" s="110"/>
      <c r="F81" s="110"/>
      <c r="G81" s="182"/>
      <c r="H81" s="110"/>
      <c r="I81" s="110"/>
      <c r="J81" s="194"/>
      <c r="K81" s="110"/>
      <c r="L81" s="194"/>
      <c r="M81" s="194"/>
      <c r="N81" s="194"/>
      <c r="O81" s="110"/>
      <c r="P81" s="110"/>
    </row>
    <row r="82" spans="1:16" ht="13.2" x14ac:dyDescent="0.25">
      <c r="A82" s="110" t="s">
        <v>396</v>
      </c>
      <c r="B82" s="110">
        <v>20134</v>
      </c>
      <c r="C82" s="110">
        <v>710</v>
      </c>
      <c r="D82" s="165">
        <v>1.5219162375527699</v>
      </c>
      <c r="E82" s="110">
        <v>466.49048798737601</v>
      </c>
      <c r="F82" s="110">
        <v>466.49048798737601</v>
      </c>
      <c r="G82" s="182">
        <v>0</v>
      </c>
      <c r="H82" s="110">
        <v>131529753.989041</v>
      </c>
      <c r="I82" s="110">
        <v>10024642.2978248</v>
      </c>
      <c r="J82" s="194"/>
      <c r="K82" s="110">
        <v>4524.91</v>
      </c>
      <c r="L82" s="194">
        <v>9.5430984450790692</v>
      </c>
      <c r="M82" s="194">
        <v>91.070727932470604</v>
      </c>
      <c r="N82" s="194">
        <v>15.3735641795499</v>
      </c>
      <c r="O82" s="110">
        <v>20380</v>
      </c>
      <c r="P82" s="110"/>
    </row>
    <row r="83" spans="1:16" ht="13.2" x14ac:dyDescent="0.25">
      <c r="A83" s="110" t="s">
        <v>397</v>
      </c>
      <c r="B83" s="110">
        <v>8733</v>
      </c>
      <c r="C83" s="110">
        <v>710</v>
      </c>
      <c r="D83" s="165">
        <v>1.5219162375527699</v>
      </c>
      <c r="E83" s="110">
        <v>466.49048798737601</v>
      </c>
      <c r="F83" s="110">
        <v>466.49048798737601</v>
      </c>
      <c r="G83" s="182">
        <v>0</v>
      </c>
      <c r="H83" s="110">
        <v>131529753.989041</v>
      </c>
      <c r="I83" s="110">
        <v>4339689.3874608502</v>
      </c>
      <c r="J83" s="194"/>
      <c r="K83" s="110">
        <v>4524.91</v>
      </c>
      <c r="L83" s="194">
        <v>8.9491529511585401</v>
      </c>
      <c r="M83" s="194">
        <v>80.087338543229706</v>
      </c>
      <c r="N83" s="194">
        <v>15.2826355557502</v>
      </c>
      <c r="O83" s="110">
        <v>23728</v>
      </c>
      <c r="P83" s="110"/>
    </row>
    <row r="84" spans="1:16" ht="13.2" x14ac:dyDescent="0.25">
      <c r="A84" s="110" t="s">
        <v>398</v>
      </c>
      <c r="B84" s="110">
        <v>28521</v>
      </c>
      <c r="C84" s="110">
        <v>710</v>
      </c>
      <c r="D84" s="165">
        <v>1.5219162375527699</v>
      </c>
      <c r="E84" s="110">
        <v>466.49048798737601</v>
      </c>
      <c r="F84" s="110">
        <v>466.49048798737601</v>
      </c>
      <c r="G84" s="182">
        <v>0</v>
      </c>
      <c r="H84" s="110">
        <v>131529753.989041</v>
      </c>
      <c r="I84" s="110">
        <v>14755694.1595736</v>
      </c>
      <c r="J84" s="194"/>
      <c r="K84" s="110">
        <v>4524.91</v>
      </c>
      <c r="L84" s="194">
        <v>9.9129976656810808</v>
      </c>
      <c r="M84" s="194">
        <v>98.267522719798606</v>
      </c>
      <c r="N84" s="194">
        <v>16.3099803194354</v>
      </c>
      <c r="O84" s="110">
        <v>16841</v>
      </c>
      <c r="P84" s="110"/>
    </row>
    <row r="85" spans="1:16" ht="13.2" x14ac:dyDescent="0.25">
      <c r="A85" s="110" t="s">
        <v>399</v>
      </c>
      <c r="B85" s="110">
        <v>10320</v>
      </c>
      <c r="C85" s="110">
        <v>710</v>
      </c>
      <c r="D85" s="165">
        <v>1.5219162375527699</v>
      </c>
      <c r="E85" s="110">
        <v>466.49048798737601</v>
      </c>
      <c r="F85" s="110">
        <v>466.49048798737601</v>
      </c>
      <c r="G85" s="182">
        <v>0</v>
      </c>
      <c r="H85" s="110">
        <v>131529753.989041</v>
      </c>
      <c r="I85" s="110">
        <v>4545480.6481484398</v>
      </c>
      <c r="J85" s="194"/>
      <c r="K85" s="110">
        <v>4524.91</v>
      </c>
      <c r="L85" s="194">
        <v>8.9851341569457404</v>
      </c>
      <c r="M85" s="194">
        <v>80.7326358183129</v>
      </c>
      <c r="N85" s="194">
        <v>15.5091841450385</v>
      </c>
      <c r="O85" s="110">
        <v>19858</v>
      </c>
      <c r="P85" s="110"/>
    </row>
    <row r="86" spans="1:16" ht="13.2" x14ac:dyDescent="0.25">
      <c r="A86" s="110" t="s">
        <v>400</v>
      </c>
      <c r="B86" s="110">
        <v>12393</v>
      </c>
      <c r="C86" s="110">
        <v>710</v>
      </c>
      <c r="D86" s="165">
        <v>1.5219162375527699</v>
      </c>
      <c r="E86" s="110">
        <v>466.49048798737601</v>
      </c>
      <c r="F86" s="110">
        <v>466.49048798737601</v>
      </c>
      <c r="G86" s="182">
        <v>0</v>
      </c>
      <c r="H86" s="110">
        <v>131529753.989041</v>
      </c>
      <c r="I86" s="110">
        <v>6103374.4396107905</v>
      </c>
      <c r="J86" s="194"/>
      <c r="K86" s="110">
        <v>4524.91</v>
      </c>
      <c r="L86" s="194">
        <v>8.9635246336815406</v>
      </c>
      <c r="M86" s="194">
        <v>80.344773858615795</v>
      </c>
      <c r="N86" s="194">
        <v>17.662594504259999</v>
      </c>
      <c r="O86" s="110">
        <v>20199</v>
      </c>
      <c r="P86" s="110"/>
    </row>
    <row r="87" spans="1:16" ht="13.2" x14ac:dyDescent="0.25">
      <c r="A87" s="110" t="s">
        <v>401</v>
      </c>
      <c r="B87" s="110">
        <v>9588</v>
      </c>
      <c r="C87" s="110">
        <v>710</v>
      </c>
      <c r="D87" s="165">
        <v>1.5219162375527699</v>
      </c>
      <c r="E87" s="110">
        <v>466.49048798737601</v>
      </c>
      <c r="F87" s="110">
        <v>466.49048798737601</v>
      </c>
      <c r="G87" s="182">
        <v>0</v>
      </c>
      <c r="H87" s="110">
        <v>131529753.989041</v>
      </c>
      <c r="I87" s="110">
        <v>4585260.4191212896</v>
      </c>
      <c r="J87" s="194"/>
      <c r="K87" s="110">
        <v>4524.91</v>
      </c>
      <c r="L87" s="194">
        <v>8.8584150340040999</v>
      </c>
      <c r="M87" s="194">
        <v>78.471516914669905</v>
      </c>
      <c r="N87" s="194">
        <v>19.382170753422599</v>
      </c>
      <c r="O87" s="110">
        <v>17310</v>
      </c>
      <c r="P87" s="110"/>
    </row>
    <row r="88" spans="1:16" ht="13.2" x14ac:dyDescent="0.25">
      <c r="A88" s="110" t="s">
        <v>402</v>
      </c>
      <c r="B88" s="110">
        <v>94129</v>
      </c>
      <c r="C88" s="110">
        <v>710</v>
      </c>
      <c r="D88" s="165">
        <v>1.5219162375527699</v>
      </c>
      <c r="E88" s="110">
        <v>466.49048798737601</v>
      </c>
      <c r="F88" s="110">
        <v>466.49048798737601</v>
      </c>
      <c r="G88" s="182">
        <v>0</v>
      </c>
      <c r="H88" s="110">
        <v>131529753.989041</v>
      </c>
      <c r="I88" s="110">
        <v>79268678.118129104</v>
      </c>
      <c r="J88" s="194"/>
      <c r="K88" s="110">
        <v>4524.91</v>
      </c>
      <c r="L88" s="194">
        <v>11.3109266200725</v>
      </c>
      <c r="M88" s="194">
        <v>127.937061004665</v>
      </c>
      <c r="N88" s="194">
        <v>11.954593784615</v>
      </c>
      <c r="O88" s="110">
        <v>19617</v>
      </c>
      <c r="P88" s="110"/>
    </row>
    <row r="89" spans="1:16" ht="13.2" x14ac:dyDescent="0.25">
      <c r="A89" s="110" t="s">
        <v>403</v>
      </c>
      <c r="B89" s="110">
        <v>17651</v>
      </c>
      <c r="C89" s="110">
        <v>710</v>
      </c>
      <c r="D89" s="165">
        <v>1.5219162375527699</v>
      </c>
      <c r="E89" s="110">
        <v>466.49048798737601</v>
      </c>
      <c r="F89" s="110">
        <v>466.49048798737601</v>
      </c>
      <c r="G89" s="182">
        <v>0</v>
      </c>
      <c r="H89" s="110">
        <v>131529753.989041</v>
      </c>
      <c r="I89" s="110">
        <v>7906934.5191724002</v>
      </c>
      <c r="J89" s="194"/>
      <c r="K89" s="110">
        <v>4524.91</v>
      </c>
      <c r="L89" s="194">
        <v>9.4175693308491706</v>
      </c>
      <c r="M89" s="194">
        <v>88.690612101350894</v>
      </c>
      <c r="N89" s="194">
        <v>15.535620977297301</v>
      </c>
      <c r="O89" s="110">
        <v>18043</v>
      </c>
      <c r="P89" s="110"/>
    </row>
    <row r="90" spans="1:16" ht="13.2" x14ac:dyDescent="0.25">
      <c r="A90" s="18" t="s">
        <v>404</v>
      </c>
      <c r="B90" s="110"/>
      <c r="C90" s="110"/>
      <c r="D90" s="165"/>
      <c r="E90" s="110"/>
      <c r="F90" s="110"/>
      <c r="G90" s="182"/>
      <c r="H90" s="110"/>
      <c r="I90" s="110"/>
      <c r="J90" s="194"/>
      <c r="K90" s="110"/>
      <c r="L90" s="194"/>
      <c r="M90" s="194"/>
      <c r="N90" s="194"/>
      <c r="O90" s="110"/>
      <c r="P90" s="110"/>
    </row>
    <row r="91" spans="1:16" ht="13.2" x14ac:dyDescent="0.25">
      <c r="A91" s="110" t="s">
        <v>405</v>
      </c>
      <c r="B91" s="110">
        <v>10839</v>
      </c>
      <c r="C91" s="110">
        <v>786</v>
      </c>
      <c r="D91" s="165">
        <v>1.5219162375527699</v>
      </c>
      <c r="E91" s="110">
        <v>516.20072479587202</v>
      </c>
      <c r="F91" s="110">
        <v>516.20072479587202</v>
      </c>
      <c r="G91" s="182">
        <v>0</v>
      </c>
      <c r="H91" s="110">
        <v>147683740.77323201</v>
      </c>
      <c r="I91" s="110">
        <v>6179982.4699636605</v>
      </c>
      <c r="J91" s="194"/>
      <c r="K91" s="110">
        <v>4524.91</v>
      </c>
      <c r="L91" s="194">
        <v>8.6291856526092907</v>
      </c>
      <c r="M91" s="194">
        <v>74.462845027198</v>
      </c>
      <c r="N91" s="194">
        <v>16.3874882698289</v>
      </c>
      <c r="O91" s="110">
        <v>27311</v>
      </c>
      <c r="P91" s="110"/>
    </row>
    <row r="92" spans="1:16" ht="13.2" x14ac:dyDescent="0.25">
      <c r="A92" s="110" t="s">
        <v>406</v>
      </c>
      <c r="B92" s="110">
        <v>9445</v>
      </c>
      <c r="C92" s="110">
        <v>786</v>
      </c>
      <c r="D92" s="165">
        <v>1.5219162375527699</v>
      </c>
      <c r="E92" s="110">
        <v>516.20072479587202</v>
      </c>
      <c r="F92" s="110">
        <v>516.20072479587202</v>
      </c>
      <c r="G92" s="182">
        <v>0</v>
      </c>
      <c r="H92" s="110">
        <v>147683740.77323201</v>
      </c>
      <c r="I92" s="110">
        <v>4000010.3008773299</v>
      </c>
      <c r="J92" s="194"/>
      <c r="K92" s="110">
        <v>4524.91</v>
      </c>
      <c r="L92" s="194">
        <v>8.8059511700218795</v>
      </c>
      <c r="M92" s="194">
        <v>77.544776008809706</v>
      </c>
      <c r="N92" s="194">
        <v>17.039062464318398</v>
      </c>
      <c r="O92" s="110">
        <v>17251</v>
      </c>
      <c r="P92" s="110"/>
    </row>
    <row r="93" spans="1:16" ht="13.2" x14ac:dyDescent="0.25">
      <c r="A93" s="110" t="s">
        <v>407</v>
      </c>
      <c r="B93" s="110">
        <v>14224</v>
      </c>
      <c r="C93" s="110">
        <v>786</v>
      </c>
      <c r="D93" s="165">
        <v>1.5219162375527699</v>
      </c>
      <c r="E93" s="110">
        <v>516.20072479587202</v>
      </c>
      <c r="F93" s="110">
        <v>516.20072479587202</v>
      </c>
      <c r="G93" s="182">
        <v>0</v>
      </c>
      <c r="H93" s="110">
        <v>147683740.77323201</v>
      </c>
      <c r="I93" s="110">
        <v>7362934.8738440499</v>
      </c>
      <c r="J93" s="194"/>
      <c r="K93" s="110">
        <v>4524.91</v>
      </c>
      <c r="L93" s="194">
        <v>9.3574146468967996</v>
      </c>
      <c r="M93" s="194">
        <v>87.561208873958805</v>
      </c>
      <c r="N93" s="194">
        <v>17.3704762458317</v>
      </c>
      <c r="O93" s="110">
        <v>20218</v>
      </c>
      <c r="P93" s="110"/>
    </row>
    <row r="94" spans="1:16" ht="13.2" x14ac:dyDescent="0.25">
      <c r="A94" s="110" t="s">
        <v>408</v>
      </c>
      <c r="B94" s="110">
        <v>5921</v>
      </c>
      <c r="C94" s="110">
        <v>786</v>
      </c>
      <c r="D94" s="165">
        <v>1.5219162375527699</v>
      </c>
      <c r="E94" s="110">
        <v>516.20072479587202</v>
      </c>
      <c r="F94" s="110">
        <v>516.20072479587202</v>
      </c>
      <c r="G94" s="182">
        <v>0</v>
      </c>
      <c r="H94" s="110">
        <v>147683740.77323201</v>
      </c>
      <c r="I94" s="110">
        <v>3576881.8249311801</v>
      </c>
      <c r="J94" s="194"/>
      <c r="K94" s="110">
        <v>4524.91</v>
      </c>
      <c r="L94" s="194">
        <v>8.2913255130245496</v>
      </c>
      <c r="M94" s="194">
        <v>68.746078762931901</v>
      </c>
      <c r="N94" s="194">
        <v>19.560930930052201</v>
      </c>
      <c r="O94" s="110">
        <v>24856</v>
      </c>
      <c r="P94" s="110"/>
    </row>
    <row r="95" spans="1:16" ht="13.2" x14ac:dyDescent="0.25">
      <c r="A95" s="110" t="s">
        <v>404</v>
      </c>
      <c r="B95" s="110">
        <v>69467</v>
      </c>
      <c r="C95" s="110">
        <v>786</v>
      </c>
      <c r="D95" s="165">
        <v>1.5219162375527699</v>
      </c>
      <c r="E95" s="110">
        <v>516.20072479587202</v>
      </c>
      <c r="F95" s="110">
        <v>516.20072479587202</v>
      </c>
      <c r="G95" s="182">
        <v>0</v>
      </c>
      <c r="H95" s="110">
        <v>147683740.77323201</v>
      </c>
      <c r="I95" s="110">
        <v>53959472.926430598</v>
      </c>
      <c r="J95" s="194"/>
      <c r="K95" s="110">
        <v>4524.91</v>
      </c>
      <c r="L95" s="194">
        <v>11.0288435324745</v>
      </c>
      <c r="M95" s="194">
        <v>121.635389663805</v>
      </c>
      <c r="N95" s="194">
        <v>11.228017424156199</v>
      </c>
      <c r="O95" s="110">
        <v>22485</v>
      </c>
      <c r="P95" s="110"/>
    </row>
    <row r="96" spans="1:16" ht="13.2" x14ac:dyDescent="0.25">
      <c r="A96" s="110" t="s">
        <v>409</v>
      </c>
      <c r="B96" s="110">
        <v>13430</v>
      </c>
      <c r="C96" s="110">
        <v>786</v>
      </c>
      <c r="D96" s="165">
        <v>1.5219162375527699</v>
      </c>
      <c r="E96" s="110">
        <v>516.20072479587202</v>
      </c>
      <c r="F96" s="110">
        <v>516.20072479587202</v>
      </c>
      <c r="G96" s="182">
        <v>0</v>
      </c>
      <c r="H96" s="110">
        <v>147683740.77323201</v>
      </c>
      <c r="I96" s="110">
        <v>7120781.8936944203</v>
      </c>
      <c r="J96" s="194"/>
      <c r="K96" s="110">
        <v>4524.91</v>
      </c>
      <c r="L96" s="194">
        <v>9.2209061615400199</v>
      </c>
      <c r="M96" s="194">
        <v>85.025110439926706</v>
      </c>
      <c r="N96" s="194">
        <v>15.0624359384827</v>
      </c>
      <c r="O96" s="110">
        <v>24901</v>
      </c>
      <c r="P96" s="110"/>
    </row>
    <row r="97" spans="1:16" ht="13.2" x14ac:dyDescent="0.25">
      <c r="A97" s="110" t="s">
        <v>410</v>
      </c>
      <c r="B97" s="110">
        <v>15249</v>
      </c>
      <c r="C97" s="110">
        <v>786</v>
      </c>
      <c r="D97" s="165">
        <v>1.5219162375527699</v>
      </c>
      <c r="E97" s="110">
        <v>516.20072479587202</v>
      </c>
      <c r="F97" s="110">
        <v>516.20072479587202</v>
      </c>
      <c r="G97" s="182">
        <v>0</v>
      </c>
      <c r="H97" s="110">
        <v>147683740.77323201</v>
      </c>
      <c r="I97" s="110">
        <v>8426802.0157979503</v>
      </c>
      <c r="J97" s="194"/>
      <c r="K97" s="110">
        <v>4524.91</v>
      </c>
      <c r="L97" s="194">
        <v>9.36574468753515</v>
      </c>
      <c r="M97" s="194">
        <v>87.717173552092902</v>
      </c>
      <c r="N97" s="194">
        <v>14.987673749978599</v>
      </c>
      <c r="O97" s="110">
        <v>25513</v>
      </c>
      <c r="P97" s="110"/>
    </row>
    <row r="98" spans="1:16" ht="13.2" x14ac:dyDescent="0.25">
      <c r="A98" s="110" t="s">
        <v>411</v>
      </c>
      <c r="B98" s="110">
        <v>20318</v>
      </c>
      <c r="C98" s="110">
        <v>786</v>
      </c>
      <c r="D98" s="165">
        <v>1.5219162375527699</v>
      </c>
      <c r="E98" s="110">
        <v>516.20072479587202</v>
      </c>
      <c r="F98" s="110">
        <v>516.20072479587202</v>
      </c>
      <c r="G98" s="182">
        <v>0</v>
      </c>
      <c r="H98" s="110">
        <v>147683740.77323201</v>
      </c>
      <c r="I98" s="110">
        <v>10661832.347677801</v>
      </c>
      <c r="J98" s="194"/>
      <c r="K98" s="110">
        <v>4524.91</v>
      </c>
      <c r="L98" s="194">
        <v>9.6769400227497808</v>
      </c>
      <c r="M98" s="194">
        <v>93.643168203896494</v>
      </c>
      <c r="N98" s="194">
        <v>16.063976635914901</v>
      </c>
      <c r="O98" s="110">
        <v>19959</v>
      </c>
      <c r="P98" s="110"/>
    </row>
    <row r="99" spans="1:16" ht="13.2" x14ac:dyDescent="0.25">
      <c r="A99" s="110" t="s">
        <v>412</v>
      </c>
      <c r="B99" s="110">
        <v>27102</v>
      </c>
      <c r="C99" s="110">
        <v>786</v>
      </c>
      <c r="D99" s="165">
        <v>1.5219162375527699</v>
      </c>
      <c r="E99" s="110">
        <v>516.20072479587202</v>
      </c>
      <c r="F99" s="110">
        <v>516.20072479587202</v>
      </c>
      <c r="G99" s="182">
        <v>0</v>
      </c>
      <c r="H99" s="110">
        <v>147683740.77323201</v>
      </c>
      <c r="I99" s="110">
        <v>13445425.0933924</v>
      </c>
      <c r="J99" s="194"/>
      <c r="K99" s="110">
        <v>4524.91</v>
      </c>
      <c r="L99" s="194">
        <v>10.0346284143139</v>
      </c>
      <c r="M99" s="194">
        <v>100.693767413355</v>
      </c>
      <c r="N99" s="194">
        <v>14.5283638305275</v>
      </c>
      <c r="O99" s="110">
        <v>16572</v>
      </c>
      <c r="P99" s="110"/>
    </row>
    <row r="100" spans="1:16" ht="13.2" x14ac:dyDescent="0.25">
      <c r="A100" s="110" t="s">
        <v>413</v>
      </c>
      <c r="B100" s="110">
        <v>7125</v>
      </c>
      <c r="C100" s="110">
        <v>786</v>
      </c>
      <c r="D100" s="165">
        <v>1.5219162375527699</v>
      </c>
      <c r="E100" s="110">
        <v>516.20072479587202</v>
      </c>
      <c r="F100" s="110">
        <v>516.20072479587202</v>
      </c>
      <c r="G100" s="182">
        <v>0</v>
      </c>
      <c r="H100" s="110">
        <v>147683740.77323201</v>
      </c>
      <c r="I100" s="110">
        <v>3802630.53514115</v>
      </c>
      <c r="J100" s="194"/>
      <c r="K100" s="110">
        <v>4524.91</v>
      </c>
      <c r="L100" s="194">
        <v>8.3108846638334608</v>
      </c>
      <c r="M100" s="194">
        <v>69.070803895542198</v>
      </c>
      <c r="N100" s="194">
        <v>16.599191516690901</v>
      </c>
      <c r="O100" s="110">
        <v>24597</v>
      </c>
      <c r="P100" s="110"/>
    </row>
    <row r="101" spans="1:16" ht="13.2" x14ac:dyDescent="0.25">
      <c r="A101" s="110" t="s">
        <v>414</v>
      </c>
      <c r="B101" s="110">
        <v>15647</v>
      </c>
      <c r="C101" s="110">
        <v>786</v>
      </c>
      <c r="D101" s="165">
        <v>1.5219162375527699</v>
      </c>
      <c r="E101" s="110">
        <v>516.20072479587202</v>
      </c>
      <c r="F101" s="110">
        <v>516.20072479587202</v>
      </c>
      <c r="G101" s="182">
        <v>0</v>
      </c>
      <c r="H101" s="110">
        <v>147683740.77323201</v>
      </c>
      <c r="I101" s="110">
        <v>7092246.2051492603</v>
      </c>
      <c r="J101" s="194"/>
      <c r="K101" s="110">
        <v>4524.91</v>
      </c>
      <c r="L101" s="194">
        <v>9.3419128135783893</v>
      </c>
      <c r="M101" s="194">
        <v>87.271335016500004</v>
      </c>
      <c r="N101" s="194">
        <v>17.0313890356631</v>
      </c>
      <c r="O101" s="110">
        <v>16847</v>
      </c>
      <c r="P101" s="110"/>
    </row>
    <row r="102" spans="1:16" ht="13.2" x14ac:dyDescent="0.25">
      <c r="A102" s="110" t="s">
        <v>415</v>
      </c>
      <c r="B102" s="110">
        <v>36679</v>
      </c>
      <c r="C102" s="110">
        <v>786</v>
      </c>
      <c r="D102" s="165">
        <v>1.5219162375527699</v>
      </c>
      <c r="E102" s="110">
        <v>516.20072479587202</v>
      </c>
      <c r="F102" s="110">
        <v>516.20072479587202</v>
      </c>
      <c r="G102" s="182">
        <v>0</v>
      </c>
      <c r="H102" s="110">
        <v>147683740.77323201</v>
      </c>
      <c r="I102" s="110">
        <v>22054740.286332201</v>
      </c>
      <c r="J102" s="194"/>
      <c r="K102" s="110">
        <v>4524.91</v>
      </c>
      <c r="L102" s="194">
        <v>10.3012677577481</v>
      </c>
      <c r="M102" s="194">
        <v>106.11611741682</v>
      </c>
      <c r="N102" s="194">
        <v>15.584865174674601</v>
      </c>
      <c r="O102" s="110">
        <v>18134</v>
      </c>
      <c r="P102" s="110"/>
    </row>
    <row r="103" spans="1:16" ht="13.2" x14ac:dyDescent="0.25">
      <c r="A103" s="18" t="s">
        <v>416</v>
      </c>
      <c r="B103" s="110"/>
      <c r="C103" s="110"/>
      <c r="D103" s="165"/>
      <c r="E103" s="110"/>
      <c r="F103" s="110"/>
      <c r="G103" s="182"/>
      <c r="H103" s="110"/>
      <c r="I103" s="110"/>
      <c r="J103" s="194"/>
      <c r="K103" s="110"/>
      <c r="L103" s="194"/>
      <c r="M103" s="194"/>
      <c r="N103" s="194"/>
      <c r="O103" s="110"/>
      <c r="P103" s="110"/>
    </row>
    <row r="104" spans="1:16" ht="13.2" x14ac:dyDescent="0.25">
      <c r="A104" s="110" t="s">
        <v>416</v>
      </c>
      <c r="B104" s="110">
        <v>59686</v>
      </c>
      <c r="C104" s="110">
        <v>376</v>
      </c>
      <c r="D104" s="165">
        <v>1.5219162375527699</v>
      </c>
      <c r="E104" s="110">
        <v>246.89901723447801</v>
      </c>
      <c r="F104" s="110">
        <v>246.89901723447801</v>
      </c>
      <c r="G104" s="182">
        <v>0</v>
      </c>
      <c r="H104" s="110">
        <v>46085863.467037901</v>
      </c>
      <c r="I104" s="110">
        <v>46085863.467037901</v>
      </c>
      <c r="J104" s="194"/>
      <c r="K104" s="110">
        <v>4524.91</v>
      </c>
      <c r="L104" s="194">
        <v>10.520574153979901</v>
      </c>
      <c r="M104" s="194">
        <v>110.682480529391</v>
      </c>
      <c r="N104" s="194">
        <v>15.6923943586678</v>
      </c>
      <c r="O104" s="110">
        <v>25167</v>
      </c>
      <c r="P104" s="110"/>
    </row>
    <row r="105" spans="1:16" ht="13.2" x14ac:dyDescent="0.25">
      <c r="A105" s="18" t="s">
        <v>417</v>
      </c>
      <c r="B105" s="110"/>
      <c r="C105" s="110"/>
      <c r="D105" s="165"/>
      <c r="E105" s="110"/>
      <c r="F105" s="110"/>
      <c r="G105" s="182"/>
      <c r="H105" s="110"/>
      <c r="I105" s="110"/>
      <c r="J105" s="194"/>
      <c r="K105" s="110"/>
      <c r="L105" s="194"/>
      <c r="M105" s="194"/>
      <c r="N105" s="194"/>
      <c r="O105" s="110"/>
      <c r="P105" s="110"/>
    </row>
    <row r="106" spans="1:16" ht="13.2" x14ac:dyDescent="0.25">
      <c r="A106" s="110" t="s">
        <v>418</v>
      </c>
      <c r="B106" s="110">
        <v>32473</v>
      </c>
      <c r="C106" s="110">
        <v>724</v>
      </c>
      <c r="D106" s="165">
        <v>1.5219162375527699</v>
      </c>
      <c r="E106" s="110">
        <v>475.89266889355002</v>
      </c>
      <c r="F106" s="110">
        <v>475.89266889355002</v>
      </c>
      <c r="G106" s="182">
        <v>0</v>
      </c>
      <c r="H106" s="110">
        <v>94977977.165904105</v>
      </c>
      <c r="I106" s="110">
        <v>17586041.766302701</v>
      </c>
      <c r="J106" s="194"/>
      <c r="K106" s="110">
        <v>4524.91</v>
      </c>
      <c r="L106" s="194">
        <v>10.2382333420964</v>
      </c>
      <c r="M106" s="194">
        <v>104.82142196721399</v>
      </c>
      <c r="N106" s="194">
        <v>11.480760579569401</v>
      </c>
      <c r="O106" s="110">
        <v>20890</v>
      </c>
      <c r="P106" s="110"/>
    </row>
    <row r="107" spans="1:16" ht="13.2" x14ac:dyDescent="0.25">
      <c r="A107" s="110" t="s">
        <v>419</v>
      </c>
      <c r="B107" s="110">
        <v>66622</v>
      </c>
      <c r="C107" s="110">
        <v>724</v>
      </c>
      <c r="D107" s="165">
        <v>1.5219162375527699</v>
      </c>
      <c r="E107" s="110">
        <v>475.89266889355002</v>
      </c>
      <c r="F107" s="110">
        <v>475.89266889355002</v>
      </c>
      <c r="G107" s="182">
        <v>0</v>
      </c>
      <c r="H107" s="110">
        <v>94977977.165904105</v>
      </c>
      <c r="I107" s="110">
        <v>48671543.421569303</v>
      </c>
      <c r="J107" s="194"/>
      <c r="K107" s="110">
        <v>4524.91</v>
      </c>
      <c r="L107" s="194">
        <v>10.924957902091901</v>
      </c>
      <c r="M107" s="194">
        <v>119.35470516248</v>
      </c>
      <c r="N107" s="194">
        <v>11.593963838025999</v>
      </c>
      <c r="O107" s="110">
        <v>21177</v>
      </c>
      <c r="P107" s="110"/>
    </row>
    <row r="108" spans="1:16" ht="13.2" x14ac:dyDescent="0.25">
      <c r="A108" s="110" t="s">
        <v>420</v>
      </c>
      <c r="B108" s="110">
        <v>13426</v>
      </c>
      <c r="C108" s="110">
        <v>724</v>
      </c>
      <c r="D108" s="165">
        <v>1.5219162375527699</v>
      </c>
      <c r="E108" s="110">
        <v>475.89266889355002</v>
      </c>
      <c r="F108" s="110">
        <v>475.89266889355002</v>
      </c>
      <c r="G108" s="182">
        <v>0</v>
      </c>
      <c r="H108" s="110">
        <v>94977977.165904105</v>
      </c>
      <c r="I108" s="110">
        <v>5296613.9124621199</v>
      </c>
      <c r="J108" s="194"/>
      <c r="K108" s="110">
        <v>4524.91</v>
      </c>
      <c r="L108" s="194">
        <v>9.29200324185895</v>
      </c>
      <c r="M108" s="194">
        <v>86.341324246717207</v>
      </c>
      <c r="N108" s="194">
        <v>13.5310032394805</v>
      </c>
      <c r="O108" s="110">
        <v>18290</v>
      </c>
      <c r="P108" s="110"/>
    </row>
    <row r="109" spans="1:16" ht="13.2" x14ac:dyDescent="0.25">
      <c r="A109" s="110" t="s">
        <v>421</v>
      </c>
      <c r="B109" s="110">
        <v>29633</v>
      </c>
      <c r="C109" s="110">
        <v>724</v>
      </c>
      <c r="D109" s="165">
        <v>1.5219162375527699</v>
      </c>
      <c r="E109" s="110">
        <v>475.89266889355002</v>
      </c>
      <c r="F109" s="110">
        <v>475.89266889355002</v>
      </c>
      <c r="G109" s="182">
        <v>0</v>
      </c>
      <c r="H109" s="110">
        <v>94977977.165904105</v>
      </c>
      <c r="I109" s="110">
        <v>16105636.197792901</v>
      </c>
      <c r="J109" s="194"/>
      <c r="K109" s="110">
        <v>4524.91</v>
      </c>
      <c r="L109" s="194">
        <v>10.086715412049401</v>
      </c>
      <c r="M109" s="194">
        <v>101.741827803674</v>
      </c>
      <c r="N109" s="194">
        <v>13.3908448624294</v>
      </c>
      <c r="O109" s="110">
        <v>20373</v>
      </c>
      <c r="P109" s="110"/>
    </row>
    <row r="110" spans="1:16" ht="13.2" x14ac:dyDescent="0.25">
      <c r="A110" s="110" t="s">
        <v>422</v>
      </c>
      <c r="B110" s="110">
        <v>17452</v>
      </c>
      <c r="C110" s="110">
        <v>724</v>
      </c>
      <c r="D110" s="165">
        <v>1.5219162375527699</v>
      </c>
      <c r="E110" s="110">
        <v>475.89266889355002</v>
      </c>
      <c r="F110" s="110">
        <v>475.89266889355002</v>
      </c>
      <c r="G110" s="182">
        <v>0</v>
      </c>
      <c r="H110" s="110">
        <v>94977977.165904105</v>
      </c>
      <c r="I110" s="110">
        <v>7318141.8677771799</v>
      </c>
      <c r="J110" s="194"/>
      <c r="K110" s="110">
        <v>4524.91</v>
      </c>
      <c r="L110" s="194">
        <v>9.5925508501951207</v>
      </c>
      <c r="M110" s="194">
        <v>92.017031813578996</v>
      </c>
      <c r="N110" s="194">
        <v>10.522076522938701</v>
      </c>
      <c r="O110" s="110">
        <v>21734</v>
      </c>
      <c r="P110" s="110"/>
    </row>
    <row r="111" spans="1:16" ht="13.2" x14ac:dyDescent="0.25">
      <c r="A111" s="18" t="s">
        <v>423</v>
      </c>
      <c r="B111" s="110"/>
      <c r="C111" s="110"/>
      <c r="D111" s="165"/>
      <c r="E111" s="110"/>
      <c r="F111" s="110"/>
      <c r="G111" s="182"/>
      <c r="H111" s="110"/>
      <c r="I111" s="110"/>
      <c r="J111" s="194"/>
      <c r="K111" s="110"/>
      <c r="L111" s="194"/>
      <c r="M111" s="194"/>
      <c r="N111" s="194"/>
      <c r="O111" s="110"/>
      <c r="P111" s="110"/>
    </row>
    <row r="112" spans="1:16" ht="13.2" x14ac:dyDescent="0.25">
      <c r="A112" s="110" t="s">
        <v>424</v>
      </c>
      <c r="B112" s="110">
        <v>15715</v>
      </c>
      <c r="C112" s="110">
        <v>1409</v>
      </c>
      <c r="D112" s="165">
        <v>1.5219162375527699</v>
      </c>
      <c r="E112" s="110">
        <v>926.03063609564595</v>
      </c>
      <c r="F112" s="110">
        <v>926.03063609564595</v>
      </c>
      <c r="G112" s="182">
        <v>0</v>
      </c>
      <c r="H112" s="110">
        <v>1239627121.09641</v>
      </c>
      <c r="I112" s="110">
        <v>6060730.6987544503</v>
      </c>
      <c r="J112" s="194"/>
      <c r="K112" s="110">
        <v>4524.91</v>
      </c>
      <c r="L112" s="194">
        <v>9.5880264525477106</v>
      </c>
      <c r="M112" s="194">
        <v>91.930251254754594</v>
      </c>
      <c r="N112" s="194">
        <v>9.5941275684813601</v>
      </c>
      <c r="O112" s="110">
        <v>20970</v>
      </c>
      <c r="P112" s="110"/>
    </row>
    <row r="113" spans="1:16" ht="13.2" x14ac:dyDescent="0.25">
      <c r="A113" s="110" t="s">
        <v>425</v>
      </c>
      <c r="B113" s="110">
        <v>12870</v>
      </c>
      <c r="C113" s="110">
        <v>1409</v>
      </c>
      <c r="D113" s="165">
        <v>1.5219162375527699</v>
      </c>
      <c r="E113" s="110">
        <v>926.03063609564595</v>
      </c>
      <c r="F113" s="110">
        <v>926.03063609564595</v>
      </c>
      <c r="G113" s="182">
        <v>0</v>
      </c>
      <c r="H113" s="110">
        <v>1239627121.09641</v>
      </c>
      <c r="I113" s="110">
        <v>4787612.3777466305</v>
      </c>
      <c r="J113" s="194"/>
      <c r="K113" s="110">
        <v>4524.91</v>
      </c>
      <c r="L113" s="194">
        <v>9.3291343245985399</v>
      </c>
      <c r="M113" s="194">
        <v>87.032747246402707</v>
      </c>
      <c r="N113" s="194">
        <v>10.9889472635197</v>
      </c>
      <c r="O113" s="110">
        <v>20123</v>
      </c>
      <c r="P113" s="110"/>
    </row>
    <row r="114" spans="1:16" ht="13.2" x14ac:dyDescent="0.25">
      <c r="A114" s="110" t="s">
        <v>426</v>
      </c>
      <c r="B114" s="110">
        <v>19112</v>
      </c>
      <c r="C114" s="110">
        <v>1409</v>
      </c>
      <c r="D114" s="165">
        <v>1.5219162375527699</v>
      </c>
      <c r="E114" s="110">
        <v>926.03063609564595</v>
      </c>
      <c r="F114" s="110">
        <v>926.03063609564595</v>
      </c>
      <c r="G114" s="182">
        <v>0</v>
      </c>
      <c r="H114" s="110">
        <v>1239627121.09641</v>
      </c>
      <c r="I114" s="110">
        <v>5884466.3863853104</v>
      </c>
      <c r="J114" s="194"/>
      <c r="K114" s="110">
        <v>4524.91</v>
      </c>
      <c r="L114" s="194">
        <v>9.8433336675821295</v>
      </c>
      <c r="M114" s="194">
        <v>96.891217691355905</v>
      </c>
      <c r="N114" s="194">
        <v>5.8130794531694301</v>
      </c>
      <c r="O114" s="110">
        <v>18963</v>
      </c>
      <c r="P114" s="110"/>
    </row>
    <row r="115" spans="1:16" ht="13.2" x14ac:dyDescent="0.25">
      <c r="A115" s="110" t="s">
        <v>427</v>
      </c>
      <c r="B115" s="110">
        <v>15128</v>
      </c>
      <c r="C115" s="110">
        <v>1409</v>
      </c>
      <c r="D115" s="165">
        <v>1.5219162375527699</v>
      </c>
      <c r="E115" s="110">
        <v>926.03063609564595</v>
      </c>
      <c r="F115" s="110">
        <v>926.03063609564595</v>
      </c>
      <c r="G115" s="182">
        <v>0</v>
      </c>
      <c r="H115" s="110">
        <v>1239627121.09641</v>
      </c>
      <c r="I115" s="110">
        <v>8565643.3381574508</v>
      </c>
      <c r="J115" s="194"/>
      <c r="K115" s="110">
        <v>4524.91</v>
      </c>
      <c r="L115" s="194">
        <v>9.3762924940614294</v>
      </c>
      <c r="M115" s="194">
        <v>87.914860934192802</v>
      </c>
      <c r="N115" s="194">
        <v>11.345846901281901</v>
      </c>
      <c r="O115" s="110">
        <v>31188</v>
      </c>
      <c r="P115" s="110"/>
    </row>
    <row r="116" spans="1:16" ht="13.2" x14ac:dyDescent="0.25">
      <c r="A116" s="110" t="s">
        <v>428</v>
      </c>
      <c r="B116" s="110">
        <v>33793</v>
      </c>
      <c r="C116" s="110">
        <v>1409</v>
      </c>
      <c r="D116" s="165">
        <v>1.5219162375527699</v>
      </c>
      <c r="E116" s="110">
        <v>926.03063609564595</v>
      </c>
      <c r="F116" s="110">
        <v>926.03063609564595</v>
      </c>
      <c r="G116" s="182">
        <v>0</v>
      </c>
      <c r="H116" s="110">
        <v>1239627121.09641</v>
      </c>
      <c r="I116" s="110">
        <v>20734282.636294901</v>
      </c>
      <c r="J116" s="194"/>
      <c r="K116" s="110">
        <v>4524.91</v>
      </c>
      <c r="L116" s="194">
        <v>10.2350633138162</v>
      </c>
      <c r="M116" s="194">
        <v>104.756521037827</v>
      </c>
      <c r="N116" s="194">
        <v>10.938399859658601</v>
      </c>
      <c r="O116" s="110">
        <v>26057</v>
      </c>
      <c r="P116" s="110"/>
    </row>
    <row r="117" spans="1:16" ht="13.2" x14ac:dyDescent="0.25">
      <c r="A117" s="110" t="s">
        <v>429</v>
      </c>
      <c r="B117" s="110">
        <v>147734</v>
      </c>
      <c r="C117" s="110">
        <v>1409</v>
      </c>
      <c r="D117" s="165">
        <v>1.5219162375527699</v>
      </c>
      <c r="E117" s="110">
        <v>926.03063609564595</v>
      </c>
      <c r="F117" s="110">
        <v>926.03063609564595</v>
      </c>
      <c r="G117" s="182">
        <v>0</v>
      </c>
      <c r="H117" s="110">
        <v>1239627121.09641</v>
      </c>
      <c r="I117" s="110">
        <v>154139518.52142099</v>
      </c>
      <c r="J117" s="194"/>
      <c r="K117" s="110">
        <v>4524.91</v>
      </c>
      <c r="L117" s="194">
        <v>11.8662016541023</v>
      </c>
      <c r="M117" s="194">
        <v>140.80674169581999</v>
      </c>
      <c r="N117" s="194">
        <v>7.2000635126033803</v>
      </c>
      <c r="O117" s="110">
        <v>24895</v>
      </c>
      <c r="P117" s="110"/>
    </row>
    <row r="118" spans="1:16" ht="13.2" x14ac:dyDescent="0.25">
      <c r="A118" s="110" t="s">
        <v>430</v>
      </c>
      <c r="B118" s="110">
        <v>52145</v>
      </c>
      <c r="C118" s="110">
        <v>1409</v>
      </c>
      <c r="D118" s="165">
        <v>1.5219162375527699</v>
      </c>
      <c r="E118" s="110">
        <v>926.03063609564595</v>
      </c>
      <c r="F118" s="110">
        <v>926.03063609564595</v>
      </c>
      <c r="G118" s="182">
        <v>0</v>
      </c>
      <c r="H118" s="110">
        <v>1239627121.09641</v>
      </c>
      <c r="I118" s="110">
        <v>38430562.854125097</v>
      </c>
      <c r="J118" s="194"/>
      <c r="K118" s="110">
        <v>4524.91</v>
      </c>
      <c r="L118" s="194">
        <v>10.647940787451599</v>
      </c>
      <c r="M118" s="194">
        <v>113.37864301307501</v>
      </c>
      <c r="N118" s="194">
        <v>12.9486881413482</v>
      </c>
      <c r="O118" s="110">
        <v>24666</v>
      </c>
      <c r="P118" s="110"/>
    </row>
    <row r="119" spans="1:16" ht="13.2" x14ac:dyDescent="0.25">
      <c r="A119" s="110" t="s">
        <v>431</v>
      </c>
      <c r="B119" s="110">
        <v>26942</v>
      </c>
      <c r="C119" s="110">
        <v>1409</v>
      </c>
      <c r="D119" s="165">
        <v>1.5219162375527699</v>
      </c>
      <c r="E119" s="110">
        <v>926.03063609564595</v>
      </c>
      <c r="F119" s="110">
        <v>926.03063609564595</v>
      </c>
      <c r="G119" s="182">
        <v>0</v>
      </c>
      <c r="H119" s="110">
        <v>1239627121.09641</v>
      </c>
      <c r="I119" s="110">
        <v>16188095.620887101</v>
      </c>
      <c r="J119" s="194"/>
      <c r="K119" s="110">
        <v>4524.91</v>
      </c>
      <c r="L119" s="194">
        <v>10.114096577110701</v>
      </c>
      <c r="M119" s="194">
        <v>102.294949571122</v>
      </c>
      <c r="N119" s="194">
        <v>8.8553906816028398</v>
      </c>
      <c r="O119" s="110">
        <v>29654</v>
      </c>
      <c r="P119" s="110"/>
    </row>
    <row r="120" spans="1:16" ht="13.2" x14ac:dyDescent="0.25">
      <c r="A120" s="110" t="s">
        <v>432</v>
      </c>
      <c r="B120" s="110">
        <v>15631</v>
      </c>
      <c r="C120" s="110">
        <v>1409</v>
      </c>
      <c r="D120" s="165">
        <v>1.5219162375527699</v>
      </c>
      <c r="E120" s="110">
        <v>926.03063609564595</v>
      </c>
      <c r="F120" s="110">
        <v>926.03063609564595</v>
      </c>
      <c r="G120" s="182">
        <v>0</v>
      </c>
      <c r="H120" s="110">
        <v>1239627121.09641</v>
      </c>
      <c r="I120" s="110">
        <v>8126598.7326076003</v>
      </c>
      <c r="J120" s="194"/>
      <c r="K120" s="110">
        <v>4524.91</v>
      </c>
      <c r="L120" s="194">
        <v>9.1594134832270306</v>
      </c>
      <c r="M120" s="194">
        <v>83.894855356721195</v>
      </c>
      <c r="N120" s="194">
        <v>13.2658089849474</v>
      </c>
      <c r="O120" s="110">
        <v>27009</v>
      </c>
      <c r="P120" s="110"/>
    </row>
    <row r="121" spans="1:16" ht="13.2" x14ac:dyDescent="0.25">
      <c r="A121" s="110" t="s">
        <v>433</v>
      </c>
      <c r="B121" s="110">
        <v>16713</v>
      </c>
      <c r="C121" s="110">
        <v>1409</v>
      </c>
      <c r="D121" s="165">
        <v>1.5219162375527699</v>
      </c>
      <c r="E121" s="110">
        <v>926.03063609564595</v>
      </c>
      <c r="F121" s="110">
        <v>926.03063609564595</v>
      </c>
      <c r="G121" s="182">
        <v>0</v>
      </c>
      <c r="H121" s="110">
        <v>1239627121.09641</v>
      </c>
      <c r="I121" s="110">
        <v>9752038.8636252191</v>
      </c>
      <c r="J121" s="194"/>
      <c r="K121" s="110">
        <v>4524.91</v>
      </c>
      <c r="L121" s="194">
        <v>9.4771171258908904</v>
      </c>
      <c r="M121" s="194">
        <v>89.815749017854401</v>
      </c>
      <c r="N121" s="194">
        <v>11.9026595132037</v>
      </c>
      <c r="O121" s="110">
        <v>30789</v>
      </c>
      <c r="P121" s="110"/>
    </row>
    <row r="122" spans="1:16" ht="13.2" x14ac:dyDescent="0.25">
      <c r="A122" s="110" t="s">
        <v>434</v>
      </c>
      <c r="B122" s="110">
        <v>17756</v>
      </c>
      <c r="C122" s="110">
        <v>1409</v>
      </c>
      <c r="D122" s="165">
        <v>1.5219162375527699</v>
      </c>
      <c r="E122" s="110">
        <v>926.03063609564595</v>
      </c>
      <c r="F122" s="110">
        <v>926.03063609564595</v>
      </c>
      <c r="G122" s="182">
        <v>0</v>
      </c>
      <c r="H122" s="110">
        <v>1239627121.09641</v>
      </c>
      <c r="I122" s="110">
        <v>8494863.0445294101</v>
      </c>
      <c r="J122" s="194"/>
      <c r="K122" s="110">
        <v>4524.91</v>
      </c>
      <c r="L122" s="194">
        <v>9.5050578787956699</v>
      </c>
      <c r="M122" s="194">
        <v>90.346125279255602</v>
      </c>
      <c r="N122" s="194">
        <v>12.490427770378</v>
      </c>
      <c r="O122" s="110">
        <v>23377</v>
      </c>
      <c r="P122" s="110"/>
    </row>
    <row r="123" spans="1:16" ht="13.2" x14ac:dyDescent="0.25">
      <c r="A123" s="110" t="s">
        <v>435</v>
      </c>
      <c r="B123" s="110">
        <v>85747</v>
      </c>
      <c r="C123" s="110">
        <v>1409</v>
      </c>
      <c r="D123" s="165">
        <v>1.5219162375527699</v>
      </c>
      <c r="E123" s="110">
        <v>926.03063609564595</v>
      </c>
      <c r="F123" s="110">
        <v>926.03063609564595</v>
      </c>
      <c r="G123" s="182">
        <v>0</v>
      </c>
      <c r="H123" s="110">
        <v>1239627121.09641</v>
      </c>
      <c r="I123" s="110">
        <v>74537480.874205098</v>
      </c>
      <c r="J123" s="194"/>
      <c r="K123" s="110">
        <v>4524.91</v>
      </c>
      <c r="L123" s="194">
        <v>11.1967586395825</v>
      </c>
      <c r="M123" s="194">
        <v>125.367404033065</v>
      </c>
      <c r="N123" s="194">
        <v>11.3786337815629</v>
      </c>
      <c r="O123" s="110">
        <v>24504</v>
      </c>
      <c r="P123" s="110"/>
    </row>
    <row r="124" spans="1:16" ht="13.2" x14ac:dyDescent="0.25">
      <c r="A124" s="110" t="s">
        <v>436</v>
      </c>
      <c r="B124" s="110">
        <v>31705</v>
      </c>
      <c r="C124" s="110">
        <v>1409</v>
      </c>
      <c r="D124" s="165">
        <v>1.5219162375527699</v>
      </c>
      <c r="E124" s="110">
        <v>926.03063609564595</v>
      </c>
      <c r="F124" s="110">
        <v>926.03063609564595</v>
      </c>
      <c r="G124" s="182">
        <v>0</v>
      </c>
      <c r="H124" s="110">
        <v>1239627121.09641</v>
      </c>
      <c r="I124" s="110">
        <v>19016955.798439398</v>
      </c>
      <c r="J124" s="194"/>
      <c r="K124" s="110">
        <v>4524.91</v>
      </c>
      <c r="L124" s="194">
        <v>10.284283850116999</v>
      </c>
      <c r="M124" s="194">
        <v>105.766494309777</v>
      </c>
      <c r="N124" s="194">
        <v>8.6321158414985906</v>
      </c>
      <c r="O124" s="110">
        <v>27661</v>
      </c>
      <c r="P124" s="110"/>
    </row>
    <row r="125" spans="1:16" ht="13.2" x14ac:dyDescent="0.25">
      <c r="A125" s="110" t="s">
        <v>437</v>
      </c>
      <c r="B125" s="110">
        <v>46090</v>
      </c>
      <c r="C125" s="110">
        <v>1409</v>
      </c>
      <c r="D125" s="165">
        <v>1.5219162375527699</v>
      </c>
      <c r="E125" s="110">
        <v>926.03063609564595</v>
      </c>
      <c r="F125" s="110">
        <v>926.03063609564595</v>
      </c>
      <c r="G125" s="182">
        <v>0</v>
      </c>
      <c r="H125" s="110">
        <v>1239627121.09641</v>
      </c>
      <c r="I125" s="110">
        <v>28994348.8305129</v>
      </c>
      <c r="J125" s="194"/>
      <c r="K125" s="110">
        <v>4524.91</v>
      </c>
      <c r="L125" s="194">
        <v>10.6801633551812</v>
      </c>
      <c r="M125" s="194">
        <v>114.06588929335599</v>
      </c>
      <c r="N125" s="194">
        <v>7.6987134583123797</v>
      </c>
      <c r="O125" s="110">
        <v>24626</v>
      </c>
      <c r="P125" s="110"/>
    </row>
    <row r="126" spans="1:16" ht="13.2" x14ac:dyDescent="0.25">
      <c r="A126" s="110" t="s">
        <v>438</v>
      </c>
      <c r="B126" s="110">
        <v>24834</v>
      </c>
      <c r="C126" s="110">
        <v>1409</v>
      </c>
      <c r="D126" s="165">
        <v>1.5219162375527699</v>
      </c>
      <c r="E126" s="110">
        <v>926.03063609564595</v>
      </c>
      <c r="F126" s="110">
        <v>926.03063609564595</v>
      </c>
      <c r="G126" s="182">
        <v>0</v>
      </c>
      <c r="H126" s="110">
        <v>1239627121.09641</v>
      </c>
      <c r="I126" s="110">
        <v>14519012.399405601</v>
      </c>
      <c r="J126" s="194"/>
      <c r="K126" s="110">
        <v>4524.91</v>
      </c>
      <c r="L126" s="194">
        <v>10.081464849175299</v>
      </c>
      <c r="M126" s="194">
        <v>101.635933505156</v>
      </c>
      <c r="N126" s="194">
        <v>7.1270425901389398</v>
      </c>
      <c r="O126" s="110">
        <v>31399</v>
      </c>
      <c r="P126" s="110"/>
    </row>
    <row r="127" spans="1:16" ht="13.2" x14ac:dyDescent="0.25">
      <c r="A127" s="110" t="s">
        <v>439</v>
      </c>
      <c r="B127" s="110">
        <v>124935</v>
      </c>
      <c r="C127" s="110">
        <v>1409</v>
      </c>
      <c r="D127" s="165">
        <v>1.5219162375527699</v>
      </c>
      <c r="E127" s="110">
        <v>926.03063609564595</v>
      </c>
      <c r="F127" s="110">
        <v>926.03063609564595</v>
      </c>
      <c r="G127" s="182">
        <v>0</v>
      </c>
      <c r="H127" s="110">
        <v>1239627121.09641</v>
      </c>
      <c r="I127" s="110">
        <v>134463138.970696</v>
      </c>
      <c r="J127" s="194"/>
      <c r="K127" s="110">
        <v>4524.91</v>
      </c>
      <c r="L127" s="194">
        <v>11.686340942980401</v>
      </c>
      <c r="M127" s="194">
        <v>136.57056463558101</v>
      </c>
      <c r="N127" s="194">
        <v>7.9251966248408898</v>
      </c>
      <c r="O127" s="110">
        <v>30537</v>
      </c>
      <c r="P127" s="110"/>
    </row>
    <row r="128" spans="1:16" ht="13.2" x14ac:dyDescent="0.25">
      <c r="A128" s="110" t="s">
        <v>440</v>
      </c>
      <c r="B128" s="110">
        <v>344166</v>
      </c>
      <c r="C128" s="110">
        <v>1409</v>
      </c>
      <c r="D128" s="165">
        <v>1.5219162375527699</v>
      </c>
      <c r="E128" s="110">
        <v>926.03063609564595</v>
      </c>
      <c r="F128" s="110">
        <v>926.03063609564595</v>
      </c>
      <c r="G128" s="182">
        <v>0</v>
      </c>
      <c r="H128" s="110">
        <v>1239627121.09641</v>
      </c>
      <c r="I128" s="110">
        <v>484364489.143381</v>
      </c>
      <c r="J128" s="194"/>
      <c r="K128" s="110">
        <v>4524.91</v>
      </c>
      <c r="L128" s="194">
        <v>12.744532956740199</v>
      </c>
      <c r="M128" s="194">
        <v>162.423120285436</v>
      </c>
      <c r="N128" s="194">
        <v>4.7903327413449297</v>
      </c>
      <c r="O128" s="110">
        <v>24128</v>
      </c>
      <c r="P128" s="110"/>
    </row>
    <row r="129" spans="1:16" ht="13.2" x14ac:dyDescent="0.25">
      <c r="A129" s="110" t="s">
        <v>441</v>
      </c>
      <c r="B129" s="110">
        <v>13208</v>
      </c>
      <c r="C129" s="110">
        <v>1409</v>
      </c>
      <c r="D129" s="165">
        <v>1.5219162375527699</v>
      </c>
      <c r="E129" s="110">
        <v>926.03063609564595</v>
      </c>
      <c r="F129" s="110">
        <v>926.03063609564595</v>
      </c>
      <c r="G129" s="182">
        <v>0</v>
      </c>
      <c r="H129" s="110">
        <v>1239627121.09641</v>
      </c>
      <c r="I129" s="110">
        <v>6459975.0517787701</v>
      </c>
      <c r="J129" s="194"/>
      <c r="K129" s="110">
        <v>4524.91</v>
      </c>
      <c r="L129" s="194">
        <v>9.2432668078580793</v>
      </c>
      <c r="M129" s="194">
        <v>85.437981281250899</v>
      </c>
      <c r="N129" s="194">
        <v>14.9753815355832</v>
      </c>
      <c r="O129" s="110">
        <v>22389</v>
      </c>
      <c r="P129" s="110"/>
    </row>
    <row r="130" spans="1:16" ht="13.2" x14ac:dyDescent="0.25">
      <c r="A130" s="110" t="s">
        <v>442</v>
      </c>
      <c r="B130" s="110">
        <v>7492</v>
      </c>
      <c r="C130" s="110">
        <v>1409</v>
      </c>
      <c r="D130" s="165">
        <v>1.5219162375527699</v>
      </c>
      <c r="E130" s="110">
        <v>926.03063609564595</v>
      </c>
      <c r="F130" s="110">
        <v>926.03063609564595</v>
      </c>
      <c r="G130" s="182">
        <v>0</v>
      </c>
      <c r="H130" s="110">
        <v>1239627121.09641</v>
      </c>
      <c r="I130" s="110">
        <v>2857770.26970632</v>
      </c>
      <c r="J130" s="194"/>
      <c r="K130" s="110">
        <v>4524.91</v>
      </c>
      <c r="L130" s="194">
        <v>8.7119121348228905</v>
      </c>
      <c r="M130" s="194">
        <v>75.897413044874298</v>
      </c>
      <c r="N130" s="194">
        <v>12.5087728086369</v>
      </c>
      <c r="O130" s="110">
        <v>20954</v>
      </c>
      <c r="P130" s="110"/>
    </row>
    <row r="131" spans="1:16" ht="13.2" x14ac:dyDescent="0.25">
      <c r="A131" s="110" t="s">
        <v>443</v>
      </c>
      <c r="B131" s="110">
        <v>19174</v>
      </c>
      <c r="C131" s="110">
        <v>1409</v>
      </c>
      <c r="D131" s="165">
        <v>1.5219162375527699</v>
      </c>
      <c r="E131" s="110">
        <v>926.03063609564595</v>
      </c>
      <c r="F131" s="110">
        <v>926.03063609564595</v>
      </c>
      <c r="G131" s="182">
        <v>0</v>
      </c>
      <c r="H131" s="110">
        <v>1239627121.09641</v>
      </c>
      <c r="I131" s="110">
        <v>11298507.0352474</v>
      </c>
      <c r="J131" s="194"/>
      <c r="K131" s="110">
        <v>4524.91</v>
      </c>
      <c r="L131" s="194">
        <v>9.5626760823657797</v>
      </c>
      <c r="M131" s="194">
        <v>91.444773856250507</v>
      </c>
      <c r="N131" s="194">
        <v>12.397774658014001</v>
      </c>
      <c r="O131" s="110">
        <v>29813</v>
      </c>
      <c r="P131" s="110"/>
    </row>
    <row r="132" spans="1:16" ht="13.2" x14ac:dyDescent="0.25">
      <c r="A132" s="110" t="s">
        <v>444</v>
      </c>
      <c r="B132" s="110">
        <v>19226</v>
      </c>
      <c r="C132" s="110">
        <v>1409</v>
      </c>
      <c r="D132" s="165">
        <v>1.5219162375527699</v>
      </c>
      <c r="E132" s="110">
        <v>926.03063609564595</v>
      </c>
      <c r="F132" s="110">
        <v>926.03063609564595</v>
      </c>
      <c r="G132" s="182">
        <v>0</v>
      </c>
      <c r="H132" s="110">
        <v>1239627121.09641</v>
      </c>
      <c r="I132" s="110">
        <v>10888038.9186836</v>
      </c>
      <c r="J132" s="194"/>
      <c r="K132" s="110">
        <v>4524.91</v>
      </c>
      <c r="L132" s="194">
        <v>9.4429853712742098</v>
      </c>
      <c r="M132" s="194">
        <v>89.169972722098805</v>
      </c>
      <c r="N132" s="194">
        <v>13.109617818158901</v>
      </c>
      <c r="O132" s="110">
        <v>28359</v>
      </c>
      <c r="P132" s="110"/>
    </row>
    <row r="133" spans="1:16" ht="13.2" x14ac:dyDescent="0.25">
      <c r="A133" s="110" t="s">
        <v>445</v>
      </c>
      <c r="B133" s="110">
        <v>15889</v>
      </c>
      <c r="C133" s="110">
        <v>1409</v>
      </c>
      <c r="D133" s="165">
        <v>1.5219162375527699</v>
      </c>
      <c r="E133" s="110">
        <v>926.03063609564595</v>
      </c>
      <c r="F133" s="110">
        <v>926.03063609564595</v>
      </c>
      <c r="G133" s="182">
        <v>0</v>
      </c>
      <c r="H133" s="110">
        <v>1239627121.09641</v>
      </c>
      <c r="I133" s="110">
        <v>9183782.2199066393</v>
      </c>
      <c r="J133" s="194"/>
      <c r="K133" s="110">
        <v>4524.91</v>
      </c>
      <c r="L133" s="194">
        <v>9.3963154825062301</v>
      </c>
      <c r="M133" s="194">
        <v>88.290744646786294</v>
      </c>
      <c r="N133" s="194">
        <v>10.888512287535301</v>
      </c>
      <c r="O133" s="110">
        <v>32391</v>
      </c>
      <c r="P133" s="110"/>
    </row>
    <row r="134" spans="1:16" ht="13.2" x14ac:dyDescent="0.25">
      <c r="A134" s="110" t="s">
        <v>446</v>
      </c>
      <c r="B134" s="110">
        <v>25396</v>
      </c>
      <c r="C134" s="110">
        <v>1409</v>
      </c>
      <c r="D134" s="165">
        <v>1.5219162375527699</v>
      </c>
      <c r="E134" s="110">
        <v>926.03063609564595</v>
      </c>
      <c r="F134" s="110">
        <v>926.03063609564595</v>
      </c>
      <c r="G134" s="182">
        <v>0</v>
      </c>
      <c r="H134" s="110">
        <v>1239627121.09641</v>
      </c>
      <c r="I134" s="110">
        <v>12029181.858572399</v>
      </c>
      <c r="J134" s="194"/>
      <c r="K134" s="110">
        <v>4524.91</v>
      </c>
      <c r="L134" s="194">
        <v>10.035394374822401</v>
      </c>
      <c r="M134" s="194">
        <v>100.709140258216</v>
      </c>
      <c r="N134" s="194">
        <v>8.3479337007428107</v>
      </c>
      <c r="O134" s="110">
        <v>23534</v>
      </c>
      <c r="P134" s="110"/>
    </row>
    <row r="135" spans="1:16" ht="13.2" x14ac:dyDescent="0.25">
      <c r="A135" s="110" t="s">
        <v>447</v>
      </c>
      <c r="B135" s="110">
        <v>14268</v>
      </c>
      <c r="C135" s="110">
        <v>1409</v>
      </c>
      <c r="D135" s="165">
        <v>1.5219162375527699</v>
      </c>
      <c r="E135" s="110">
        <v>926.03063609564595</v>
      </c>
      <c r="F135" s="110">
        <v>926.03063609564595</v>
      </c>
      <c r="G135" s="182">
        <v>0</v>
      </c>
      <c r="H135" s="110">
        <v>1239627121.09641</v>
      </c>
      <c r="I135" s="110">
        <v>7018308.2758773398</v>
      </c>
      <c r="J135" s="194"/>
      <c r="K135" s="110">
        <v>4524.91</v>
      </c>
      <c r="L135" s="194">
        <v>9.1940791615110893</v>
      </c>
      <c r="M135" s="194">
        <v>84.531091628132501</v>
      </c>
      <c r="N135" s="194">
        <v>13.301167485037601</v>
      </c>
      <c r="O135" s="110">
        <v>25080</v>
      </c>
      <c r="P135" s="110"/>
    </row>
    <row r="136" spans="1:16" ht="13.2" x14ac:dyDescent="0.25">
      <c r="A136" s="110" t="s">
        <v>448</v>
      </c>
      <c r="B136" s="110">
        <v>22229</v>
      </c>
      <c r="C136" s="110">
        <v>1409</v>
      </c>
      <c r="D136" s="165">
        <v>1.5219162375527699</v>
      </c>
      <c r="E136" s="110">
        <v>926.03063609564595</v>
      </c>
      <c r="F136" s="110">
        <v>926.03063609564595</v>
      </c>
      <c r="G136" s="182">
        <v>0</v>
      </c>
      <c r="H136" s="110">
        <v>1239627121.09641</v>
      </c>
      <c r="I136" s="110">
        <v>10807364.720367899</v>
      </c>
      <c r="J136" s="194"/>
      <c r="K136" s="110">
        <v>4524.91</v>
      </c>
      <c r="L136" s="194">
        <v>9.8644305997980304</v>
      </c>
      <c r="M136" s="194">
        <v>97.306991058231702</v>
      </c>
      <c r="N136" s="194">
        <v>10.3123336293006</v>
      </c>
      <c r="O136" s="110">
        <v>23549</v>
      </c>
      <c r="P136" s="110"/>
    </row>
    <row r="137" spans="1:16" ht="13.2" x14ac:dyDescent="0.25">
      <c r="A137" s="110" t="s">
        <v>449</v>
      </c>
      <c r="B137" s="110">
        <v>13617</v>
      </c>
      <c r="C137" s="110">
        <v>1409</v>
      </c>
      <c r="D137" s="165">
        <v>1.5219162375527699</v>
      </c>
      <c r="E137" s="110">
        <v>926.03063609564595</v>
      </c>
      <c r="F137" s="110">
        <v>926.03063609564595</v>
      </c>
      <c r="G137" s="182">
        <v>0</v>
      </c>
      <c r="H137" s="110">
        <v>1239627121.09641</v>
      </c>
      <c r="I137" s="110">
        <v>6489659.9375026198</v>
      </c>
      <c r="J137" s="194"/>
      <c r="K137" s="110">
        <v>4524.91</v>
      </c>
      <c r="L137" s="194">
        <v>9.1630083606029604</v>
      </c>
      <c r="M137" s="194">
        <v>83.960722216479795</v>
      </c>
      <c r="N137" s="194">
        <v>13.5371194959604</v>
      </c>
      <c r="O137" s="110">
        <v>23983</v>
      </c>
      <c r="P137" s="110"/>
    </row>
    <row r="138" spans="1:16" ht="13.2" x14ac:dyDescent="0.25">
      <c r="A138" s="110" t="s">
        <v>450</v>
      </c>
      <c r="B138" s="110">
        <v>45440</v>
      </c>
      <c r="C138" s="110">
        <v>1409</v>
      </c>
      <c r="D138" s="165">
        <v>1.5219162375527699</v>
      </c>
      <c r="E138" s="110">
        <v>926.03063609564595</v>
      </c>
      <c r="F138" s="110">
        <v>926.03063609564595</v>
      </c>
      <c r="G138" s="182">
        <v>0</v>
      </c>
      <c r="H138" s="110">
        <v>1239627121.09641</v>
      </c>
      <c r="I138" s="110">
        <v>29764390.651726399</v>
      </c>
      <c r="J138" s="194"/>
      <c r="K138" s="110">
        <v>4524.91</v>
      </c>
      <c r="L138" s="194">
        <v>10.5589896483035</v>
      </c>
      <c r="M138" s="194">
        <v>111.49226239298</v>
      </c>
      <c r="N138" s="194">
        <v>9.6411200496993796</v>
      </c>
      <c r="O138" s="110">
        <v>25581</v>
      </c>
      <c r="P138" s="110"/>
    </row>
    <row r="139" spans="1:16" ht="13.2" x14ac:dyDescent="0.25">
      <c r="A139" s="110" t="s">
        <v>451</v>
      </c>
      <c r="B139" s="110">
        <v>36628</v>
      </c>
      <c r="C139" s="110">
        <v>1409</v>
      </c>
      <c r="D139" s="165">
        <v>1.5219162375527699</v>
      </c>
      <c r="E139" s="110">
        <v>926.03063609564595</v>
      </c>
      <c r="F139" s="110">
        <v>926.03063609564595</v>
      </c>
      <c r="G139" s="182">
        <v>0</v>
      </c>
      <c r="H139" s="110">
        <v>1239627121.09641</v>
      </c>
      <c r="I139" s="110">
        <v>30484005.083687302</v>
      </c>
      <c r="J139" s="194"/>
      <c r="K139" s="110">
        <v>4524.91</v>
      </c>
      <c r="L139" s="194">
        <v>10.4272338597131</v>
      </c>
      <c r="M139" s="194">
        <v>108.727205965148</v>
      </c>
      <c r="N139" s="194">
        <v>8.1890209975848105</v>
      </c>
      <c r="O139" s="110">
        <v>40387</v>
      </c>
      <c r="P139" s="110"/>
    </row>
    <row r="140" spans="1:16" ht="13.2" x14ac:dyDescent="0.25">
      <c r="A140" s="110" t="s">
        <v>452</v>
      </c>
      <c r="B140" s="110">
        <v>30541</v>
      </c>
      <c r="C140" s="110">
        <v>1409</v>
      </c>
      <c r="D140" s="165">
        <v>1.5219162375527699</v>
      </c>
      <c r="E140" s="110">
        <v>926.03063609564595</v>
      </c>
      <c r="F140" s="110">
        <v>926.03063609564595</v>
      </c>
      <c r="G140" s="182">
        <v>0</v>
      </c>
      <c r="H140" s="110">
        <v>1239627121.09641</v>
      </c>
      <c r="I140" s="110">
        <v>19901896.985588402</v>
      </c>
      <c r="J140" s="194"/>
      <c r="K140" s="110">
        <v>4524.91</v>
      </c>
      <c r="L140" s="194">
        <v>10.1475971302125</v>
      </c>
      <c r="M140" s="194">
        <v>102.973727517097</v>
      </c>
      <c r="N140" s="194">
        <v>10.7248647243789</v>
      </c>
      <c r="O140" s="110">
        <v>29809</v>
      </c>
      <c r="P140" s="110"/>
    </row>
    <row r="141" spans="1:16" ht="13.2" x14ac:dyDescent="0.25">
      <c r="A141" s="110" t="s">
        <v>453</v>
      </c>
      <c r="B141" s="110">
        <v>15940</v>
      </c>
      <c r="C141" s="110">
        <v>1409</v>
      </c>
      <c r="D141" s="165">
        <v>1.5219162375527699</v>
      </c>
      <c r="E141" s="110">
        <v>926.03063609564595</v>
      </c>
      <c r="F141" s="110">
        <v>926.03063609564595</v>
      </c>
      <c r="G141" s="182">
        <v>0</v>
      </c>
      <c r="H141" s="110">
        <v>1239627121.09641</v>
      </c>
      <c r="I141" s="110">
        <v>5451493.6667126901</v>
      </c>
      <c r="J141" s="194"/>
      <c r="K141" s="110">
        <v>4524.91</v>
      </c>
      <c r="L141" s="194">
        <v>9.6036984339150795</v>
      </c>
      <c r="M141" s="194">
        <v>92.231023609583005</v>
      </c>
      <c r="N141" s="194">
        <v>9.0436288447092696</v>
      </c>
      <c r="O141" s="110">
        <v>18919</v>
      </c>
      <c r="P141" s="110"/>
    </row>
    <row r="142" spans="1:16" ht="13.2" x14ac:dyDescent="0.25">
      <c r="A142" s="110" t="s">
        <v>454</v>
      </c>
      <c r="B142" s="110">
        <v>42476</v>
      </c>
      <c r="C142" s="110">
        <v>1409</v>
      </c>
      <c r="D142" s="165">
        <v>1.5219162375527699</v>
      </c>
      <c r="E142" s="110">
        <v>926.03063609564595</v>
      </c>
      <c r="F142" s="110">
        <v>926.03063609564595</v>
      </c>
      <c r="G142" s="182">
        <v>0</v>
      </c>
      <c r="H142" s="110">
        <v>1239627121.09641</v>
      </c>
      <c r="I142" s="110">
        <v>27393610.195496</v>
      </c>
      <c r="J142" s="194"/>
      <c r="K142" s="110">
        <v>4524.91</v>
      </c>
      <c r="L142" s="194">
        <v>10.4960166125427</v>
      </c>
      <c r="M142" s="194">
        <v>110.166364730773</v>
      </c>
      <c r="N142" s="194">
        <v>10.3357512255308</v>
      </c>
      <c r="O142" s="110">
        <v>25017</v>
      </c>
      <c r="P142" s="110"/>
    </row>
    <row r="143" spans="1:16" ht="13.2" x14ac:dyDescent="0.25">
      <c r="A143" s="110" t="s">
        <v>455</v>
      </c>
      <c r="B143" s="110">
        <v>10280</v>
      </c>
      <c r="C143" s="110">
        <v>1409</v>
      </c>
      <c r="D143" s="165">
        <v>1.5219162375527699</v>
      </c>
      <c r="E143" s="110">
        <v>926.03063609564595</v>
      </c>
      <c r="F143" s="110">
        <v>926.03063609564595</v>
      </c>
      <c r="G143" s="182">
        <v>0</v>
      </c>
      <c r="H143" s="110">
        <v>1239627121.09641</v>
      </c>
      <c r="I143" s="110">
        <v>5291004.64069138</v>
      </c>
      <c r="J143" s="194"/>
      <c r="K143" s="110">
        <v>4524.91</v>
      </c>
      <c r="L143" s="194">
        <v>8.9312070141542694</v>
      </c>
      <c r="M143" s="194">
        <v>79.766458729678504</v>
      </c>
      <c r="N143" s="194">
        <v>13.761164637192399</v>
      </c>
      <c r="O143" s="110">
        <v>26920</v>
      </c>
      <c r="P143" s="110"/>
    </row>
    <row r="144" spans="1:16" ht="13.2" x14ac:dyDescent="0.25">
      <c r="A144" s="110" t="s">
        <v>456</v>
      </c>
      <c r="B144" s="110">
        <v>15007</v>
      </c>
      <c r="C144" s="110">
        <v>1409</v>
      </c>
      <c r="D144" s="165">
        <v>1.5219162375527699</v>
      </c>
      <c r="E144" s="110">
        <v>926.03063609564595</v>
      </c>
      <c r="F144" s="110">
        <v>926.03063609564595</v>
      </c>
      <c r="G144" s="182">
        <v>0</v>
      </c>
      <c r="H144" s="110">
        <v>1239627121.09641</v>
      </c>
      <c r="I144" s="110">
        <v>7248292.4936868902</v>
      </c>
      <c r="J144" s="194"/>
      <c r="K144" s="110">
        <v>4524.91</v>
      </c>
      <c r="L144" s="194">
        <v>9.3718427006670506</v>
      </c>
      <c r="M144" s="194">
        <v>87.831435606046199</v>
      </c>
      <c r="N144" s="194">
        <v>13.4999399992486</v>
      </c>
      <c r="O144" s="110">
        <v>23234</v>
      </c>
      <c r="P144" s="110"/>
    </row>
    <row r="145" spans="1:16" ht="13.2" x14ac:dyDescent="0.25">
      <c r="A145" s="18" t="s">
        <v>457</v>
      </c>
      <c r="B145" s="110"/>
      <c r="C145" s="110"/>
      <c r="D145" s="165"/>
      <c r="E145" s="110"/>
      <c r="F145" s="110"/>
      <c r="G145" s="182"/>
      <c r="H145" s="110"/>
      <c r="I145" s="110"/>
      <c r="J145" s="194"/>
      <c r="K145" s="110"/>
      <c r="L145" s="194"/>
      <c r="M145" s="194"/>
      <c r="N145" s="194"/>
      <c r="O145" s="110"/>
      <c r="P145" s="110"/>
    </row>
    <row r="146" spans="1:16" ht="13.2" x14ac:dyDescent="0.25">
      <c r="A146" s="110" t="s">
        <v>458</v>
      </c>
      <c r="B146" s="110">
        <v>45367</v>
      </c>
      <c r="C146" s="110">
        <v>927</v>
      </c>
      <c r="D146" s="165">
        <v>1.5219162375527699</v>
      </c>
      <c r="E146" s="110">
        <v>609.19848126333898</v>
      </c>
      <c r="F146" s="110">
        <v>609.19848126333898</v>
      </c>
      <c r="G146" s="182">
        <v>0</v>
      </c>
      <c r="H146" s="110">
        <v>264795150.433485</v>
      </c>
      <c r="I146" s="110">
        <v>29571859.963429902</v>
      </c>
      <c r="J146" s="194"/>
      <c r="K146" s="110">
        <v>4524.91</v>
      </c>
      <c r="L146" s="194">
        <v>10.4880929737015</v>
      </c>
      <c r="M146" s="194">
        <v>110.000094225008</v>
      </c>
      <c r="N146" s="194">
        <v>12.9600434031109</v>
      </c>
      <c r="O146" s="110">
        <v>22020</v>
      </c>
      <c r="P146" s="110"/>
    </row>
    <row r="147" spans="1:16" ht="13.2" x14ac:dyDescent="0.25">
      <c r="A147" s="110" t="s">
        <v>459</v>
      </c>
      <c r="B147" s="110">
        <v>102767</v>
      </c>
      <c r="C147" s="110">
        <v>927</v>
      </c>
      <c r="D147" s="165">
        <v>1.5219162375527699</v>
      </c>
      <c r="E147" s="110">
        <v>609.19848126333898</v>
      </c>
      <c r="F147" s="110">
        <v>609.19848126333898</v>
      </c>
      <c r="G147" s="182">
        <v>0</v>
      </c>
      <c r="H147" s="110">
        <v>264795150.433485</v>
      </c>
      <c r="I147" s="110">
        <v>91681878.755331099</v>
      </c>
      <c r="J147" s="194"/>
      <c r="K147" s="110">
        <v>4524.91</v>
      </c>
      <c r="L147" s="194">
        <v>11.4581730050294</v>
      </c>
      <c r="M147" s="194">
        <v>131.28972861318499</v>
      </c>
      <c r="N147" s="194">
        <v>10.3312205354484</v>
      </c>
      <c r="O147" s="110">
        <v>21540</v>
      </c>
      <c r="P147" s="110"/>
    </row>
    <row r="148" spans="1:16" ht="13.2" x14ac:dyDescent="0.25">
      <c r="A148" s="110" t="s">
        <v>460</v>
      </c>
      <c r="B148" s="110">
        <v>10815</v>
      </c>
      <c r="C148" s="110">
        <v>927</v>
      </c>
      <c r="D148" s="165">
        <v>1.5219162375527699</v>
      </c>
      <c r="E148" s="110">
        <v>609.19848126333898</v>
      </c>
      <c r="F148" s="110">
        <v>609.19848126333898</v>
      </c>
      <c r="G148" s="182">
        <v>0</v>
      </c>
      <c r="H148" s="110">
        <v>264795150.433485</v>
      </c>
      <c r="I148" s="110">
        <v>5166794.0163526796</v>
      </c>
      <c r="J148" s="194"/>
      <c r="K148" s="110">
        <v>4524.91</v>
      </c>
      <c r="L148" s="194">
        <v>8.9016944123413992</v>
      </c>
      <c r="M148" s="194">
        <v>79.240163410709997</v>
      </c>
      <c r="N148" s="194">
        <v>17.8296640378673</v>
      </c>
      <c r="O148" s="110">
        <v>19262</v>
      </c>
      <c r="P148" s="110"/>
    </row>
    <row r="149" spans="1:16" ht="13.2" x14ac:dyDescent="0.25">
      <c r="A149" s="110" t="s">
        <v>461</v>
      </c>
      <c r="B149" s="110">
        <v>84395</v>
      </c>
      <c r="C149" s="110">
        <v>927</v>
      </c>
      <c r="D149" s="165">
        <v>1.5219162375527699</v>
      </c>
      <c r="E149" s="110">
        <v>609.19848126333898</v>
      </c>
      <c r="F149" s="110">
        <v>609.19848126333898</v>
      </c>
      <c r="G149" s="182">
        <v>0</v>
      </c>
      <c r="H149" s="110">
        <v>264795150.433485</v>
      </c>
      <c r="I149" s="110">
        <v>77118190.665799499</v>
      </c>
      <c r="J149" s="194"/>
      <c r="K149" s="110">
        <v>4524.91</v>
      </c>
      <c r="L149" s="194">
        <v>11.195933507827</v>
      </c>
      <c r="M149" s="194">
        <v>125.348927111683</v>
      </c>
      <c r="N149" s="194">
        <v>9.5446538864664205</v>
      </c>
      <c r="O149" s="110">
        <v>29711</v>
      </c>
      <c r="P149" s="110"/>
    </row>
    <row r="150" spans="1:16" ht="13.2" x14ac:dyDescent="0.25">
      <c r="A150" s="110" t="s">
        <v>462</v>
      </c>
      <c r="B150" s="110">
        <v>25903</v>
      </c>
      <c r="C150" s="110">
        <v>927</v>
      </c>
      <c r="D150" s="165">
        <v>1.5219162375527699</v>
      </c>
      <c r="E150" s="110">
        <v>609.19848126333898</v>
      </c>
      <c r="F150" s="110">
        <v>609.19848126333898</v>
      </c>
      <c r="G150" s="182">
        <v>0</v>
      </c>
      <c r="H150" s="110">
        <v>264795150.433485</v>
      </c>
      <c r="I150" s="110">
        <v>14625745.462197101</v>
      </c>
      <c r="J150" s="194"/>
      <c r="K150" s="110">
        <v>4524.91</v>
      </c>
      <c r="L150" s="194">
        <v>9.8392540771040693</v>
      </c>
      <c r="M150" s="194">
        <v>96.810920793809103</v>
      </c>
      <c r="N150" s="194">
        <v>14.083751258265</v>
      </c>
      <c r="O150" s="110">
        <v>23506</v>
      </c>
      <c r="P150" s="110"/>
    </row>
    <row r="151" spans="1:16" ht="13.2" x14ac:dyDescent="0.25">
      <c r="A151" s="110" t="s">
        <v>463</v>
      </c>
      <c r="B151" s="110">
        <v>64601</v>
      </c>
      <c r="C151" s="110">
        <v>927</v>
      </c>
      <c r="D151" s="165">
        <v>1.5219162375527699</v>
      </c>
      <c r="E151" s="110">
        <v>609.19848126333898</v>
      </c>
      <c r="F151" s="110">
        <v>609.19848126333898</v>
      </c>
      <c r="G151" s="182">
        <v>0</v>
      </c>
      <c r="H151" s="110">
        <v>264795150.433485</v>
      </c>
      <c r="I151" s="110">
        <v>46630681.570374399</v>
      </c>
      <c r="J151" s="194"/>
      <c r="K151" s="110">
        <v>4524.91</v>
      </c>
      <c r="L151" s="194">
        <v>10.855132944910901</v>
      </c>
      <c r="M151" s="194">
        <v>117.83391125169</v>
      </c>
      <c r="N151" s="194">
        <v>11.1625903754448</v>
      </c>
      <c r="O151" s="110">
        <v>22525</v>
      </c>
      <c r="P151" s="110"/>
    </row>
    <row r="152" spans="1:16" ht="13.2" x14ac:dyDescent="0.25">
      <c r="A152" s="18" t="s">
        <v>464</v>
      </c>
      <c r="B152" s="110"/>
      <c r="C152" s="110"/>
      <c r="D152" s="165"/>
      <c r="E152" s="110"/>
      <c r="F152" s="110"/>
      <c r="G152" s="182"/>
      <c r="H152" s="110"/>
      <c r="I152" s="110"/>
      <c r="J152" s="194"/>
      <c r="K152" s="110"/>
      <c r="L152" s="194"/>
      <c r="M152" s="194"/>
      <c r="N152" s="194"/>
      <c r="O152" s="110"/>
      <c r="P152" s="110"/>
    </row>
    <row r="153" spans="1:16" ht="13.2" x14ac:dyDescent="0.25">
      <c r="A153" s="110" t="s">
        <v>465</v>
      </c>
      <c r="B153" s="110">
        <v>31402</v>
      </c>
      <c r="C153" s="110">
        <v>1408</v>
      </c>
      <c r="D153" s="165">
        <v>1.5219162375527699</v>
      </c>
      <c r="E153" s="110">
        <v>924.93131432967095</v>
      </c>
      <c r="F153" s="110">
        <v>924.93131432967095</v>
      </c>
      <c r="G153" s="182">
        <v>0</v>
      </c>
      <c r="H153" s="110">
        <v>1612380225.44049</v>
      </c>
      <c r="I153" s="110">
        <v>17301291.652445201</v>
      </c>
      <c r="J153" s="194"/>
      <c r="K153" s="110">
        <v>4524.91</v>
      </c>
      <c r="L153" s="194">
        <v>10.1709045623601</v>
      </c>
      <c r="M153" s="194">
        <v>103.447299616637</v>
      </c>
      <c r="N153" s="194">
        <v>10.3906527293609</v>
      </c>
      <c r="O153" s="110">
        <v>23820</v>
      </c>
      <c r="P153" s="110"/>
    </row>
    <row r="154" spans="1:16" ht="13.2" x14ac:dyDescent="0.25">
      <c r="A154" s="110" t="s">
        <v>466</v>
      </c>
      <c r="B154" s="110">
        <v>41420</v>
      </c>
      <c r="C154" s="110">
        <v>1408</v>
      </c>
      <c r="D154" s="165">
        <v>1.5219162375527699</v>
      </c>
      <c r="E154" s="110">
        <v>924.93131432967095</v>
      </c>
      <c r="F154" s="110">
        <v>924.93131432967095</v>
      </c>
      <c r="G154" s="182">
        <v>0</v>
      </c>
      <c r="H154" s="110">
        <v>1612380225.44049</v>
      </c>
      <c r="I154" s="110">
        <v>25821064.289411999</v>
      </c>
      <c r="J154" s="194"/>
      <c r="K154" s="110">
        <v>4524.91</v>
      </c>
      <c r="L154" s="194">
        <v>10.443220455710801</v>
      </c>
      <c r="M154" s="194">
        <v>109.060853486577</v>
      </c>
      <c r="N154" s="194">
        <v>10.710437684578901</v>
      </c>
      <c r="O154" s="110">
        <v>24004</v>
      </c>
      <c r="P154" s="110"/>
    </row>
    <row r="155" spans="1:16" ht="13.2" x14ac:dyDescent="0.25">
      <c r="A155" s="110" t="s">
        <v>467</v>
      </c>
      <c r="B155" s="110">
        <v>9750</v>
      </c>
      <c r="C155" s="110">
        <v>1408</v>
      </c>
      <c r="D155" s="165">
        <v>1.5219162375527699</v>
      </c>
      <c r="E155" s="110">
        <v>924.93131432967095</v>
      </c>
      <c r="F155" s="110">
        <v>924.93131432967095</v>
      </c>
      <c r="G155" s="182">
        <v>0</v>
      </c>
      <c r="H155" s="110">
        <v>1612380225.44049</v>
      </c>
      <c r="I155" s="110">
        <v>4660056.2521226201</v>
      </c>
      <c r="J155" s="194"/>
      <c r="K155" s="110">
        <v>4524.91</v>
      </c>
      <c r="L155" s="194">
        <v>8.8184744581674206</v>
      </c>
      <c r="M155" s="194">
        <v>77.7654917693512</v>
      </c>
      <c r="N155" s="194">
        <v>17.9827606571689</v>
      </c>
      <c r="O155" s="110">
        <v>19273</v>
      </c>
      <c r="P155" s="110"/>
    </row>
    <row r="156" spans="1:16" ht="13.2" x14ac:dyDescent="0.25">
      <c r="A156" s="110" t="s">
        <v>468</v>
      </c>
      <c r="B156" s="110">
        <v>9495</v>
      </c>
      <c r="C156" s="110">
        <v>1408</v>
      </c>
      <c r="D156" s="165">
        <v>1.5219162375527699</v>
      </c>
      <c r="E156" s="110">
        <v>924.93131432967095</v>
      </c>
      <c r="F156" s="110">
        <v>924.93131432967095</v>
      </c>
      <c r="G156" s="182">
        <v>0</v>
      </c>
      <c r="H156" s="110">
        <v>1612380225.44049</v>
      </c>
      <c r="I156" s="110">
        <v>4919242.5472113499</v>
      </c>
      <c r="J156" s="194"/>
      <c r="K156" s="110">
        <v>4524.91</v>
      </c>
      <c r="L156" s="194">
        <v>8.6663850278740693</v>
      </c>
      <c r="M156" s="194">
        <v>75.106229451359795</v>
      </c>
      <c r="N156" s="194">
        <v>13.3770527020129</v>
      </c>
      <c r="O156" s="110">
        <v>28168</v>
      </c>
      <c r="P156" s="110"/>
    </row>
    <row r="157" spans="1:16" ht="13.2" x14ac:dyDescent="0.25">
      <c r="A157" s="110" t="s">
        <v>469</v>
      </c>
      <c r="B157" s="110">
        <v>113179</v>
      </c>
      <c r="C157" s="110">
        <v>1408</v>
      </c>
      <c r="D157" s="165">
        <v>1.5219162375527699</v>
      </c>
      <c r="E157" s="110">
        <v>924.93131432967095</v>
      </c>
      <c r="F157" s="110">
        <v>924.93131432967095</v>
      </c>
      <c r="G157" s="182">
        <v>0</v>
      </c>
      <c r="H157" s="110">
        <v>1612380225.44049</v>
      </c>
      <c r="I157" s="110">
        <v>98230382.187436</v>
      </c>
      <c r="J157" s="194"/>
      <c r="K157" s="110">
        <v>4524.91</v>
      </c>
      <c r="L157" s="194">
        <v>11.540934460369099</v>
      </c>
      <c r="M157" s="194">
        <v>133.193168218534</v>
      </c>
      <c r="N157" s="194">
        <v>9.8157142900061096</v>
      </c>
      <c r="O157" s="110">
        <v>18818</v>
      </c>
      <c r="P157" s="110"/>
    </row>
    <row r="158" spans="1:16" ht="13.2" x14ac:dyDescent="0.25">
      <c r="A158" s="110" t="s">
        <v>470</v>
      </c>
      <c r="B158" s="110">
        <v>4813</v>
      </c>
      <c r="C158" s="110">
        <v>1408</v>
      </c>
      <c r="D158" s="165">
        <v>1.5219162375527699</v>
      </c>
      <c r="E158" s="110">
        <v>924.93131432967095</v>
      </c>
      <c r="F158" s="110">
        <v>924.93131432967095</v>
      </c>
      <c r="G158" s="182">
        <v>0</v>
      </c>
      <c r="H158" s="110">
        <v>1612380225.44049</v>
      </c>
      <c r="I158" s="110">
        <v>2377668.0177850402</v>
      </c>
      <c r="J158" s="194"/>
      <c r="K158" s="110">
        <v>4524.91</v>
      </c>
      <c r="L158" s="194">
        <v>8.0072785924244396</v>
      </c>
      <c r="M158" s="194">
        <v>64.116510456698705</v>
      </c>
      <c r="N158" s="194">
        <v>20.4172616757272</v>
      </c>
      <c r="O158" s="110">
        <v>16078</v>
      </c>
      <c r="P158" s="110"/>
    </row>
    <row r="159" spans="1:16" ht="13.2" x14ac:dyDescent="0.25">
      <c r="A159" s="110" t="s">
        <v>471</v>
      </c>
      <c r="B159" s="110">
        <v>5654</v>
      </c>
      <c r="C159" s="110">
        <v>1408</v>
      </c>
      <c r="D159" s="165">
        <v>1.5219162375527699</v>
      </c>
      <c r="E159" s="110">
        <v>924.93131432967095</v>
      </c>
      <c r="F159" s="110">
        <v>924.93131432967095</v>
      </c>
      <c r="G159" s="182">
        <v>0</v>
      </c>
      <c r="H159" s="110">
        <v>1612380225.44049</v>
      </c>
      <c r="I159" s="110">
        <v>2519422.2627028502</v>
      </c>
      <c r="J159" s="194"/>
      <c r="K159" s="110">
        <v>4524.91</v>
      </c>
      <c r="L159" s="194">
        <v>7.86654097798574</v>
      </c>
      <c r="M159" s="194">
        <v>61.882466958328799</v>
      </c>
      <c r="N159" s="194">
        <v>14.794055729281901</v>
      </c>
      <c r="O159" s="110">
        <v>20026</v>
      </c>
      <c r="P159" s="110"/>
    </row>
    <row r="160" spans="1:16" ht="13.2" x14ac:dyDescent="0.25">
      <c r="A160" s="110" t="s">
        <v>472</v>
      </c>
      <c r="B160" s="110">
        <v>33246</v>
      </c>
      <c r="C160" s="110">
        <v>1408</v>
      </c>
      <c r="D160" s="165">
        <v>1.5219162375527699</v>
      </c>
      <c r="E160" s="110">
        <v>924.93131432967095</v>
      </c>
      <c r="F160" s="110">
        <v>924.93131432967095</v>
      </c>
      <c r="G160" s="182">
        <v>0</v>
      </c>
      <c r="H160" s="110">
        <v>1612380225.44049</v>
      </c>
      <c r="I160" s="110">
        <v>17995345.006726898</v>
      </c>
      <c r="J160" s="194"/>
      <c r="K160" s="110">
        <v>4524.91</v>
      </c>
      <c r="L160" s="194">
        <v>10.111119040910699</v>
      </c>
      <c r="M160" s="194">
        <v>102.234728259468</v>
      </c>
      <c r="N160" s="194">
        <v>13.802026638091601</v>
      </c>
      <c r="O160" s="110">
        <v>19382</v>
      </c>
      <c r="P160" s="110"/>
    </row>
    <row r="161" spans="1:16" ht="13.2" x14ac:dyDescent="0.25">
      <c r="A161" s="110" t="s">
        <v>473</v>
      </c>
      <c r="B161" s="110">
        <v>6637</v>
      </c>
      <c r="C161" s="110">
        <v>1408</v>
      </c>
      <c r="D161" s="165">
        <v>1.5219162375527699</v>
      </c>
      <c r="E161" s="110">
        <v>924.93131432967095</v>
      </c>
      <c r="F161" s="110">
        <v>924.93131432967095</v>
      </c>
      <c r="G161" s="182">
        <v>0</v>
      </c>
      <c r="H161" s="110">
        <v>1612380225.44049</v>
      </c>
      <c r="I161" s="110">
        <v>3468627.9003470899</v>
      </c>
      <c r="J161" s="194"/>
      <c r="K161" s="110">
        <v>4524.91</v>
      </c>
      <c r="L161" s="194">
        <v>8.25193820317625</v>
      </c>
      <c r="M161" s="194">
        <v>68.094484109039598</v>
      </c>
      <c r="N161" s="194">
        <v>17.8913863559257</v>
      </c>
      <c r="O161" s="110">
        <v>22051</v>
      </c>
      <c r="P161" s="110"/>
    </row>
    <row r="162" spans="1:16" ht="13.2" x14ac:dyDescent="0.25">
      <c r="A162" s="110" t="s">
        <v>474</v>
      </c>
      <c r="B162" s="110">
        <v>5693</v>
      </c>
      <c r="C162" s="110">
        <v>1408</v>
      </c>
      <c r="D162" s="165">
        <v>1.5219162375527699</v>
      </c>
      <c r="E162" s="110">
        <v>924.93131432967095</v>
      </c>
      <c r="F162" s="110">
        <v>924.93131432967095</v>
      </c>
      <c r="G162" s="182">
        <v>0</v>
      </c>
      <c r="H162" s="110">
        <v>1612380225.44049</v>
      </c>
      <c r="I162" s="110">
        <v>2675167.52817233</v>
      </c>
      <c r="J162" s="194"/>
      <c r="K162" s="110">
        <v>4524.91</v>
      </c>
      <c r="L162" s="194">
        <v>7.9968479130009502</v>
      </c>
      <c r="M162" s="194">
        <v>63.949576543667703</v>
      </c>
      <c r="N162" s="194">
        <v>15.220951962553199</v>
      </c>
      <c r="O162" s="110">
        <v>21574</v>
      </c>
      <c r="P162" s="110"/>
    </row>
    <row r="163" spans="1:16" ht="13.2" x14ac:dyDescent="0.25">
      <c r="A163" s="110" t="s">
        <v>475</v>
      </c>
      <c r="B163" s="110">
        <v>5280</v>
      </c>
      <c r="C163" s="110">
        <v>1408</v>
      </c>
      <c r="D163" s="165">
        <v>1.5219162375527699</v>
      </c>
      <c r="E163" s="110">
        <v>924.93131432967095</v>
      </c>
      <c r="F163" s="110">
        <v>924.93131432967095</v>
      </c>
      <c r="G163" s="182">
        <v>0</v>
      </c>
      <c r="H163" s="110">
        <v>1612380225.44049</v>
      </c>
      <c r="I163" s="110">
        <v>2573105.1168039502</v>
      </c>
      <c r="J163" s="194"/>
      <c r="K163" s="110">
        <v>4524.91</v>
      </c>
      <c r="L163" s="194">
        <v>8.1727924180953906</v>
      </c>
      <c r="M163" s="194">
        <v>66.794535909277499</v>
      </c>
      <c r="N163" s="194">
        <v>16.206455925375199</v>
      </c>
      <c r="O163" s="110">
        <v>21959</v>
      </c>
      <c r="P163" s="110"/>
    </row>
    <row r="164" spans="1:16" ht="13.2" x14ac:dyDescent="0.25">
      <c r="A164" s="110" t="s">
        <v>476</v>
      </c>
      <c r="B164" s="110">
        <v>579281</v>
      </c>
      <c r="C164" s="110">
        <v>1408</v>
      </c>
      <c r="D164" s="165">
        <v>1.5219162375527699</v>
      </c>
      <c r="E164" s="110">
        <v>924.93131432967095</v>
      </c>
      <c r="F164" s="110">
        <v>924.93131432967095</v>
      </c>
      <c r="G164" s="182">
        <v>0</v>
      </c>
      <c r="H164" s="110">
        <v>1612380225.44049</v>
      </c>
      <c r="I164" s="110">
        <v>949742128.752105</v>
      </c>
      <c r="J164" s="194"/>
      <c r="K164" s="110">
        <v>4524.91</v>
      </c>
      <c r="L164" s="194">
        <v>13.2618224677536</v>
      </c>
      <c r="M164" s="194">
        <v>175.87593516621499</v>
      </c>
      <c r="N164" s="194">
        <v>5.4660769503316899</v>
      </c>
      <c r="O164" s="110">
        <v>19064</v>
      </c>
      <c r="P164" s="110"/>
    </row>
    <row r="165" spans="1:16" ht="13.2" x14ac:dyDescent="0.25">
      <c r="A165" s="110" t="s">
        <v>477</v>
      </c>
      <c r="B165" s="110">
        <v>13207</v>
      </c>
      <c r="C165" s="110">
        <v>1408</v>
      </c>
      <c r="D165" s="165">
        <v>1.5219162375527699</v>
      </c>
      <c r="E165" s="110">
        <v>924.93131432967095</v>
      </c>
      <c r="F165" s="110">
        <v>924.93131432967095</v>
      </c>
      <c r="G165" s="182">
        <v>0</v>
      </c>
      <c r="H165" s="110">
        <v>1612380225.44049</v>
      </c>
      <c r="I165" s="110">
        <v>4921572.9648235096</v>
      </c>
      <c r="J165" s="194"/>
      <c r="K165" s="110">
        <v>4524.91</v>
      </c>
      <c r="L165" s="194">
        <v>9.03430018884095</v>
      </c>
      <c r="M165" s="194">
        <v>81.618579902091696</v>
      </c>
      <c r="N165" s="194">
        <v>13.7138485501111</v>
      </c>
      <c r="O165" s="110">
        <v>17965</v>
      </c>
      <c r="P165" s="110"/>
    </row>
    <row r="166" spans="1:16" ht="13.2" x14ac:dyDescent="0.25">
      <c r="A166" s="110" t="s">
        <v>478</v>
      </c>
      <c r="B166" s="110">
        <v>9464</v>
      </c>
      <c r="C166" s="110">
        <v>1408</v>
      </c>
      <c r="D166" s="165">
        <v>1.5219162375527699</v>
      </c>
      <c r="E166" s="110">
        <v>924.93131432967095</v>
      </c>
      <c r="F166" s="110">
        <v>924.93131432967095</v>
      </c>
      <c r="G166" s="182">
        <v>0</v>
      </c>
      <c r="H166" s="110">
        <v>1612380225.44049</v>
      </c>
      <c r="I166" s="110">
        <v>4292753.0577444602</v>
      </c>
      <c r="J166" s="194"/>
      <c r="K166" s="110">
        <v>4524.91</v>
      </c>
      <c r="L166" s="194">
        <v>8.5701769248553106</v>
      </c>
      <c r="M166" s="194">
        <v>73.447932523322507</v>
      </c>
      <c r="N166" s="194">
        <v>15.6958925858717</v>
      </c>
      <c r="O166" s="110">
        <v>21156</v>
      </c>
      <c r="P166" s="110"/>
    </row>
    <row r="167" spans="1:16" ht="13.2" x14ac:dyDescent="0.25">
      <c r="A167" s="110" t="s">
        <v>479</v>
      </c>
      <c r="B167" s="110">
        <v>9210</v>
      </c>
      <c r="C167" s="110">
        <v>1408</v>
      </c>
      <c r="D167" s="165">
        <v>1.5219162375527699</v>
      </c>
      <c r="E167" s="110">
        <v>924.93131432967095</v>
      </c>
      <c r="F167" s="110">
        <v>924.93131432967095</v>
      </c>
      <c r="G167" s="182">
        <v>0</v>
      </c>
      <c r="H167" s="110">
        <v>1612380225.44049</v>
      </c>
      <c r="I167" s="110">
        <v>3995302.3826936302</v>
      </c>
      <c r="J167" s="194"/>
      <c r="K167" s="110">
        <v>4524.91</v>
      </c>
      <c r="L167" s="194">
        <v>8.79290785778357</v>
      </c>
      <c r="M167" s="194">
        <v>77.315228595472007</v>
      </c>
      <c r="N167" s="194">
        <v>13.8916077969238</v>
      </c>
      <c r="O167" s="110">
        <v>22152</v>
      </c>
      <c r="P167" s="110"/>
    </row>
    <row r="168" spans="1:16" ht="13.2" x14ac:dyDescent="0.25">
      <c r="A168" s="110" t="s">
        <v>480</v>
      </c>
      <c r="B168" s="110">
        <v>37977</v>
      </c>
      <c r="C168" s="110">
        <v>1408</v>
      </c>
      <c r="D168" s="165">
        <v>1.5219162375527699</v>
      </c>
      <c r="E168" s="110">
        <v>924.93131432967095</v>
      </c>
      <c r="F168" s="110">
        <v>924.93131432967095</v>
      </c>
      <c r="G168" s="182">
        <v>0</v>
      </c>
      <c r="H168" s="110">
        <v>1612380225.44049</v>
      </c>
      <c r="I168" s="110">
        <v>22017656.986153599</v>
      </c>
      <c r="J168" s="194"/>
      <c r="K168" s="110">
        <v>4524.91</v>
      </c>
      <c r="L168" s="194">
        <v>10.4520607380769</v>
      </c>
      <c r="M168" s="194">
        <v>109.245573672448</v>
      </c>
      <c r="N168" s="194">
        <v>9.48913547685782</v>
      </c>
      <c r="O168" s="110">
        <v>22857</v>
      </c>
      <c r="P168" s="110"/>
    </row>
    <row r="169" spans="1:16" ht="13.2" x14ac:dyDescent="0.25">
      <c r="A169" s="110" t="s">
        <v>481</v>
      </c>
      <c r="B169" s="110">
        <v>6940</v>
      </c>
      <c r="C169" s="110">
        <v>1408</v>
      </c>
      <c r="D169" s="165">
        <v>1.5219162375527699</v>
      </c>
      <c r="E169" s="110">
        <v>924.93131432967095</v>
      </c>
      <c r="F169" s="110">
        <v>924.93131432967095</v>
      </c>
      <c r="G169" s="182">
        <v>0</v>
      </c>
      <c r="H169" s="110">
        <v>1612380225.44049</v>
      </c>
      <c r="I169" s="110">
        <v>3865646.8028658698</v>
      </c>
      <c r="J169" s="194"/>
      <c r="K169" s="110">
        <v>4524.91</v>
      </c>
      <c r="L169" s="194">
        <v>8.5882362366194105</v>
      </c>
      <c r="M169" s="194">
        <v>73.757801655982803</v>
      </c>
      <c r="N169" s="194">
        <v>16.121134854431102</v>
      </c>
      <c r="O169" s="110">
        <v>26887</v>
      </c>
      <c r="P169" s="110"/>
    </row>
    <row r="170" spans="1:16" ht="13.2" x14ac:dyDescent="0.25">
      <c r="A170" s="110" t="s">
        <v>482</v>
      </c>
      <c r="B170" s="110">
        <v>46336</v>
      </c>
      <c r="C170" s="110">
        <v>1408</v>
      </c>
      <c r="D170" s="165">
        <v>1.5219162375527699</v>
      </c>
      <c r="E170" s="110">
        <v>924.93131432967095</v>
      </c>
      <c r="F170" s="110">
        <v>924.93131432967095</v>
      </c>
      <c r="G170" s="182">
        <v>0</v>
      </c>
      <c r="H170" s="110">
        <v>1612380225.44049</v>
      </c>
      <c r="I170" s="110">
        <v>27013574.630377699</v>
      </c>
      <c r="J170" s="194"/>
      <c r="K170" s="110">
        <v>4524.91</v>
      </c>
      <c r="L170" s="194">
        <v>10.489936599092101</v>
      </c>
      <c r="M170" s="194">
        <v>110.038769852973</v>
      </c>
      <c r="N170" s="194">
        <v>9.7490369087201607</v>
      </c>
      <c r="O170" s="110">
        <v>22125</v>
      </c>
      <c r="P170" s="110"/>
    </row>
    <row r="171" spans="1:16" ht="13.2" x14ac:dyDescent="0.25">
      <c r="A171" s="110" t="s">
        <v>483</v>
      </c>
      <c r="B171" s="110">
        <v>42568</v>
      </c>
      <c r="C171" s="110">
        <v>1408</v>
      </c>
      <c r="D171" s="165">
        <v>1.5219162375527699</v>
      </c>
      <c r="E171" s="110">
        <v>924.93131432967095</v>
      </c>
      <c r="F171" s="110">
        <v>924.93131432967095</v>
      </c>
      <c r="G171" s="182">
        <v>0</v>
      </c>
      <c r="H171" s="110">
        <v>1612380225.44049</v>
      </c>
      <c r="I171" s="110">
        <v>27386136.295940802</v>
      </c>
      <c r="J171" s="194"/>
      <c r="K171" s="110">
        <v>4524.91</v>
      </c>
      <c r="L171" s="194">
        <v>10.5699013297947</v>
      </c>
      <c r="M171" s="194">
        <v>111.72281412159499</v>
      </c>
      <c r="N171" s="194">
        <v>9.1512973323122093</v>
      </c>
      <c r="O171" s="110">
        <v>25355</v>
      </c>
      <c r="P171" s="110"/>
    </row>
    <row r="172" spans="1:16" ht="13.2" x14ac:dyDescent="0.25">
      <c r="A172" s="110" t="s">
        <v>484</v>
      </c>
      <c r="B172" s="110">
        <v>40089</v>
      </c>
      <c r="C172" s="110">
        <v>1408</v>
      </c>
      <c r="D172" s="165">
        <v>1.5219162375527699</v>
      </c>
      <c r="E172" s="110">
        <v>924.93131432967095</v>
      </c>
      <c r="F172" s="110">
        <v>924.93131432967095</v>
      </c>
      <c r="G172" s="182">
        <v>0</v>
      </c>
      <c r="H172" s="110">
        <v>1612380225.44049</v>
      </c>
      <c r="I172" s="110">
        <v>21941844.3435167</v>
      </c>
      <c r="J172" s="194"/>
      <c r="K172" s="110">
        <v>4524.91</v>
      </c>
      <c r="L172" s="194">
        <v>10.331316711981</v>
      </c>
      <c r="M172" s="194">
        <v>106.736105003258</v>
      </c>
      <c r="N172" s="194">
        <v>11.910176065773999</v>
      </c>
      <c r="O172" s="110">
        <v>19379</v>
      </c>
      <c r="P172" s="110"/>
    </row>
    <row r="173" spans="1:16" ht="13.2" x14ac:dyDescent="0.25">
      <c r="A173" s="110" t="s">
        <v>485</v>
      </c>
      <c r="B173" s="110">
        <v>14109</v>
      </c>
      <c r="C173" s="110">
        <v>1408</v>
      </c>
      <c r="D173" s="165">
        <v>1.5219162375527699</v>
      </c>
      <c r="E173" s="110">
        <v>924.93131432967095</v>
      </c>
      <c r="F173" s="110">
        <v>924.93131432967095</v>
      </c>
      <c r="G173" s="182">
        <v>0</v>
      </c>
      <c r="H173" s="110">
        <v>1612380225.44049</v>
      </c>
      <c r="I173" s="110">
        <v>7317756.1135666203</v>
      </c>
      <c r="J173" s="194"/>
      <c r="K173" s="110">
        <v>4524.91</v>
      </c>
      <c r="L173" s="194">
        <v>9.1338099062123401</v>
      </c>
      <c r="M173" s="194">
        <v>83.426483402822697</v>
      </c>
      <c r="N173" s="194">
        <v>12.6777239895754</v>
      </c>
      <c r="O173" s="110">
        <v>27848</v>
      </c>
      <c r="P173" s="110"/>
    </row>
    <row r="174" spans="1:16" ht="13.2" x14ac:dyDescent="0.25">
      <c r="A174" s="110" t="s">
        <v>486</v>
      </c>
      <c r="B174" s="110">
        <v>14555</v>
      </c>
      <c r="C174" s="110">
        <v>1408</v>
      </c>
      <c r="D174" s="165">
        <v>1.5219162375527699</v>
      </c>
      <c r="E174" s="110">
        <v>924.93131432967095</v>
      </c>
      <c r="F174" s="110">
        <v>924.93131432967095</v>
      </c>
      <c r="G174" s="182">
        <v>0</v>
      </c>
      <c r="H174" s="110">
        <v>1612380225.44049</v>
      </c>
      <c r="I174" s="110">
        <v>5371684.1693396904</v>
      </c>
      <c r="J174" s="194"/>
      <c r="K174" s="110">
        <v>4524.91</v>
      </c>
      <c r="L174" s="194">
        <v>9.3057213205957208</v>
      </c>
      <c r="M174" s="194">
        <v>86.596449296589796</v>
      </c>
      <c r="N174" s="194">
        <v>11.339908642076299</v>
      </c>
      <c r="O174" s="110">
        <v>19613</v>
      </c>
      <c r="P174" s="110"/>
    </row>
    <row r="175" spans="1:16" ht="13.2" x14ac:dyDescent="0.25">
      <c r="A175" s="110" t="s">
        <v>487</v>
      </c>
      <c r="B175" s="110">
        <v>24537</v>
      </c>
      <c r="C175" s="110">
        <v>1408</v>
      </c>
      <c r="D175" s="165">
        <v>1.5219162375527699</v>
      </c>
      <c r="E175" s="110">
        <v>924.93131432967095</v>
      </c>
      <c r="F175" s="110">
        <v>924.93131432967095</v>
      </c>
      <c r="G175" s="182">
        <v>0</v>
      </c>
      <c r="H175" s="110">
        <v>1612380225.44049</v>
      </c>
      <c r="I175" s="110">
        <v>12268689.386466101</v>
      </c>
      <c r="J175" s="194"/>
      <c r="K175" s="110">
        <v>4524.91</v>
      </c>
      <c r="L175" s="194">
        <v>9.8490484141048107</v>
      </c>
      <c r="M175" s="194">
        <v>97.003754663380406</v>
      </c>
      <c r="N175" s="194">
        <v>12.9757723373652</v>
      </c>
      <c r="O175" s="110">
        <v>20958</v>
      </c>
      <c r="P175" s="110"/>
    </row>
    <row r="176" spans="1:16" ht="13.2" x14ac:dyDescent="0.25">
      <c r="A176" s="110" t="s">
        <v>488</v>
      </c>
      <c r="B176" s="110">
        <v>34754</v>
      </c>
      <c r="C176" s="110">
        <v>1408</v>
      </c>
      <c r="D176" s="165">
        <v>1.5219162375527699</v>
      </c>
      <c r="E176" s="110">
        <v>924.93131432967095</v>
      </c>
      <c r="F176" s="110">
        <v>924.93131432967095</v>
      </c>
      <c r="G176" s="182">
        <v>0</v>
      </c>
      <c r="H176" s="110">
        <v>1612380225.44049</v>
      </c>
      <c r="I176" s="110">
        <v>20268091.825906899</v>
      </c>
      <c r="J176" s="194"/>
      <c r="K176" s="110">
        <v>4524.91</v>
      </c>
      <c r="L176" s="194">
        <v>10.0523970394146</v>
      </c>
      <c r="M176" s="194">
        <v>101.050686238032</v>
      </c>
      <c r="N176" s="194">
        <v>13.2554184796815</v>
      </c>
      <c r="O176" s="110">
        <v>23391</v>
      </c>
      <c r="P176" s="110"/>
    </row>
    <row r="177" spans="1:16" ht="13.2" x14ac:dyDescent="0.25">
      <c r="A177" s="110" t="s">
        <v>489</v>
      </c>
      <c r="B177" s="110">
        <v>9310</v>
      </c>
      <c r="C177" s="110">
        <v>1408</v>
      </c>
      <c r="D177" s="165">
        <v>1.5219162375527699</v>
      </c>
      <c r="E177" s="110">
        <v>924.93131432967095</v>
      </c>
      <c r="F177" s="110">
        <v>924.93131432967095</v>
      </c>
      <c r="G177" s="182">
        <v>0</v>
      </c>
      <c r="H177" s="110">
        <v>1612380225.44049</v>
      </c>
      <c r="I177" s="110">
        <v>4524975.7697491003</v>
      </c>
      <c r="J177" s="194"/>
      <c r="K177" s="110">
        <v>4524.91</v>
      </c>
      <c r="L177" s="194">
        <v>8.6140340406298694</v>
      </c>
      <c r="M177" s="194">
        <v>74.2015824531302</v>
      </c>
      <c r="N177" s="194">
        <v>15.8877186444915</v>
      </c>
      <c r="O177" s="110">
        <v>22862</v>
      </c>
      <c r="P177" s="110"/>
    </row>
    <row r="178" spans="1:16" ht="13.2" x14ac:dyDescent="0.25">
      <c r="A178" s="110" t="s">
        <v>490</v>
      </c>
      <c r="B178" s="110">
        <v>10513</v>
      </c>
      <c r="C178" s="110">
        <v>1408</v>
      </c>
      <c r="D178" s="165">
        <v>1.5219162375527699</v>
      </c>
      <c r="E178" s="110">
        <v>924.93131432967095</v>
      </c>
      <c r="F178" s="110">
        <v>924.93131432967095</v>
      </c>
      <c r="G178" s="182">
        <v>0</v>
      </c>
      <c r="H178" s="110">
        <v>1612380225.44049</v>
      </c>
      <c r="I178" s="110">
        <v>5529388.28739281</v>
      </c>
      <c r="J178" s="194"/>
      <c r="K178" s="110">
        <v>4524.91</v>
      </c>
      <c r="L178" s="194">
        <v>8.7692712128915602</v>
      </c>
      <c r="M178" s="194">
        <v>76.900117605248695</v>
      </c>
      <c r="N178" s="194">
        <v>16.2444973613716</v>
      </c>
      <c r="O178" s="110">
        <v>24642</v>
      </c>
      <c r="P178" s="110"/>
    </row>
    <row r="179" spans="1:16" ht="13.2" x14ac:dyDescent="0.25">
      <c r="A179" s="110" t="s">
        <v>491</v>
      </c>
      <c r="B179" s="110">
        <v>69364</v>
      </c>
      <c r="C179" s="110">
        <v>1408</v>
      </c>
      <c r="D179" s="165">
        <v>1.5219162375527699</v>
      </c>
      <c r="E179" s="110">
        <v>924.93131432967095</v>
      </c>
      <c r="F179" s="110">
        <v>924.93131432967095</v>
      </c>
      <c r="G179" s="182">
        <v>0</v>
      </c>
      <c r="H179" s="110">
        <v>1612380225.44049</v>
      </c>
      <c r="I179" s="110">
        <v>45006097.754003897</v>
      </c>
      <c r="J179" s="194"/>
      <c r="K179" s="110">
        <v>4524.91</v>
      </c>
      <c r="L179" s="194">
        <v>11.1179197981869</v>
      </c>
      <c r="M179" s="194">
        <v>123.60814063891701</v>
      </c>
      <c r="N179" s="194">
        <v>7.0199294635019998</v>
      </c>
      <c r="O179" s="110">
        <v>18573</v>
      </c>
      <c r="P179" s="110"/>
    </row>
    <row r="180" spans="1:16" ht="13.2" x14ac:dyDescent="0.25">
      <c r="A180" s="110" t="s">
        <v>492</v>
      </c>
      <c r="B180" s="110">
        <v>15218</v>
      </c>
      <c r="C180" s="110">
        <v>1408</v>
      </c>
      <c r="D180" s="165">
        <v>1.5219162375527699</v>
      </c>
      <c r="E180" s="110">
        <v>924.93131432967095</v>
      </c>
      <c r="F180" s="110">
        <v>924.93131432967095</v>
      </c>
      <c r="G180" s="182">
        <v>0</v>
      </c>
      <c r="H180" s="110">
        <v>1612380225.44049</v>
      </c>
      <c r="I180" s="110">
        <v>6943088.2080543498</v>
      </c>
      <c r="J180" s="194"/>
      <c r="K180" s="110">
        <v>4524.91</v>
      </c>
      <c r="L180" s="194">
        <v>8.8422564215756108</v>
      </c>
      <c r="M180" s="194">
        <v>78.185498624895203</v>
      </c>
      <c r="N180" s="194">
        <v>13.086253280970199</v>
      </c>
      <c r="O180" s="110">
        <v>24503</v>
      </c>
      <c r="P180" s="110"/>
    </row>
    <row r="181" spans="1:16" ht="13.2" x14ac:dyDescent="0.25">
      <c r="A181" s="110" t="s">
        <v>493</v>
      </c>
      <c r="B181" s="110">
        <v>39289</v>
      </c>
      <c r="C181" s="110">
        <v>1408</v>
      </c>
      <c r="D181" s="165">
        <v>1.5219162375527699</v>
      </c>
      <c r="E181" s="110">
        <v>924.93131432967095</v>
      </c>
      <c r="F181" s="110">
        <v>924.93131432967095</v>
      </c>
      <c r="G181" s="182">
        <v>0</v>
      </c>
      <c r="H181" s="110">
        <v>1612380225.44049</v>
      </c>
      <c r="I181" s="110">
        <v>18272558.737160299</v>
      </c>
      <c r="J181" s="194"/>
      <c r="K181" s="110">
        <v>4524.91</v>
      </c>
      <c r="L181" s="194">
        <v>10.572324277610701</v>
      </c>
      <c r="M181" s="194">
        <v>111.77404063095599</v>
      </c>
      <c r="N181" s="194">
        <v>6.3925613641772498</v>
      </c>
      <c r="O181" s="110">
        <v>18164</v>
      </c>
      <c r="P181" s="110"/>
    </row>
    <row r="182" spans="1:16" ht="13.2" x14ac:dyDescent="0.25">
      <c r="A182" s="110" t="s">
        <v>494</v>
      </c>
      <c r="B182" s="110">
        <v>18837</v>
      </c>
      <c r="C182" s="110">
        <v>1408</v>
      </c>
      <c r="D182" s="165">
        <v>1.5219162375527699</v>
      </c>
      <c r="E182" s="110">
        <v>924.93131432967095</v>
      </c>
      <c r="F182" s="110">
        <v>924.93131432967095</v>
      </c>
      <c r="G182" s="182">
        <v>0</v>
      </c>
      <c r="H182" s="110">
        <v>1612380225.44049</v>
      </c>
      <c r="I182" s="110">
        <v>7923156.9363644803</v>
      </c>
      <c r="J182" s="194"/>
      <c r="K182" s="110">
        <v>4524.91</v>
      </c>
      <c r="L182" s="194">
        <v>9.5708726815199991</v>
      </c>
      <c r="M182" s="194">
        <v>91.601603885865799</v>
      </c>
      <c r="N182" s="194">
        <v>12.730620744806901</v>
      </c>
      <c r="O182" s="110">
        <v>19010</v>
      </c>
      <c r="P182" s="110"/>
    </row>
    <row r="183" spans="1:16" ht="13.2" x14ac:dyDescent="0.25">
      <c r="A183" s="110" t="s">
        <v>495</v>
      </c>
      <c r="B183" s="110">
        <v>56366</v>
      </c>
      <c r="C183" s="110">
        <v>1408</v>
      </c>
      <c r="D183" s="165">
        <v>1.5219162375527699</v>
      </c>
      <c r="E183" s="110">
        <v>924.93131432967095</v>
      </c>
      <c r="F183" s="110">
        <v>924.93131432967095</v>
      </c>
      <c r="G183" s="182">
        <v>0</v>
      </c>
      <c r="H183" s="110">
        <v>1612380225.44049</v>
      </c>
      <c r="I183" s="110">
        <v>35247391.818170197</v>
      </c>
      <c r="J183" s="194"/>
      <c r="K183" s="110">
        <v>4524.91</v>
      </c>
      <c r="L183" s="194">
        <v>10.797547029809699</v>
      </c>
      <c r="M183" s="194">
        <v>116.58702186095201</v>
      </c>
      <c r="N183" s="194">
        <v>10.8384803116246</v>
      </c>
      <c r="O183" s="110">
        <v>18118</v>
      </c>
      <c r="P183" s="110"/>
    </row>
    <row r="184" spans="1:16" ht="13.2" x14ac:dyDescent="0.25">
      <c r="A184" s="110" t="s">
        <v>496</v>
      </c>
      <c r="B184" s="110">
        <v>9061</v>
      </c>
      <c r="C184" s="110">
        <v>1408</v>
      </c>
      <c r="D184" s="165">
        <v>1.5219162375527699</v>
      </c>
      <c r="E184" s="110">
        <v>924.93131432967095</v>
      </c>
      <c r="F184" s="110">
        <v>924.93131432967095</v>
      </c>
      <c r="G184" s="182">
        <v>0</v>
      </c>
      <c r="H184" s="110">
        <v>1612380225.44049</v>
      </c>
      <c r="I184" s="110">
        <v>4059629.03536706</v>
      </c>
      <c r="J184" s="194"/>
      <c r="K184" s="110">
        <v>4524.91</v>
      </c>
      <c r="L184" s="194">
        <v>8.9562322238198107</v>
      </c>
      <c r="M184" s="194">
        <v>80.214095646988298</v>
      </c>
      <c r="N184" s="194">
        <v>11.519942734886699</v>
      </c>
      <c r="O184" s="110">
        <v>25800</v>
      </c>
      <c r="P184" s="110"/>
    </row>
    <row r="185" spans="1:16" ht="13.2" x14ac:dyDescent="0.25">
      <c r="A185" s="110" t="s">
        <v>497</v>
      </c>
      <c r="B185" s="110">
        <v>26777</v>
      </c>
      <c r="C185" s="110">
        <v>1408</v>
      </c>
      <c r="D185" s="165">
        <v>1.5219162375527699</v>
      </c>
      <c r="E185" s="110">
        <v>924.93131432967095</v>
      </c>
      <c r="F185" s="110">
        <v>924.93131432967095</v>
      </c>
      <c r="G185" s="182">
        <v>0</v>
      </c>
      <c r="H185" s="110">
        <v>1612380225.44049</v>
      </c>
      <c r="I185" s="110">
        <v>14714622.797238501</v>
      </c>
      <c r="J185" s="194"/>
      <c r="K185" s="110">
        <v>4524.91</v>
      </c>
      <c r="L185" s="194">
        <v>10.004251605619499</v>
      </c>
      <c r="M185" s="194">
        <v>100.08505018854</v>
      </c>
      <c r="N185" s="194">
        <v>10.208307151598</v>
      </c>
      <c r="O185" s="110">
        <v>26015</v>
      </c>
      <c r="P185" s="110"/>
    </row>
    <row r="186" spans="1:16" ht="13.2" x14ac:dyDescent="0.25">
      <c r="A186" s="110" t="s">
        <v>498</v>
      </c>
      <c r="B186" s="110">
        <v>13218</v>
      </c>
      <c r="C186" s="110">
        <v>1408</v>
      </c>
      <c r="D186" s="165">
        <v>1.5219162375527699</v>
      </c>
      <c r="E186" s="110">
        <v>924.93131432967095</v>
      </c>
      <c r="F186" s="110">
        <v>924.93131432967095</v>
      </c>
      <c r="G186" s="182">
        <v>0</v>
      </c>
      <c r="H186" s="110">
        <v>1612380225.44049</v>
      </c>
      <c r="I186" s="110">
        <v>5557835.6017807601</v>
      </c>
      <c r="J186" s="194"/>
      <c r="K186" s="110">
        <v>4524.91</v>
      </c>
      <c r="L186" s="194">
        <v>9.0706742698813905</v>
      </c>
      <c r="M186" s="194">
        <v>82.277131710288302</v>
      </c>
      <c r="N186" s="194">
        <v>14.215800136809699</v>
      </c>
      <c r="O186" s="110">
        <v>20060</v>
      </c>
      <c r="P186" s="110"/>
    </row>
    <row r="187" spans="1:16" ht="13.2" x14ac:dyDescent="0.25">
      <c r="A187" s="110" t="s">
        <v>499</v>
      </c>
      <c r="B187" s="110">
        <v>10780</v>
      </c>
      <c r="C187" s="110">
        <v>1408</v>
      </c>
      <c r="D187" s="165">
        <v>1.5219162375527699</v>
      </c>
      <c r="E187" s="110">
        <v>924.93131432967095</v>
      </c>
      <c r="F187" s="110">
        <v>924.93131432967095</v>
      </c>
      <c r="G187" s="182">
        <v>0</v>
      </c>
      <c r="H187" s="110">
        <v>1612380225.44049</v>
      </c>
      <c r="I187" s="110">
        <v>5596947.2846882297</v>
      </c>
      <c r="J187" s="194"/>
      <c r="K187" s="110">
        <v>4524.91</v>
      </c>
      <c r="L187" s="194">
        <v>8.7952531629793107</v>
      </c>
      <c r="M187" s="194">
        <v>77.356478200897499</v>
      </c>
      <c r="N187" s="194">
        <v>17.7161070419906</v>
      </c>
      <c r="O187" s="110">
        <v>22196</v>
      </c>
      <c r="P187" s="110"/>
    </row>
    <row r="188" spans="1:16" ht="13.2" x14ac:dyDescent="0.25">
      <c r="A188" s="110" t="s">
        <v>500</v>
      </c>
      <c r="B188" s="110">
        <v>12841</v>
      </c>
      <c r="C188" s="110">
        <v>1408</v>
      </c>
      <c r="D188" s="165">
        <v>1.5219162375527699</v>
      </c>
      <c r="E188" s="110">
        <v>924.93131432967095</v>
      </c>
      <c r="F188" s="110">
        <v>924.93131432967095</v>
      </c>
      <c r="G188" s="182">
        <v>0</v>
      </c>
      <c r="H188" s="110">
        <v>1612380225.44049</v>
      </c>
      <c r="I188" s="110">
        <v>7155880.2755226102</v>
      </c>
      <c r="J188" s="194"/>
      <c r="K188" s="110">
        <v>4524.91</v>
      </c>
      <c r="L188" s="194">
        <v>8.6412045626385705</v>
      </c>
      <c r="M188" s="194">
        <v>74.670416293365605</v>
      </c>
      <c r="N188" s="194">
        <v>16.9465491122731</v>
      </c>
      <c r="O188" s="110">
        <v>25762</v>
      </c>
      <c r="P188" s="110"/>
    </row>
    <row r="189" spans="1:16" ht="13.2" x14ac:dyDescent="0.25">
      <c r="A189" s="110" t="s">
        <v>501</v>
      </c>
      <c r="B189" s="110">
        <v>11240</v>
      </c>
      <c r="C189" s="110">
        <v>1408</v>
      </c>
      <c r="D189" s="165">
        <v>1.5219162375527699</v>
      </c>
      <c r="E189" s="110">
        <v>924.93131432967095</v>
      </c>
      <c r="F189" s="110">
        <v>924.93131432967095</v>
      </c>
      <c r="G189" s="182">
        <v>0</v>
      </c>
      <c r="H189" s="110">
        <v>1612380225.44049</v>
      </c>
      <c r="I189" s="110">
        <v>4238300.3077666303</v>
      </c>
      <c r="J189" s="194"/>
      <c r="K189" s="110">
        <v>4524.91</v>
      </c>
      <c r="L189" s="194">
        <v>9.1372328799795</v>
      </c>
      <c r="M189" s="194">
        <v>83.489024702978497</v>
      </c>
      <c r="N189" s="194">
        <v>12.258368886947499</v>
      </c>
      <c r="O189" s="110">
        <v>19761</v>
      </c>
      <c r="P189" s="110"/>
    </row>
    <row r="190" spans="1:16" ht="13.2" x14ac:dyDescent="0.25">
      <c r="A190" s="110" t="s">
        <v>502</v>
      </c>
      <c r="B190" s="110">
        <v>12846</v>
      </c>
      <c r="C190" s="110">
        <v>1408</v>
      </c>
      <c r="D190" s="165">
        <v>1.5219162375527699</v>
      </c>
      <c r="E190" s="110">
        <v>924.93131432967095</v>
      </c>
      <c r="F190" s="110">
        <v>924.93131432967095</v>
      </c>
      <c r="G190" s="182">
        <v>0</v>
      </c>
      <c r="H190" s="110">
        <v>1612380225.44049</v>
      </c>
      <c r="I190" s="110">
        <v>4844215.9898266597</v>
      </c>
      <c r="J190" s="194"/>
      <c r="K190" s="110">
        <v>4524.91</v>
      </c>
      <c r="L190" s="194">
        <v>9.1262711418617393</v>
      </c>
      <c r="M190" s="194">
        <v>83.288824954778406</v>
      </c>
      <c r="N190" s="194">
        <v>14.6892430982632</v>
      </c>
      <c r="O190" s="110">
        <v>16533</v>
      </c>
      <c r="P190" s="110"/>
    </row>
    <row r="191" spans="1:16" ht="13.2" x14ac:dyDescent="0.25">
      <c r="A191" s="110" t="s">
        <v>503</v>
      </c>
      <c r="B191" s="110">
        <v>16016</v>
      </c>
      <c r="C191" s="110">
        <v>1408</v>
      </c>
      <c r="D191" s="165">
        <v>1.5219162375527699</v>
      </c>
      <c r="E191" s="110">
        <v>924.93131432967095</v>
      </c>
      <c r="F191" s="110">
        <v>924.93131432967095</v>
      </c>
      <c r="G191" s="182">
        <v>0</v>
      </c>
      <c r="H191" s="110">
        <v>1612380225.44049</v>
      </c>
      <c r="I191" s="110">
        <v>6730797.6002248004</v>
      </c>
      <c r="J191" s="194"/>
      <c r="K191" s="110">
        <v>4524.91</v>
      </c>
      <c r="L191" s="194">
        <v>9.3749212473326597</v>
      </c>
      <c r="M191" s="194">
        <v>87.889148393689297</v>
      </c>
      <c r="N191" s="194">
        <v>10.4805785243363</v>
      </c>
      <c r="O191" s="110">
        <v>23461</v>
      </c>
      <c r="P191" s="110"/>
    </row>
    <row r="192" spans="1:16" ht="13.2" x14ac:dyDescent="0.25">
      <c r="A192" s="110" t="s">
        <v>504</v>
      </c>
      <c r="B192" s="110">
        <v>11936</v>
      </c>
      <c r="C192" s="110">
        <v>1408</v>
      </c>
      <c r="D192" s="165">
        <v>1.5219162375527699</v>
      </c>
      <c r="E192" s="110">
        <v>924.93131432967095</v>
      </c>
      <c r="F192" s="110">
        <v>924.93131432967095</v>
      </c>
      <c r="G192" s="182">
        <v>0</v>
      </c>
      <c r="H192" s="110">
        <v>1612380225.44049</v>
      </c>
      <c r="I192" s="110">
        <v>4885780.17346959</v>
      </c>
      <c r="J192" s="194"/>
      <c r="K192" s="110">
        <v>4524.91</v>
      </c>
      <c r="L192" s="194">
        <v>9.0437943290240597</v>
      </c>
      <c r="M192" s="194">
        <v>81.790215865687799</v>
      </c>
      <c r="N192" s="194">
        <v>16.363777378518702</v>
      </c>
      <c r="O192" s="110">
        <v>16590</v>
      </c>
      <c r="P192" s="110"/>
    </row>
    <row r="193" spans="1:16" ht="13.2" x14ac:dyDescent="0.25">
      <c r="A193" s="110" t="s">
        <v>505</v>
      </c>
      <c r="B193" s="110">
        <v>59058</v>
      </c>
      <c r="C193" s="110">
        <v>1408</v>
      </c>
      <c r="D193" s="165">
        <v>1.5219162375527699</v>
      </c>
      <c r="E193" s="110">
        <v>924.93131432967095</v>
      </c>
      <c r="F193" s="110">
        <v>924.93131432967095</v>
      </c>
      <c r="G193" s="182">
        <v>0</v>
      </c>
      <c r="H193" s="110">
        <v>1612380225.44049</v>
      </c>
      <c r="I193" s="110">
        <v>39519526.042678997</v>
      </c>
      <c r="J193" s="194"/>
      <c r="K193" s="110">
        <v>4524.91</v>
      </c>
      <c r="L193" s="194">
        <v>10.8981677928787</v>
      </c>
      <c r="M193" s="194">
        <v>118.770061241739</v>
      </c>
      <c r="N193" s="194">
        <v>9.4600971648885306</v>
      </c>
      <c r="O193" s="110">
        <v>20814</v>
      </c>
      <c r="P193" s="110"/>
    </row>
    <row r="194" spans="1:16" ht="13.2" x14ac:dyDescent="0.25">
      <c r="A194" s="110" t="s">
        <v>506</v>
      </c>
      <c r="B194" s="110">
        <v>9293</v>
      </c>
      <c r="C194" s="110">
        <v>1408</v>
      </c>
      <c r="D194" s="165">
        <v>1.5219162375527699</v>
      </c>
      <c r="E194" s="110">
        <v>924.93131432967095</v>
      </c>
      <c r="F194" s="110">
        <v>924.93131432967095</v>
      </c>
      <c r="G194" s="182">
        <v>0</v>
      </c>
      <c r="H194" s="110">
        <v>1612380225.44049</v>
      </c>
      <c r="I194" s="110">
        <v>4171608.56381241</v>
      </c>
      <c r="J194" s="194"/>
      <c r="K194" s="110">
        <v>4524.91</v>
      </c>
      <c r="L194" s="194">
        <v>8.6385254765837605</v>
      </c>
      <c r="M194" s="194">
        <v>74.624122409586704</v>
      </c>
      <c r="N194" s="194">
        <v>16.0996132035309</v>
      </c>
      <c r="O194" s="110">
        <v>20296</v>
      </c>
      <c r="P194" s="110"/>
    </row>
    <row r="195" spans="1:16" ht="13.2" x14ac:dyDescent="0.25">
      <c r="A195" s="110" t="s">
        <v>507</v>
      </c>
      <c r="B195" s="110">
        <v>56703</v>
      </c>
      <c r="C195" s="110">
        <v>1408</v>
      </c>
      <c r="D195" s="165">
        <v>1.5219162375527699</v>
      </c>
      <c r="E195" s="110">
        <v>924.93131432967095</v>
      </c>
      <c r="F195" s="110">
        <v>924.93131432967095</v>
      </c>
      <c r="G195" s="182">
        <v>0</v>
      </c>
      <c r="H195" s="110">
        <v>1612380225.44049</v>
      </c>
      <c r="I195" s="110">
        <v>38530719.722692803</v>
      </c>
      <c r="J195" s="194"/>
      <c r="K195" s="110">
        <v>4524.91</v>
      </c>
      <c r="L195" s="194">
        <v>10.731099097586</v>
      </c>
      <c r="M195" s="194">
        <v>115.15648784221</v>
      </c>
      <c r="N195" s="194">
        <v>10.674799365601499</v>
      </c>
      <c r="O195" s="110">
        <v>22814</v>
      </c>
      <c r="P195" s="110"/>
    </row>
    <row r="196" spans="1:16" ht="13.2" x14ac:dyDescent="0.25">
      <c r="A196" s="110" t="s">
        <v>508</v>
      </c>
      <c r="B196" s="110">
        <v>24668</v>
      </c>
      <c r="C196" s="110">
        <v>1408</v>
      </c>
      <c r="D196" s="165">
        <v>1.5219162375527699</v>
      </c>
      <c r="E196" s="110">
        <v>924.93131432967095</v>
      </c>
      <c r="F196" s="110">
        <v>924.93131432967095</v>
      </c>
      <c r="G196" s="182">
        <v>0</v>
      </c>
      <c r="H196" s="110">
        <v>1612380225.44049</v>
      </c>
      <c r="I196" s="110">
        <v>12683119.866958199</v>
      </c>
      <c r="J196" s="194"/>
      <c r="K196" s="110">
        <v>4524.91</v>
      </c>
      <c r="L196" s="194">
        <v>9.73372012650022</v>
      </c>
      <c r="M196" s="194">
        <v>94.745307501035398</v>
      </c>
      <c r="N196" s="194">
        <v>14.8748380300073</v>
      </c>
      <c r="O196" s="110">
        <v>20396</v>
      </c>
      <c r="P196" s="110"/>
    </row>
    <row r="197" spans="1:16" ht="13.2" x14ac:dyDescent="0.25">
      <c r="A197" s="110" t="s">
        <v>509</v>
      </c>
      <c r="B197" s="110">
        <v>16024</v>
      </c>
      <c r="C197" s="110">
        <v>1408</v>
      </c>
      <c r="D197" s="165">
        <v>1.5219162375527699</v>
      </c>
      <c r="E197" s="110">
        <v>924.93131432967095</v>
      </c>
      <c r="F197" s="110">
        <v>924.93131432967095</v>
      </c>
      <c r="G197" s="182">
        <v>0</v>
      </c>
      <c r="H197" s="110">
        <v>1612380225.44049</v>
      </c>
      <c r="I197" s="110">
        <v>6789518.5291990396</v>
      </c>
      <c r="J197" s="194"/>
      <c r="K197" s="110">
        <v>4524.91</v>
      </c>
      <c r="L197" s="194">
        <v>9.1181163661654896</v>
      </c>
      <c r="M197" s="194">
        <v>83.1400460669349</v>
      </c>
      <c r="N197" s="194">
        <v>14.969627449507399</v>
      </c>
      <c r="O197" s="110">
        <v>19035</v>
      </c>
      <c r="P197" s="110"/>
    </row>
    <row r="198" spans="1:16" ht="13.2" x14ac:dyDescent="0.25">
      <c r="A198" s="110" t="s">
        <v>510</v>
      </c>
      <c r="B198" s="110">
        <v>11810</v>
      </c>
      <c r="C198" s="110">
        <v>1408</v>
      </c>
      <c r="D198" s="165">
        <v>1.5219162375527699</v>
      </c>
      <c r="E198" s="110">
        <v>924.93131432967095</v>
      </c>
      <c r="F198" s="110">
        <v>924.93131432967095</v>
      </c>
      <c r="G198" s="182">
        <v>0</v>
      </c>
      <c r="H198" s="110">
        <v>1612380225.44049</v>
      </c>
      <c r="I198" s="110">
        <v>4793291.0542244501</v>
      </c>
      <c r="J198" s="194"/>
      <c r="K198" s="110">
        <v>4524.91</v>
      </c>
      <c r="L198" s="194">
        <v>8.75467699279376</v>
      </c>
      <c r="M198" s="194">
        <v>76.644369248152401</v>
      </c>
      <c r="N198" s="194">
        <v>14.290916458764499</v>
      </c>
      <c r="O198" s="110">
        <v>19977</v>
      </c>
      <c r="P198" s="110"/>
    </row>
    <row r="199" spans="1:16" ht="13.2" x14ac:dyDescent="0.25">
      <c r="A199" s="110" t="s">
        <v>511</v>
      </c>
      <c r="B199" s="110">
        <v>39591</v>
      </c>
      <c r="C199" s="110">
        <v>1408</v>
      </c>
      <c r="D199" s="165">
        <v>1.5219162375527699</v>
      </c>
      <c r="E199" s="110">
        <v>924.93131432967095</v>
      </c>
      <c r="F199" s="110">
        <v>924.93131432967095</v>
      </c>
      <c r="G199" s="182">
        <v>0</v>
      </c>
      <c r="H199" s="110">
        <v>1612380225.44049</v>
      </c>
      <c r="I199" s="110">
        <v>22195199.977700699</v>
      </c>
      <c r="J199" s="194"/>
      <c r="K199" s="110">
        <v>4524.91</v>
      </c>
      <c r="L199" s="194">
        <v>10.376516709552201</v>
      </c>
      <c r="M199" s="194">
        <v>107.67209902361699</v>
      </c>
      <c r="N199" s="194">
        <v>11.7065675384634</v>
      </c>
      <c r="O199" s="110">
        <v>19816</v>
      </c>
      <c r="P199" s="110"/>
    </row>
    <row r="200" spans="1:16" ht="13.2" x14ac:dyDescent="0.25">
      <c r="A200" s="110" t="s">
        <v>512</v>
      </c>
      <c r="B200" s="110">
        <v>12610</v>
      </c>
      <c r="C200" s="110">
        <v>1408</v>
      </c>
      <c r="D200" s="165">
        <v>1.5219162375527699</v>
      </c>
      <c r="E200" s="110">
        <v>924.93131432967095</v>
      </c>
      <c r="F200" s="110">
        <v>924.93131432967095</v>
      </c>
      <c r="G200" s="182">
        <v>0</v>
      </c>
      <c r="H200" s="110">
        <v>1612380225.44049</v>
      </c>
      <c r="I200" s="110">
        <v>5683661.5771351699</v>
      </c>
      <c r="J200" s="194"/>
      <c r="K200" s="110">
        <v>4524.91</v>
      </c>
      <c r="L200" s="194">
        <v>9.2152455506839193</v>
      </c>
      <c r="M200" s="194">
        <v>84.920750559399806</v>
      </c>
      <c r="N200" s="194">
        <v>14.486728632756099</v>
      </c>
      <c r="O200" s="110">
        <v>20859</v>
      </c>
      <c r="P200" s="110"/>
    </row>
    <row r="201" spans="1:16" ht="13.2" x14ac:dyDescent="0.25">
      <c r="A201" s="110" t="s">
        <v>513</v>
      </c>
      <c r="B201" s="110">
        <v>12916</v>
      </c>
      <c r="C201" s="110">
        <v>1408</v>
      </c>
      <c r="D201" s="165">
        <v>1.5219162375527699</v>
      </c>
      <c r="E201" s="110">
        <v>924.93131432967095</v>
      </c>
      <c r="F201" s="110">
        <v>924.93131432967095</v>
      </c>
      <c r="G201" s="182">
        <v>0</v>
      </c>
      <c r="H201" s="110">
        <v>1612380225.44049</v>
      </c>
      <c r="I201" s="110">
        <v>3838703.05664188</v>
      </c>
      <c r="J201" s="194"/>
      <c r="K201" s="110">
        <v>4524.91</v>
      </c>
      <c r="L201" s="194">
        <v>9.4415551458321705</v>
      </c>
      <c r="M201" s="194">
        <v>89.142963571789807</v>
      </c>
      <c r="N201" s="194">
        <v>6.9267520408008698</v>
      </c>
      <c r="O201" s="110">
        <v>20296</v>
      </c>
      <c r="P201" s="110"/>
    </row>
    <row r="202" spans="1:16" ht="13.2" x14ac:dyDescent="0.25">
      <c r="A202" s="18" t="s">
        <v>514</v>
      </c>
      <c r="B202" s="110"/>
      <c r="C202" s="110"/>
      <c r="D202" s="165"/>
      <c r="E202" s="110"/>
      <c r="F202" s="110"/>
      <c r="G202" s="182"/>
      <c r="H202" s="110"/>
      <c r="I202" s="110"/>
      <c r="J202" s="194"/>
      <c r="K202" s="110"/>
      <c r="L202" s="194"/>
      <c r="M202" s="194"/>
      <c r="N202" s="194"/>
      <c r="O202" s="110"/>
      <c r="P202" s="110"/>
    </row>
    <row r="203" spans="1:16" ht="13.2" x14ac:dyDescent="0.25">
      <c r="A203" s="110" t="s">
        <v>515</v>
      </c>
      <c r="B203" s="110">
        <v>26045</v>
      </c>
      <c r="C203" s="110">
        <v>893</v>
      </c>
      <c r="D203" s="165">
        <v>1.5219162375527699</v>
      </c>
      <c r="E203" s="110">
        <v>586.76272292682302</v>
      </c>
      <c r="F203" s="110">
        <v>586.76272292682302</v>
      </c>
      <c r="G203" s="182">
        <v>0</v>
      </c>
      <c r="H203" s="110">
        <v>176103313.695182</v>
      </c>
      <c r="I203" s="110">
        <v>13592363.578114901</v>
      </c>
      <c r="J203" s="194"/>
      <c r="K203" s="110">
        <v>4524.91</v>
      </c>
      <c r="L203" s="194">
        <v>9.7447059084683492</v>
      </c>
      <c r="M203" s="194">
        <v>94.959293242537896</v>
      </c>
      <c r="N203" s="194">
        <v>16.443342342736798</v>
      </c>
      <c r="O203" s="110">
        <v>18647</v>
      </c>
      <c r="P203" s="110"/>
    </row>
    <row r="204" spans="1:16" ht="13.2" x14ac:dyDescent="0.25">
      <c r="A204" s="110" t="s">
        <v>516</v>
      </c>
      <c r="B204" s="110">
        <v>8564</v>
      </c>
      <c r="C204" s="110">
        <v>893</v>
      </c>
      <c r="D204" s="165">
        <v>1.5219162375527699</v>
      </c>
      <c r="E204" s="110">
        <v>586.76272292682302</v>
      </c>
      <c r="F204" s="110">
        <v>586.76272292682302</v>
      </c>
      <c r="G204" s="182">
        <v>0</v>
      </c>
      <c r="H204" s="110">
        <v>176103313.695182</v>
      </c>
      <c r="I204" s="110">
        <v>3902068.7966135</v>
      </c>
      <c r="J204" s="194"/>
      <c r="K204" s="110">
        <v>4524.91</v>
      </c>
      <c r="L204" s="194">
        <v>8.4372404032741901</v>
      </c>
      <c r="M204" s="194">
        <v>71.187025622642395</v>
      </c>
      <c r="N204" s="194">
        <v>18.235716150897801</v>
      </c>
      <c r="O204" s="110">
        <v>17804</v>
      </c>
      <c r="P204" s="110"/>
    </row>
    <row r="205" spans="1:16" ht="13.2" x14ac:dyDescent="0.25">
      <c r="A205" s="110" t="s">
        <v>517</v>
      </c>
      <c r="B205" s="110">
        <v>10644</v>
      </c>
      <c r="C205" s="110">
        <v>893</v>
      </c>
      <c r="D205" s="165">
        <v>1.5219162375527699</v>
      </c>
      <c r="E205" s="110">
        <v>586.76272292682302</v>
      </c>
      <c r="F205" s="110">
        <v>586.76272292682302</v>
      </c>
      <c r="G205" s="182">
        <v>0</v>
      </c>
      <c r="H205" s="110">
        <v>176103313.695182</v>
      </c>
      <c r="I205" s="110">
        <v>6336498.2593850596</v>
      </c>
      <c r="J205" s="194"/>
      <c r="K205" s="110">
        <v>4524.91</v>
      </c>
      <c r="L205" s="194">
        <v>9.0018996842334804</v>
      </c>
      <c r="M205" s="194">
        <v>81.0341979250029</v>
      </c>
      <c r="N205" s="194">
        <v>20.1975917122897</v>
      </c>
      <c r="O205" s="110">
        <v>22919</v>
      </c>
      <c r="P205" s="110"/>
    </row>
    <row r="206" spans="1:16" ht="13.2" x14ac:dyDescent="0.25">
      <c r="A206" s="110" t="s">
        <v>518</v>
      </c>
      <c r="B206" s="110">
        <v>11499</v>
      </c>
      <c r="C206" s="110">
        <v>893</v>
      </c>
      <c r="D206" s="165">
        <v>1.5219162375527699</v>
      </c>
      <c r="E206" s="110">
        <v>586.76272292682302</v>
      </c>
      <c r="F206" s="110">
        <v>586.76272292682302</v>
      </c>
      <c r="G206" s="182">
        <v>0</v>
      </c>
      <c r="H206" s="110">
        <v>176103313.695182</v>
      </c>
      <c r="I206" s="110">
        <v>5604100.66813864</v>
      </c>
      <c r="J206" s="194"/>
      <c r="K206" s="110">
        <v>4524.91</v>
      </c>
      <c r="L206" s="194">
        <v>9.1486902178901595</v>
      </c>
      <c r="M206" s="194">
        <v>83.698532702918996</v>
      </c>
      <c r="N206" s="194">
        <v>13.674144358604201</v>
      </c>
      <c r="O206" s="110">
        <v>24524</v>
      </c>
      <c r="P206" s="110"/>
    </row>
    <row r="207" spans="1:16" ht="13.2" x14ac:dyDescent="0.25">
      <c r="A207" s="110" t="s">
        <v>519</v>
      </c>
      <c r="B207" s="110">
        <v>9047</v>
      </c>
      <c r="C207" s="110">
        <v>893</v>
      </c>
      <c r="D207" s="165">
        <v>1.5219162375527699</v>
      </c>
      <c r="E207" s="110">
        <v>586.76272292682302</v>
      </c>
      <c r="F207" s="110">
        <v>586.76272292682302</v>
      </c>
      <c r="G207" s="182">
        <v>0</v>
      </c>
      <c r="H207" s="110">
        <v>176103313.695182</v>
      </c>
      <c r="I207" s="110">
        <v>3907341.9455762701</v>
      </c>
      <c r="J207" s="194"/>
      <c r="K207" s="110">
        <v>4524.91</v>
      </c>
      <c r="L207" s="194">
        <v>8.7856514523683007</v>
      </c>
      <c r="M207" s="194">
        <v>77.187671442501198</v>
      </c>
      <c r="N207" s="194">
        <v>14.9020101214519</v>
      </c>
      <c r="O207" s="110">
        <v>20686</v>
      </c>
      <c r="P207" s="110"/>
    </row>
    <row r="208" spans="1:16" ht="13.2" x14ac:dyDescent="0.25">
      <c r="A208" s="110" t="s">
        <v>520</v>
      </c>
      <c r="B208" s="110">
        <v>11606</v>
      </c>
      <c r="C208" s="110">
        <v>893</v>
      </c>
      <c r="D208" s="165">
        <v>1.5219162375527699</v>
      </c>
      <c r="E208" s="110">
        <v>586.76272292682302</v>
      </c>
      <c r="F208" s="110">
        <v>586.76272292682302</v>
      </c>
      <c r="G208" s="182">
        <v>0</v>
      </c>
      <c r="H208" s="110">
        <v>176103313.695182</v>
      </c>
      <c r="I208" s="110">
        <v>6020082.1280278098</v>
      </c>
      <c r="J208" s="194"/>
      <c r="K208" s="110">
        <v>4524.91</v>
      </c>
      <c r="L208" s="194">
        <v>8.9306261559374196</v>
      </c>
      <c r="M208" s="194">
        <v>79.756083537113696</v>
      </c>
      <c r="N208" s="194">
        <v>20.640243350812799</v>
      </c>
      <c r="O208" s="110">
        <v>17884</v>
      </c>
      <c r="P208" s="110"/>
    </row>
    <row r="209" spans="1:16" ht="13.2" x14ac:dyDescent="0.25">
      <c r="A209" s="110" t="s">
        <v>521</v>
      </c>
      <c r="B209" s="110">
        <v>16568</v>
      </c>
      <c r="C209" s="110">
        <v>893</v>
      </c>
      <c r="D209" s="165">
        <v>1.5219162375527699</v>
      </c>
      <c r="E209" s="110">
        <v>586.76272292682302</v>
      </c>
      <c r="F209" s="110">
        <v>586.76272292682302</v>
      </c>
      <c r="G209" s="182">
        <v>0</v>
      </c>
      <c r="H209" s="110">
        <v>176103313.695182</v>
      </c>
      <c r="I209" s="110">
        <v>5235047.7768283198</v>
      </c>
      <c r="J209" s="194"/>
      <c r="K209" s="110">
        <v>4524.91</v>
      </c>
      <c r="L209" s="194">
        <v>9.64303419264448</v>
      </c>
      <c r="M209" s="194">
        <v>92.988108440510601</v>
      </c>
      <c r="N209" s="194">
        <v>8.0230183469480991</v>
      </c>
      <c r="O209" s="110">
        <v>18373</v>
      </c>
      <c r="P209" s="110"/>
    </row>
    <row r="210" spans="1:16" ht="13.2" x14ac:dyDescent="0.25">
      <c r="A210" s="110" t="s">
        <v>522</v>
      </c>
      <c r="B210" s="110">
        <v>93898</v>
      </c>
      <c r="C210" s="110">
        <v>893</v>
      </c>
      <c r="D210" s="165">
        <v>1.5219162375527699</v>
      </c>
      <c r="E210" s="110">
        <v>586.76272292682302</v>
      </c>
      <c r="F210" s="110">
        <v>586.76272292682302</v>
      </c>
      <c r="G210" s="182">
        <v>0</v>
      </c>
      <c r="H210" s="110">
        <v>176103313.695182</v>
      </c>
      <c r="I210" s="110">
        <v>80037375.617754295</v>
      </c>
      <c r="J210" s="194"/>
      <c r="K210" s="110">
        <v>4524.91</v>
      </c>
      <c r="L210" s="194">
        <v>11.3479163152148</v>
      </c>
      <c r="M210" s="194">
        <v>128.77520469711899</v>
      </c>
      <c r="N210" s="194">
        <v>10.9485762726431</v>
      </c>
      <c r="O210" s="110">
        <v>20783</v>
      </c>
      <c r="P210" s="110"/>
    </row>
    <row r="211" spans="1:16" ht="13.2" x14ac:dyDescent="0.25">
      <c r="A211" s="110" t="s">
        <v>523</v>
      </c>
      <c r="B211" s="110">
        <v>12087</v>
      </c>
      <c r="C211" s="110">
        <v>893</v>
      </c>
      <c r="D211" s="165">
        <v>1.5219162375527699</v>
      </c>
      <c r="E211" s="110">
        <v>586.76272292682302</v>
      </c>
      <c r="F211" s="110">
        <v>586.76272292682302</v>
      </c>
      <c r="G211" s="182">
        <v>0</v>
      </c>
      <c r="H211" s="110">
        <v>176103313.695182</v>
      </c>
      <c r="I211" s="110">
        <v>5422210.5787066799</v>
      </c>
      <c r="J211" s="194"/>
      <c r="K211" s="110">
        <v>4524.91</v>
      </c>
      <c r="L211" s="194">
        <v>9.1180050638160104</v>
      </c>
      <c r="M211" s="194">
        <v>83.138016343774495</v>
      </c>
      <c r="N211" s="194">
        <v>13.615540744512501</v>
      </c>
      <c r="O211" s="110">
        <v>22381</v>
      </c>
      <c r="P211" s="110"/>
    </row>
    <row r="212" spans="1:16" ht="13.2" x14ac:dyDescent="0.25">
      <c r="A212" s="110" t="s">
        <v>524</v>
      </c>
      <c r="B212" s="110">
        <v>24255</v>
      </c>
      <c r="C212" s="110">
        <v>893</v>
      </c>
      <c r="D212" s="165">
        <v>1.5219162375527699</v>
      </c>
      <c r="E212" s="110">
        <v>586.76272292682302</v>
      </c>
      <c r="F212" s="110">
        <v>586.76272292682302</v>
      </c>
      <c r="G212" s="182">
        <v>0</v>
      </c>
      <c r="H212" s="110">
        <v>176103313.695182</v>
      </c>
      <c r="I212" s="110">
        <v>13675045.696391899</v>
      </c>
      <c r="J212" s="194"/>
      <c r="K212" s="110">
        <v>4524.91</v>
      </c>
      <c r="L212" s="194">
        <v>9.9181519380259608</v>
      </c>
      <c r="M212" s="194">
        <v>98.369737865768002</v>
      </c>
      <c r="N212" s="194">
        <v>13.770365130188701</v>
      </c>
      <c r="O212" s="110">
        <v>23045</v>
      </c>
      <c r="P212" s="110"/>
    </row>
    <row r="213" spans="1:16" ht="13.2" x14ac:dyDescent="0.25">
      <c r="A213" s="110" t="s">
        <v>525</v>
      </c>
      <c r="B213" s="110">
        <v>3740</v>
      </c>
      <c r="C213" s="110">
        <v>893</v>
      </c>
      <c r="D213" s="165">
        <v>1.5219162375527699</v>
      </c>
      <c r="E213" s="110">
        <v>586.76272292682302</v>
      </c>
      <c r="F213" s="110">
        <v>586.76272292682302</v>
      </c>
      <c r="G213" s="182">
        <v>0</v>
      </c>
      <c r="H213" s="110">
        <v>176103313.695182</v>
      </c>
      <c r="I213" s="110">
        <v>1409205.8535273699</v>
      </c>
      <c r="J213" s="194"/>
      <c r="K213" s="110">
        <v>4524.91</v>
      </c>
      <c r="L213" s="194">
        <v>7.9670667712103</v>
      </c>
      <c r="M213" s="194">
        <v>63.474152936923403</v>
      </c>
      <c r="N213" s="194">
        <v>14.4593882291583</v>
      </c>
      <c r="O213" s="110">
        <v>16787</v>
      </c>
      <c r="P213" s="110"/>
    </row>
    <row r="214" spans="1:16" ht="13.2" x14ac:dyDescent="0.25">
      <c r="A214" s="110" t="s">
        <v>526</v>
      </c>
      <c r="B214" s="110">
        <v>4014</v>
      </c>
      <c r="C214" s="110">
        <v>893</v>
      </c>
      <c r="D214" s="165">
        <v>1.5219162375527699</v>
      </c>
      <c r="E214" s="110">
        <v>586.76272292682302</v>
      </c>
      <c r="F214" s="110">
        <v>586.76272292682302</v>
      </c>
      <c r="G214" s="182">
        <v>0</v>
      </c>
      <c r="H214" s="110">
        <v>176103313.695182</v>
      </c>
      <c r="I214" s="110">
        <v>2501981.8730361201</v>
      </c>
      <c r="J214" s="194"/>
      <c r="K214" s="110">
        <v>4524.91</v>
      </c>
      <c r="L214" s="194">
        <v>7.8014077598337002</v>
      </c>
      <c r="M214" s="194">
        <v>60.861963035193497</v>
      </c>
      <c r="N214" s="194">
        <v>18.3219831661591</v>
      </c>
      <c r="O214" s="110">
        <v>25735</v>
      </c>
      <c r="P214" s="110"/>
    </row>
    <row r="215" spans="1:16" ht="13.2" x14ac:dyDescent="0.25">
      <c r="A215" s="110" t="s">
        <v>527</v>
      </c>
      <c r="B215" s="110">
        <v>13306</v>
      </c>
      <c r="C215" s="110">
        <v>893</v>
      </c>
      <c r="D215" s="165">
        <v>1.5219162375527699</v>
      </c>
      <c r="E215" s="110">
        <v>586.76272292682302</v>
      </c>
      <c r="F215" s="110">
        <v>586.76272292682302</v>
      </c>
      <c r="G215" s="182">
        <v>0</v>
      </c>
      <c r="H215" s="110">
        <v>176103313.695182</v>
      </c>
      <c r="I215" s="110">
        <v>6973316.81668963</v>
      </c>
      <c r="J215" s="194"/>
      <c r="K215" s="110">
        <v>4524.91</v>
      </c>
      <c r="L215" s="194">
        <v>8.7784522700751602</v>
      </c>
      <c r="M215" s="194">
        <v>77.061224257987703</v>
      </c>
      <c r="N215" s="194">
        <v>18.284485403693001</v>
      </c>
      <c r="O215" s="110">
        <v>21758</v>
      </c>
      <c r="P215" s="110"/>
    </row>
    <row r="216" spans="1:16" ht="13.2" x14ac:dyDescent="0.25">
      <c r="A216" s="110" t="s">
        <v>528</v>
      </c>
      <c r="B216" s="110">
        <v>15455</v>
      </c>
      <c r="C216" s="110">
        <v>893</v>
      </c>
      <c r="D216" s="165">
        <v>1.5219162375527699</v>
      </c>
      <c r="E216" s="110">
        <v>586.76272292682302</v>
      </c>
      <c r="F216" s="110">
        <v>586.76272292682302</v>
      </c>
      <c r="G216" s="182">
        <v>0</v>
      </c>
      <c r="H216" s="110">
        <v>176103313.695182</v>
      </c>
      <c r="I216" s="110">
        <v>7944115.3438821696</v>
      </c>
      <c r="J216" s="194"/>
      <c r="K216" s="110">
        <v>4524.91</v>
      </c>
      <c r="L216" s="194">
        <v>9.2068730897478908</v>
      </c>
      <c r="M216" s="194">
        <v>84.766512090723793</v>
      </c>
      <c r="N216" s="194">
        <v>17.380378696516701</v>
      </c>
      <c r="O216" s="110">
        <v>20859</v>
      </c>
      <c r="P216" s="110"/>
    </row>
    <row r="217" spans="1:16" ht="13.2" x14ac:dyDescent="0.25">
      <c r="A217" s="110" t="s">
        <v>529</v>
      </c>
      <c r="B217" s="110">
        <v>11616</v>
      </c>
      <c r="C217" s="110">
        <v>893</v>
      </c>
      <c r="D217" s="165">
        <v>1.5219162375527699</v>
      </c>
      <c r="E217" s="110">
        <v>586.76272292682302</v>
      </c>
      <c r="F217" s="110">
        <v>586.76272292682302</v>
      </c>
      <c r="G217" s="182">
        <v>0</v>
      </c>
      <c r="H217" s="110">
        <v>176103313.695182</v>
      </c>
      <c r="I217" s="110">
        <v>8352769.5398009</v>
      </c>
      <c r="J217" s="194"/>
      <c r="K217" s="110">
        <v>4524.91</v>
      </c>
      <c r="L217" s="194">
        <v>8.5860528416030899</v>
      </c>
      <c r="M217" s="194">
        <v>73.720303398800596</v>
      </c>
      <c r="N217" s="194">
        <v>25.362116467919801</v>
      </c>
      <c r="O217" s="110">
        <v>24304</v>
      </c>
      <c r="P217" s="110"/>
    </row>
    <row r="218" spans="1:16" ht="13.2" x14ac:dyDescent="0.25">
      <c r="A218" s="110" t="s">
        <v>530</v>
      </c>
      <c r="B218" s="110">
        <v>10070</v>
      </c>
      <c r="C218" s="110">
        <v>893</v>
      </c>
      <c r="D218" s="165">
        <v>1.5219162375527699</v>
      </c>
      <c r="E218" s="110">
        <v>586.76272292682302</v>
      </c>
      <c r="F218" s="110">
        <v>586.76272292682302</v>
      </c>
      <c r="G218" s="182">
        <v>0</v>
      </c>
      <c r="H218" s="110">
        <v>176103313.695182</v>
      </c>
      <c r="I218" s="110">
        <v>5189789.2227084404</v>
      </c>
      <c r="J218" s="194"/>
      <c r="K218" s="110">
        <v>4524.91</v>
      </c>
      <c r="L218" s="194">
        <v>8.4370929450184402</v>
      </c>
      <c r="M218" s="194">
        <v>71.184537362879993</v>
      </c>
      <c r="N218" s="194">
        <v>20.050441203357899</v>
      </c>
      <c r="O218" s="110">
        <v>18999</v>
      </c>
      <c r="P218" s="110"/>
    </row>
    <row r="219" spans="1:16" ht="13.2" x14ac:dyDescent="0.25">
      <c r="A219" s="18" t="s">
        <v>531</v>
      </c>
      <c r="B219" s="110"/>
      <c r="C219" s="110"/>
      <c r="D219" s="165"/>
      <c r="E219" s="110"/>
      <c r="F219" s="110"/>
      <c r="G219" s="182"/>
      <c r="H219" s="110"/>
      <c r="I219" s="110"/>
      <c r="J219" s="194"/>
      <c r="K219" s="110"/>
      <c r="L219" s="194"/>
      <c r="M219" s="194"/>
      <c r="N219" s="194"/>
      <c r="O219" s="110"/>
      <c r="P219" s="110"/>
    </row>
    <row r="220" spans="1:16" ht="13.2" x14ac:dyDescent="0.25">
      <c r="A220" s="110" t="s">
        <v>532</v>
      </c>
      <c r="B220" s="110">
        <v>11377</v>
      </c>
      <c r="C220" s="110">
        <v>859</v>
      </c>
      <c r="D220" s="165">
        <v>1.5219162375527699</v>
      </c>
      <c r="E220" s="110">
        <v>564.24165057492405</v>
      </c>
      <c r="F220" s="110">
        <v>564.24165057492405</v>
      </c>
      <c r="G220" s="182">
        <v>0</v>
      </c>
      <c r="H220" s="110">
        <v>224962259.83415699</v>
      </c>
      <c r="I220" s="110">
        <v>5747779.7950100703</v>
      </c>
      <c r="J220" s="194"/>
      <c r="K220" s="110">
        <v>4524.91</v>
      </c>
      <c r="L220" s="194">
        <v>8.8533815310736799</v>
      </c>
      <c r="M220" s="194">
        <v>78.382364534756505</v>
      </c>
      <c r="N220" s="194">
        <v>16.967871668482601</v>
      </c>
      <c r="O220" s="110">
        <v>22226</v>
      </c>
      <c r="P220" s="110"/>
    </row>
    <row r="221" spans="1:16" ht="13.2" x14ac:dyDescent="0.25">
      <c r="A221" s="110" t="s">
        <v>533</v>
      </c>
      <c r="B221" s="110">
        <v>9666</v>
      </c>
      <c r="C221" s="110">
        <v>859</v>
      </c>
      <c r="D221" s="165">
        <v>1.5219162375527699</v>
      </c>
      <c r="E221" s="110">
        <v>564.24165057492405</v>
      </c>
      <c r="F221" s="110">
        <v>564.24165057492405</v>
      </c>
      <c r="G221" s="182">
        <v>0</v>
      </c>
      <c r="H221" s="110">
        <v>224962259.83415699</v>
      </c>
      <c r="I221" s="110">
        <v>3660699.7580444501</v>
      </c>
      <c r="J221" s="194"/>
      <c r="K221" s="110">
        <v>4524.91</v>
      </c>
      <c r="L221" s="194">
        <v>8.9547445862441304</v>
      </c>
      <c r="M221" s="194">
        <v>80.187450604868602</v>
      </c>
      <c r="N221" s="194">
        <v>14.6342841888829</v>
      </c>
      <c r="O221" s="110">
        <v>17374</v>
      </c>
      <c r="P221" s="110"/>
    </row>
    <row r="222" spans="1:16" ht="13.2" x14ac:dyDescent="0.25">
      <c r="A222" s="110" t="s">
        <v>534</v>
      </c>
      <c r="B222" s="110">
        <v>15932</v>
      </c>
      <c r="C222" s="110">
        <v>859</v>
      </c>
      <c r="D222" s="165">
        <v>1.5219162375527699</v>
      </c>
      <c r="E222" s="110">
        <v>564.24165057492405</v>
      </c>
      <c r="F222" s="110">
        <v>564.24165057492405</v>
      </c>
      <c r="G222" s="182">
        <v>0</v>
      </c>
      <c r="H222" s="110">
        <v>224962259.83415699</v>
      </c>
      <c r="I222" s="110">
        <v>7579469.5803353498</v>
      </c>
      <c r="J222" s="194"/>
      <c r="K222" s="110">
        <v>4524.91</v>
      </c>
      <c r="L222" s="194">
        <v>9.4385563934232994</v>
      </c>
      <c r="M222" s="194">
        <v>89.086346791831801</v>
      </c>
      <c r="N222" s="194">
        <v>14.6568384466491</v>
      </c>
      <c r="O222" s="110">
        <v>20777</v>
      </c>
      <c r="P222" s="110"/>
    </row>
    <row r="223" spans="1:16" ht="13.2" x14ac:dyDescent="0.25">
      <c r="A223" s="110" t="s">
        <v>535</v>
      </c>
      <c r="B223" s="110">
        <v>7013</v>
      </c>
      <c r="C223" s="110">
        <v>859</v>
      </c>
      <c r="D223" s="165">
        <v>1.5219162375527699</v>
      </c>
      <c r="E223" s="110">
        <v>564.24165057492405</v>
      </c>
      <c r="F223" s="110">
        <v>564.24165057492405</v>
      </c>
      <c r="G223" s="182">
        <v>0</v>
      </c>
      <c r="H223" s="110">
        <v>224962259.83415699</v>
      </c>
      <c r="I223" s="110">
        <v>3826060.2345670601</v>
      </c>
      <c r="J223" s="194"/>
      <c r="K223" s="110">
        <v>4524.91</v>
      </c>
      <c r="L223" s="194">
        <v>8.5742648046240006</v>
      </c>
      <c r="M223" s="194">
        <v>73.518016939813805</v>
      </c>
      <c r="N223" s="194">
        <v>20.067576557765101</v>
      </c>
      <c r="O223" s="110">
        <v>20867</v>
      </c>
      <c r="P223" s="110"/>
    </row>
    <row r="224" spans="1:16" ht="13.2" x14ac:dyDescent="0.25">
      <c r="A224" s="110" t="s">
        <v>536</v>
      </c>
      <c r="B224" s="110">
        <v>30381</v>
      </c>
      <c r="C224" s="110">
        <v>859</v>
      </c>
      <c r="D224" s="165">
        <v>1.5219162375527699</v>
      </c>
      <c r="E224" s="110">
        <v>564.24165057492405</v>
      </c>
      <c r="F224" s="110">
        <v>564.24165057492405</v>
      </c>
      <c r="G224" s="182">
        <v>0</v>
      </c>
      <c r="H224" s="110">
        <v>224962259.83415699</v>
      </c>
      <c r="I224" s="110">
        <v>14644311.713933701</v>
      </c>
      <c r="J224" s="194"/>
      <c r="K224" s="110">
        <v>4524.91</v>
      </c>
      <c r="L224" s="194">
        <v>10.236417818929301</v>
      </c>
      <c r="M224" s="194">
        <v>104.78424976369401</v>
      </c>
      <c r="N224" s="194">
        <v>11.5500523773519</v>
      </c>
      <c r="O224" s="110">
        <v>17189</v>
      </c>
      <c r="P224" s="110"/>
    </row>
    <row r="225" spans="1:16" ht="13.2" x14ac:dyDescent="0.25">
      <c r="A225" s="110" t="s">
        <v>537</v>
      </c>
      <c r="B225" s="110">
        <v>21738</v>
      </c>
      <c r="C225" s="110">
        <v>859</v>
      </c>
      <c r="D225" s="165">
        <v>1.5219162375527699</v>
      </c>
      <c r="E225" s="110">
        <v>564.24165057492405</v>
      </c>
      <c r="F225" s="110">
        <v>564.24165057492405</v>
      </c>
      <c r="G225" s="182">
        <v>0</v>
      </c>
      <c r="H225" s="110">
        <v>224962259.83415699</v>
      </c>
      <c r="I225" s="110">
        <v>8238899.5949774599</v>
      </c>
      <c r="J225" s="194"/>
      <c r="K225" s="110">
        <v>4524.91</v>
      </c>
      <c r="L225" s="194">
        <v>9.8527048237865191</v>
      </c>
      <c r="M225" s="194">
        <v>97.075792344666198</v>
      </c>
      <c r="N225" s="194">
        <v>10.1990613273483</v>
      </c>
      <c r="O225" s="110">
        <v>17286</v>
      </c>
      <c r="P225" s="110"/>
    </row>
    <row r="226" spans="1:16" ht="13.2" x14ac:dyDescent="0.25">
      <c r="A226" s="110" t="s">
        <v>538</v>
      </c>
      <c r="B226" s="110">
        <v>5683</v>
      </c>
      <c r="C226" s="110">
        <v>859</v>
      </c>
      <c r="D226" s="165">
        <v>1.5219162375527699</v>
      </c>
      <c r="E226" s="110">
        <v>564.24165057492405</v>
      </c>
      <c r="F226" s="110">
        <v>564.24165057492405</v>
      </c>
      <c r="G226" s="182">
        <v>0</v>
      </c>
      <c r="H226" s="110">
        <v>224962259.83415699</v>
      </c>
      <c r="I226" s="110">
        <v>3004357.8578019198</v>
      </c>
      <c r="J226" s="194"/>
      <c r="K226" s="110">
        <v>4524.91</v>
      </c>
      <c r="L226" s="194">
        <v>8.3286134650595294</v>
      </c>
      <c r="M226" s="194">
        <v>69.365802250370905</v>
      </c>
      <c r="N226" s="194">
        <v>18.700689591874202</v>
      </c>
      <c r="O226" s="110">
        <v>21486</v>
      </c>
      <c r="P226" s="110"/>
    </row>
    <row r="227" spans="1:16" ht="13.2" x14ac:dyDescent="0.25">
      <c r="A227" s="110" t="s">
        <v>539</v>
      </c>
      <c r="B227" s="110">
        <v>8234</v>
      </c>
      <c r="C227" s="110">
        <v>859</v>
      </c>
      <c r="D227" s="165">
        <v>1.5219162375527699</v>
      </c>
      <c r="E227" s="110">
        <v>564.24165057492405</v>
      </c>
      <c r="F227" s="110">
        <v>564.24165057492405</v>
      </c>
      <c r="G227" s="182">
        <v>0</v>
      </c>
      <c r="H227" s="110">
        <v>224962259.83415699</v>
      </c>
      <c r="I227" s="110">
        <v>3807632.5207662298</v>
      </c>
      <c r="J227" s="194"/>
      <c r="K227" s="110">
        <v>4524.91</v>
      </c>
      <c r="L227" s="194">
        <v>8.3427035862127692</v>
      </c>
      <c r="M227" s="194">
        <v>69.6007031274074</v>
      </c>
      <c r="N227" s="194">
        <v>15.963949854471799</v>
      </c>
      <c r="O227" s="110">
        <v>21163</v>
      </c>
      <c r="P227" s="110"/>
    </row>
    <row r="228" spans="1:16" ht="13.2" x14ac:dyDescent="0.25">
      <c r="A228" s="110" t="s">
        <v>540</v>
      </c>
      <c r="B228" s="110">
        <v>23588</v>
      </c>
      <c r="C228" s="110">
        <v>859</v>
      </c>
      <c r="D228" s="165">
        <v>1.5219162375527699</v>
      </c>
      <c r="E228" s="110">
        <v>564.24165057492405</v>
      </c>
      <c r="F228" s="110">
        <v>564.24165057492405</v>
      </c>
      <c r="G228" s="182">
        <v>0</v>
      </c>
      <c r="H228" s="110">
        <v>224962259.83415699</v>
      </c>
      <c r="I228" s="110">
        <v>12170089.6325427</v>
      </c>
      <c r="J228" s="194"/>
      <c r="K228" s="110">
        <v>4524.91</v>
      </c>
      <c r="L228" s="194">
        <v>9.7592177628347105</v>
      </c>
      <c r="M228" s="194">
        <v>95.2423313424284</v>
      </c>
      <c r="N228" s="194">
        <v>16.1145233536602</v>
      </c>
      <c r="O228" s="110">
        <v>18590</v>
      </c>
      <c r="P228" s="110"/>
    </row>
    <row r="229" spans="1:16" ht="13.2" x14ac:dyDescent="0.25">
      <c r="A229" s="110" t="s">
        <v>541</v>
      </c>
      <c r="B229" s="110">
        <v>4771</v>
      </c>
      <c r="C229" s="110">
        <v>859</v>
      </c>
      <c r="D229" s="165">
        <v>1.5219162375527699</v>
      </c>
      <c r="E229" s="110">
        <v>564.24165057492405</v>
      </c>
      <c r="F229" s="110">
        <v>564.24165057492405</v>
      </c>
      <c r="G229" s="182">
        <v>0</v>
      </c>
      <c r="H229" s="110">
        <v>224962259.83415699</v>
      </c>
      <c r="I229" s="110">
        <v>2757783.77031946</v>
      </c>
      <c r="J229" s="194"/>
      <c r="K229" s="110">
        <v>4524.91</v>
      </c>
      <c r="L229" s="194">
        <v>8.1411981869369008</v>
      </c>
      <c r="M229" s="194">
        <v>66.279107918984707</v>
      </c>
      <c r="N229" s="194">
        <v>19.318881544077001</v>
      </c>
      <c r="O229" s="110">
        <v>23193</v>
      </c>
      <c r="P229" s="110"/>
    </row>
    <row r="230" spans="1:16" ht="13.2" x14ac:dyDescent="0.25">
      <c r="A230" s="110" t="s">
        <v>542</v>
      </c>
      <c r="B230" s="110">
        <v>10726</v>
      </c>
      <c r="C230" s="110">
        <v>859</v>
      </c>
      <c r="D230" s="165">
        <v>1.5219162375527699</v>
      </c>
      <c r="E230" s="110">
        <v>564.24165057492405</v>
      </c>
      <c r="F230" s="110">
        <v>564.24165057492405</v>
      </c>
      <c r="G230" s="182">
        <v>0</v>
      </c>
      <c r="H230" s="110">
        <v>224962259.83415699</v>
      </c>
      <c r="I230" s="110">
        <v>5259887.69885814</v>
      </c>
      <c r="J230" s="194"/>
      <c r="K230" s="110">
        <v>4524.91</v>
      </c>
      <c r="L230" s="194">
        <v>9.0175092867579494</v>
      </c>
      <c r="M230" s="194">
        <v>81.315473736765895</v>
      </c>
      <c r="N230" s="194">
        <v>16.064246989356501</v>
      </c>
      <c r="O230" s="110">
        <v>22039</v>
      </c>
      <c r="P230" s="110"/>
    </row>
    <row r="231" spans="1:16" ht="13.2" x14ac:dyDescent="0.25">
      <c r="A231" s="110" t="s">
        <v>531</v>
      </c>
      <c r="B231" s="110">
        <v>155696</v>
      </c>
      <c r="C231" s="110">
        <v>859</v>
      </c>
      <c r="D231" s="165">
        <v>1.5219162375527699</v>
      </c>
      <c r="E231" s="110">
        <v>564.24165057492405</v>
      </c>
      <c r="F231" s="110">
        <v>564.24165057492405</v>
      </c>
      <c r="G231" s="182">
        <v>0</v>
      </c>
      <c r="H231" s="110">
        <v>224962259.83415699</v>
      </c>
      <c r="I231" s="110">
        <v>154265287.677001</v>
      </c>
      <c r="J231" s="194"/>
      <c r="K231" s="110">
        <v>4524.91</v>
      </c>
      <c r="L231" s="194">
        <v>11.844279598480499</v>
      </c>
      <c r="M231" s="194">
        <v>140.286959206982</v>
      </c>
      <c r="N231" s="194">
        <v>10.045417352186499</v>
      </c>
      <c r="O231" s="110">
        <v>18426</v>
      </c>
      <c r="P231" s="110"/>
    </row>
    <row r="232" spans="1:16" ht="13.2" x14ac:dyDescent="0.25">
      <c r="A232" s="18" t="s">
        <v>543</v>
      </c>
      <c r="B232" s="110"/>
      <c r="C232" s="110"/>
      <c r="D232" s="165"/>
      <c r="E232" s="110"/>
      <c r="F232" s="110"/>
      <c r="G232" s="182"/>
      <c r="H232" s="110"/>
      <c r="I232" s="110"/>
      <c r="J232" s="194"/>
      <c r="K232" s="110"/>
      <c r="L232" s="194"/>
      <c r="M232" s="194"/>
      <c r="N232" s="194"/>
      <c r="O232" s="110"/>
      <c r="P232" s="110"/>
    </row>
    <row r="233" spans="1:16" ht="13.2" x14ac:dyDescent="0.25">
      <c r="A233" s="110" t="s">
        <v>544</v>
      </c>
      <c r="B233" s="110">
        <v>14087</v>
      </c>
      <c r="C233" s="110">
        <v>469</v>
      </c>
      <c r="D233" s="165">
        <v>1.5219162375527699</v>
      </c>
      <c r="E233" s="110">
        <v>308.26425375832099</v>
      </c>
      <c r="F233" s="110">
        <v>553.39508800022202</v>
      </c>
      <c r="G233" s="182">
        <v>2.84473139213463E-2</v>
      </c>
      <c r="H233" s="110">
        <v>202844986.877711</v>
      </c>
      <c r="I233" s="110">
        <v>5770395.0190816196</v>
      </c>
      <c r="J233" s="194"/>
      <c r="K233" s="110">
        <v>4508.6000000000004</v>
      </c>
      <c r="L233" s="194">
        <v>9.3505393607754499</v>
      </c>
      <c r="M233" s="194">
        <v>87.432586337410996</v>
      </c>
      <c r="N233" s="194">
        <v>12.780086179507</v>
      </c>
      <c r="O233" s="110">
        <v>20862</v>
      </c>
      <c r="P233" s="110"/>
    </row>
    <row r="234" spans="1:16" ht="13.2" x14ac:dyDescent="0.25">
      <c r="A234" s="110" t="s">
        <v>545</v>
      </c>
      <c r="B234" s="110">
        <v>13391</v>
      </c>
      <c r="C234" s="110">
        <v>337</v>
      </c>
      <c r="D234" s="165">
        <v>1.5219162375527699</v>
      </c>
      <c r="E234" s="110">
        <v>221.463956725467</v>
      </c>
      <c r="F234" s="110">
        <v>553.39508800022202</v>
      </c>
      <c r="G234" s="182">
        <v>1.9427443233230101E-2</v>
      </c>
      <c r="H234" s="110">
        <v>202844986.877711</v>
      </c>
      <c r="I234" s="110">
        <v>3940759.4677120298</v>
      </c>
      <c r="J234" s="194"/>
      <c r="K234" s="110">
        <v>4508.6000000000004</v>
      </c>
      <c r="L234" s="194">
        <v>9.4118859073767407</v>
      </c>
      <c r="M234" s="194">
        <v>88.583596333476905</v>
      </c>
      <c r="N234" s="194">
        <v>12.3412807365414</v>
      </c>
      <c r="O234" s="110">
        <v>14013</v>
      </c>
      <c r="P234" s="110"/>
    </row>
    <row r="235" spans="1:16" ht="13.2" x14ac:dyDescent="0.25">
      <c r="A235" s="110" t="s">
        <v>546</v>
      </c>
      <c r="B235" s="110">
        <v>16346</v>
      </c>
      <c r="C235" s="110">
        <v>410</v>
      </c>
      <c r="D235" s="165">
        <v>1.5219162375527699</v>
      </c>
      <c r="E235" s="110">
        <v>269.67624279383602</v>
      </c>
      <c r="F235" s="110">
        <v>553.39508800022202</v>
      </c>
      <c r="G235" s="182">
        <v>2.8877112657072102E-2</v>
      </c>
      <c r="H235" s="110">
        <v>202844986.877711</v>
      </c>
      <c r="I235" s="110">
        <v>5857577.5379899703</v>
      </c>
      <c r="J235" s="194"/>
      <c r="K235" s="110">
        <v>4508.6000000000004</v>
      </c>
      <c r="L235" s="194">
        <v>9.5738615450360296</v>
      </c>
      <c r="M235" s="194">
        <v>91.658824883519799</v>
      </c>
      <c r="N235" s="194">
        <v>10.4609157490867</v>
      </c>
      <c r="O235" s="110">
        <v>19245</v>
      </c>
      <c r="P235" s="110"/>
    </row>
    <row r="236" spans="1:16" ht="13.2" x14ac:dyDescent="0.25">
      <c r="A236" s="110" t="s">
        <v>547</v>
      </c>
      <c r="B236" s="110">
        <v>8675</v>
      </c>
      <c r="C236" s="110">
        <v>400</v>
      </c>
      <c r="D236" s="165">
        <v>1.5219162375527699</v>
      </c>
      <c r="E236" s="110">
        <v>262.92588807928502</v>
      </c>
      <c r="F236" s="110">
        <v>553.39508800022202</v>
      </c>
      <c r="G236" s="182">
        <v>1.4941782719743699E-2</v>
      </c>
      <c r="H236" s="110">
        <v>202844986.877711</v>
      </c>
      <c r="I236" s="110">
        <v>3030865.7197160101</v>
      </c>
      <c r="J236" s="194"/>
      <c r="K236" s="110">
        <v>4508.6000000000004</v>
      </c>
      <c r="L236" s="194">
        <v>8.8305084886619891</v>
      </c>
      <c r="M236" s="194">
        <v>77.977880168331396</v>
      </c>
      <c r="N236" s="194">
        <v>12.8148990792257</v>
      </c>
      <c r="O236" s="110">
        <v>19372</v>
      </c>
      <c r="P236" s="110"/>
    </row>
    <row r="237" spans="1:16" ht="13.2" x14ac:dyDescent="0.25">
      <c r="A237" s="110" t="s">
        <v>548</v>
      </c>
      <c r="B237" s="110">
        <v>26214</v>
      </c>
      <c r="C237" s="110">
        <v>513</v>
      </c>
      <c r="D237" s="165">
        <v>1.5219162375527699</v>
      </c>
      <c r="E237" s="110">
        <v>336.86658961970801</v>
      </c>
      <c r="F237" s="110">
        <v>553.39508800022202</v>
      </c>
      <c r="G237" s="182">
        <v>5.78483290255545E-2</v>
      </c>
      <c r="H237" s="110">
        <v>202844986.877711</v>
      </c>
      <c r="I237" s="110">
        <v>11734243.5420861</v>
      </c>
      <c r="J237" s="194"/>
      <c r="K237" s="110">
        <v>4508.6000000000004</v>
      </c>
      <c r="L237" s="194">
        <v>9.9894004197446993</v>
      </c>
      <c r="M237" s="194">
        <v>99.788120745995599</v>
      </c>
      <c r="N237" s="194">
        <v>12.7732308189203</v>
      </c>
      <c r="O237" s="110">
        <v>17504</v>
      </c>
      <c r="P237" s="110"/>
    </row>
    <row r="238" spans="1:16" ht="13.2" x14ac:dyDescent="0.25">
      <c r="A238" s="110" t="s">
        <v>549</v>
      </c>
      <c r="B238" s="110">
        <v>5690</v>
      </c>
      <c r="C238" s="110">
        <v>500</v>
      </c>
      <c r="D238" s="165">
        <v>1.5219162375527699</v>
      </c>
      <c r="E238" s="110">
        <v>328.288385024452</v>
      </c>
      <c r="F238" s="110">
        <v>553.39508800022202</v>
      </c>
      <c r="G238" s="182">
        <v>1.22367860723199E-2</v>
      </c>
      <c r="H238" s="110">
        <v>202844986.877711</v>
      </c>
      <c r="I238" s="110">
        <v>2482170.7102650902</v>
      </c>
      <c r="J238" s="194"/>
      <c r="K238" s="110">
        <v>4508.6000000000004</v>
      </c>
      <c r="L238" s="194">
        <v>8.4256026747744208</v>
      </c>
      <c r="M238" s="194">
        <v>70.990780433165796</v>
      </c>
      <c r="N238" s="194">
        <v>17.064327604768</v>
      </c>
      <c r="O238" s="110">
        <v>19185</v>
      </c>
      <c r="P238" s="110"/>
    </row>
    <row r="239" spans="1:16" ht="13.2" x14ac:dyDescent="0.25">
      <c r="A239" s="110" t="s">
        <v>550</v>
      </c>
      <c r="B239" s="110">
        <v>22894</v>
      </c>
      <c r="C239" s="110">
        <v>640</v>
      </c>
      <c r="D239" s="165">
        <v>1.5219162375527699</v>
      </c>
      <c r="E239" s="110">
        <v>420.22118669686103</v>
      </c>
      <c r="F239" s="110">
        <v>553.39508800022202</v>
      </c>
      <c r="G239" s="182">
        <v>6.3023019534454605E-2</v>
      </c>
      <c r="H239" s="110">
        <v>202844986.877711</v>
      </c>
      <c r="I239" s="110">
        <v>12783903.5704601</v>
      </c>
      <c r="J239" s="194"/>
      <c r="K239" s="110">
        <v>4508.6000000000004</v>
      </c>
      <c r="L239" s="194">
        <v>9.6757783625050102</v>
      </c>
      <c r="M239" s="194">
        <v>93.620686920320196</v>
      </c>
      <c r="N239" s="194">
        <v>15.575519506385101</v>
      </c>
      <c r="O239" s="110">
        <v>23676</v>
      </c>
      <c r="P239" s="110"/>
    </row>
    <row r="240" spans="1:16" ht="13.2" x14ac:dyDescent="0.25">
      <c r="A240" s="110" t="s">
        <v>551</v>
      </c>
      <c r="B240" s="110">
        <v>4393</v>
      </c>
      <c r="C240" s="110">
        <v>695</v>
      </c>
      <c r="D240" s="165">
        <v>1.5219162375527699</v>
      </c>
      <c r="E240" s="110">
        <v>456.91144914391901</v>
      </c>
      <c r="F240" s="110">
        <v>553.39508800022202</v>
      </c>
      <c r="G240" s="182">
        <v>1.31490030953388E-2</v>
      </c>
      <c r="H240" s="110">
        <v>202844986.877711</v>
      </c>
      <c r="I240" s="110">
        <v>2667209.3603289798</v>
      </c>
      <c r="J240" s="194"/>
      <c r="K240" s="110">
        <v>4508.6000000000004</v>
      </c>
      <c r="L240" s="194">
        <v>7.8846640663037002</v>
      </c>
      <c r="M240" s="194">
        <v>62.167927438460801</v>
      </c>
      <c r="N240" s="194">
        <v>20.4039512376063</v>
      </c>
      <c r="O240" s="110">
        <v>23403</v>
      </c>
      <c r="P240" s="110"/>
    </row>
    <row r="241" spans="1:16" ht="13.2" x14ac:dyDescent="0.25">
      <c r="A241" s="110" t="s">
        <v>552</v>
      </c>
      <c r="B241" s="110">
        <v>10106</v>
      </c>
      <c r="C241" s="110">
        <v>514</v>
      </c>
      <c r="D241" s="165">
        <v>1.5219162375527699</v>
      </c>
      <c r="E241" s="110">
        <v>337.774055803002</v>
      </c>
      <c r="F241" s="110">
        <v>553.39508800022202</v>
      </c>
      <c r="G241" s="182">
        <v>2.23617179966039E-2</v>
      </c>
      <c r="H241" s="110">
        <v>202844986.877711</v>
      </c>
      <c r="I241" s="110">
        <v>4535962.3935841797</v>
      </c>
      <c r="J241" s="194"/>
      <c r="K241" s="110">
        <v>4508.6000000000004</v>
      </c>
      <c r="L241" s="194">
        <v>9.1094409529619895</v>
      </c>
      <c r="M241" s="194">
        <v>82.981914475501</v>
      </c>
      <c r="N241" s="194">
        <v>14.0793861276866</v>
      </c>
      <c r="O241" s="110">
        <v>22803</v>
      </c>
      <c r="P241" s="110"/>
    </row>
    <row r="242" spans="1:16" ht="13.2" x14ac:dyDescent="0.25">
      <c r="A242" s="110" t="s">
        <v>553</v>
      </c>
      <c r="B242" s="110">
        <v>154049</v>
      </c>
      <c r="C242" s="110">
        <v>1116</v>
      </c>
      <c r="D242" s="165">
        <v>1.5219162375527699</v>
      </c>
      <c r="E242" s="110">
        <v>732.97608926425198</v>
      </c>
      <c r="F242" s="110">
        <v>553.39508800022202</v>
      </c>
      <c r="G242" s="182">
        <v>0.73968749174433601</v>
      </c>
      <c r="H242" s="110">
        <v>202844986.877711</v>
      </c>
      <c r="I242" s="110">
        <v>150041899.55648699</v>
      </c>
      <c r="J242" s="194"/>
      <c r="K242" s="110">
        <v>4508.6000000000004</v>
      </c>
      <c r="L242" s="194">
        <v>11.8833782670717</v>
      </c>
      <c r="M242" s="194">
        <v>141.21467903831299</v>
      </c>
      <c r="N242" s="194">
        <v>9.2062929632138406</v>
      </c>
      <c r="O242" s="110">
        <v>18497</v>
      </c>
      <c r="P242" s="110"/>
    </row>
    <row r="243" spans="1:16" ht="13.2" x14ac:dyDescent="0.25">
      <c r="A243" s="18" t="s">
        <v>554</v>
      </c>
      <c r="B243" s="110"/>
      <c r="C243" s="110"/>
      <c r="D243" s="165"/>
      <c r="E243" s="110"/>
      <c r="F243" s="110"/>
      <c r="G243" s="182"/>
      <c r="H243" s="110"/>
      <c r="I243" s="110"/>
      <c r="J243" s="194"/>
      <c r="K243" s="110"/>
      <c r="L243" s="194"/>
      <c r="M243" s="194"/>
      <c r="N243" s="194"/>
      <c r="O243" s="110"/>
      <c r="P243" s="110"/>
    </row>
    <row r="244" spans="1:16" ht="13.2" x14ac:dyDescent="0.25">
      <c r="A244" s="110" t="s">
        <v>555</v>
      </c>
      <c r="B244" s="110">
        <v>23178</v>
      </c>
      <c r="C244" s="110">
        <v>880</v>
      </c>
      <c r="D244" s="165">
        <v>1.5219162375527699</v>
      </c>
      <c r="E244" s="110">
        <v>578.12381254878096</v>
      </c>
      <c r="F244" s="110">
        <v>578.12381254878096</v>
      </c>
      <c r="G244" s="182">
        <v>0</v>
      </c>
      <c r="H244" s="110">
        <v>180030255.73106101</v>
      </c>
      <c r="I244" s="110">
        <v>10588669.3951698</v>
      </c>
      <c r="J244" s="194"/>
      <c r="K244" s="110">
        <v>4524.91</v>
      </c>
      <c r="L244" s="194">
        <v>9.8596332502322799</v>
      </c>
      <c r="M244" s="194">
        <v>97.212367829085906</v>
      </c>
      <c r="N244" s="194">
        <v>13.2203689975707</v>
      </c>
      <c r="O244" s="110">
        <v>17885</v>
      </c>
      <c r="P244" s="110"/>
    </row>
    <row r="245" spans="1:16" ht="13.2" x14ac:dyDescent="0.25">
      <c r="A245" s="110" t="s">
        <v>556</v>
      </c>
      <c r="B245" s="110">
        <v>52590</v>
      </c>
      <c r="C245" s="110">
        <v>880</v>
      </c>
      <c r="D245" s="165">
        <v>1.5219162375527699</v>
      </c>
      <c r="E245" s="110">
        <v>578.12381254878096</v>
      </c>
      <c r="F245" s="110">
        <v>578.12381254878096</v>
      </c>
      <c r="G245" s="182">
        <v>0</v>
      </c>
      <c r="H245" s="110">
        <v>180030255.73106101</v>
      </c>
      <c r="I245" s="110">
        <v>31803640.7751601</v>
      </c>
      <c r="J245" s="194"/>
      <c r="K245" s="110">
        <v>4524.91</v>
      </c>
      <c r="L245" s="194">
        <v>10.778680758190999</v>
      </c>
      <c r="M245" s="194">
        <v>116.17995888699799</v>
      </c>
      <c r="N245" s="194">
        <v>10.6406184479551</v>
      </c>
      <c r="O245" s="110">
        <v>17465</v>
      </c>
      <c r="P245" s="110"/>
    </row>
    <row r="246" spans="1:16" ht="13.2" x14ac:dyDescent="0.25">
      <c r="A246" s="110" t="s">
        <v>557</v>
      </c>
      <c r="B246" s="110">
        <v>59406</v>
      </c>
      <c r="C246" s="110">
        <v>880</v>
      </c>
      <c r="D246" s="165">
        <v>1.5219162375527699</v>
      </c>
      <c r="E246" s="110">
        <v>578.12381254878096</v>
      </c>
      <c r="F246" s="110">
        <v>578.12381254878096</v>
      </c>
      <c r="G246" s="182">
        <v>0</v>
      </c>
      <c r="H246" s="110">
        <v>180030255.73106101</v>
      </c>
      <c r="I246" s="110">
        <v>45247764.787521601</v>
      </c>
      <c r="J246" s="194"/>
      <c r="K246" s="110">
        <v>4524.91</v>
      </c>
      <c r="L246" s="194">
        <v>10.846828292296699</v>
      </c>
      <c r="M246" s="194">
        <v>117.653684002567</v>
      </c>
      <c r="N246" s="194">
        <v>14.111620410021899</v>
      </c>
      <c r="O246" s="110">
        <v>21128</v>
      </c>
      <c r="P246" s="110"/>
    </row>
    <row r="247" spans="1:16" ht="13.2" x14ac:dyDescent="0.25">
      <c r="A247" s="110" t="s">
        <v>558</v>
      </c>
      <c r="B247" s="110">
        <v>10304</v>
      </c>
      <c r="C247" s="110">
        <v>880</v>
      </c>
      <c r="D247" s="165">
        <v>1.5219162375527699</v>
      </c>
      <c r="E247" s="110">
        <v>578.12381254878096</v>
      </c>
      <c r="F247" s="110">
        <v>578.12381254878096</v>
      </c>
      <c r="G247" s="182">
        <v>0</v>
      </c>
      <c r="H247" s="110">
        <v>180030255.73106101</v>
      </c>
      <c r="I247" s="110">
        <v>5593381.3553066803</v>
      </c>
      <c r="J247" s="194"/>
      <c r="K247" s="110">
        <v>4524.91</v>
      </c>
      <c r="L247" s="194">
        <v>8.9667588015481492</v>
      </c>
      <c r="M247" s="194">
        <v>80.402763405141201</v>
      </c>
      <c r="N247" s="194">
        <v>17.123686713945201</v>
      </c>
      <c r="O247" s="110">
        <v>23987</v>
      </c>
      <c r="P247" s="110"/>
    </row>
    <row r="248" spans="1:16" ht="13.2" x14ac:dyDescent="0.25">
      <c r="A248" s="110" t="s">
        <v>559</v>
      </c>
      <c r="B248" s="110">
        <v>15491</v>
      </c>
      <c r="C248" s="110">
        <v>880</v>
      </c>
      <c r="D248" s="165">
        <v>1.5219162375527699</v>
      </c>
      <c r="E248" s="110">
        <v>578.12381254878096</v>
      </c>
      <c r="F248" s="110">
        <v>578.12381254878096</v>
      </c>
      <c r="G248" s="182">
        <v>0</v>
      </c>
      <c r="H248" s="110">
        <v>180030255.73106101</v>
      </c>
      <c r="I248" s="110">
        <v>7274837.9589782702</v>
      </c>
      <c r="J248" s="194"/>
      <c r="K248" s="110">
        <v>4524.91</v>
      </c>
      <c r="L248" s="194">
        <v>9.2963436477413506</v>
      </c>
      <c r="M248" s="194">
        <v>86.422005216900899</v>
      </c>
      <c r="N248" s="194">
        <v>15.797439147881301</v>
      </c>
      <c r="O248" s="110">
        <v>19788</v>
      </c>
      <c r="P248" s="110"/>
    </row>
    <row r="249" spans="1:16" ht="13.2" x14ac:dyDescent="0.25">
      <c r="A249" s="110" t="s">
        <v>560</v>
      </c>
      <c r="B249" s="110">
        <v>15807</v>
      </c>
      <c r="C249" s="110">
        <v>880</v>
      </c>
      <c r="D249" s="165">
        <v>1.5219162375527699</v>
      </c>
      <c r="E249" s="110">
        <v>578.12381254878096</v>
      </c>
      <c r="F249" s="110">
        <v>578.12381254878096</v>
      </c>
      <c r="G249" s="182">
        <v>0</v>
      </c>
      <c r="H249" s="110">
        <v>180030255.73106101</v>
      </c>
      <c r="I249" s="110">
        <v>9343973.4249192793</v>
      </c>
      <c r="J249" s="194"/>
      <c r="K249" s="110">
        <v>4524.91</v>
      </c>
      <c r="L249" s="194">
        <v>9.4656652521358193</v>
      </c>
      <c r="M249" s="194">
        <v>89.598818665491507</v>
      </c>
      <c r="N249" s="194">
        <v>17.282199349858999</v>
      </c>
      <c r="O249" s="110">
        <v>24079</v>
      </c>
      <c r="P249" s="110"/>
    </row>
    <row r="250" spans="1:16" ht="13.2" x14ac:dyDescent="0.25">
      <c r="A250" s="110" t="s">
        <v>561</v>
      </c>
      <c r="B250" s="110">
        <v>26898</v>
      </c>
      <c r="C250" s="110">
        <v>880</v>
      </c>
      <c r="D250" s="165">
        <v>1.5219162375527699</v>
      </c>
      <c r="E250" s="110">
        <v>578.12381254878096</v>
      </c>
      <c r="F250" s="110">
        <v>578.12381254878096</v>
      </c>
      <c r="G250" s="182">
        <v>0</v>
      </c>
      <c r="H250" s="110">
        <v>180030255.73106101</v>
      </c>
      <c r="I250" s="110">
        <v>14520303.423265601</v>
      </c>
      <c r="J250" s="194"/>
      <c r="K250" s="110">
        <v>4524.91</v>
      </c>
      <c r="L250" s="194">
        <v>10.067802827959699</v>
      </c>
      <c r="M250" s="194">
        <v>101.360653782673</v>
      </c>
      <c r="N250" s="194">
        <v>15.9040848559304</v>
      </c>
      <c r="O250" s="110">
        <v>16987</v>
      </c>
      <c r="P250" s="110"/>
    </row>
    <row r="251" spans="1:16" ht="13.2" x14ac:dyDescent="0.25">
      <c r="A251" s="110" t="s">
        <v>562</v>
      </c>
      <c r="B251" s="110">
        <v>10138</v>
      </c>
      <c r="C251" s="110">
        <v>880</v>
      </c>
      <c r="D251" s="165">
        <v>1.5219162375527699</v>
      </c>
      <c r="E251" s="110">
        <v>578.12381254878096</v>
      </c>
      <c r="F251" s="110">
        <v>578.12381254878096</v>
      </c>
      <c r="G251" s="182">
        <v>0</v>
      </c>
      <c r="H251" s="110">
        <v>180030255.73106101</v>
      </c>
      <c r="I251" s="110">
        <v>8017317.1225821301</v>
      </c>
      <c r="J251" s="194"/>
      <c r="K251" s="110">
        <v>4524.91</v>
      </c>
      <c r="L251" s="194">
        <v>8.8669154682743603</v>
      </c>
      <c r="M251" s="194">
        <v>78.622189921523102</v>
      </c>
      <c r="N251" s="194">
        <v>26.117256321670801</v>
      </c>
      <c r="O251" s="110">
        <v>27269</v>
      </c>
      <c r="P251" s="110"/>
    </row>
    <row r="252" spans="1:16" ht="13.2" x14ac:dyDescent="0.25">
      <c r="A252" s="110" t="s">
        <v>563</v>
      </c>
      <c r="B252" s="110">
        <v>20470</v>
      </c>
      <c r="C252" s="110">
        <v>880</v>
      </c>
      <c r="D252" s="165">
        <v>1.5219162375527699</v>
      </c>
      <c r="E252" s="110">
        <v>578.12381254878096</v>
      </c>
      <c r="F252" s="110">
        <v>578.12381254878096</v>
      </c>
      <c r="G252" s="182">
        <v>0</v>
      </c>
      <c r="H252" s="110">
        <v>180030255.73106101</v>
      </c>
      <c r="I252" s="110">
        <v>13049542.862345301</v>
      </c>
      <c r="J252" s="194"/>
      <c r="K252" s="110">
        <v>4524.91</v>
      </c>
      <c r="L252" s="194">
        <v>9.7863739951071693</v>
      </c>
      <c r="M252" s="194">
        <v>95.773115972109906</v>
      </c>
      <c r="N252" s="194">
        <v>19.957670862739899</v>
      </c>
      <c r="O252" s="110">
        <v>20555</v>
      </c>
      <c r="P252" s="110"/>
    </row>
    <row r="253" spans="1:16" ht="13.2" x14ac:dyDescent="0.25">
      <c r="A253" s="110" t="s">
        <v>564</v>
      </c>
      <c r="B253" s="110">
        <v>6911</v>
      </c>
      <c r="C253" s="110">
        <v>880</v>
      </c>
      <c r="D253" s="165">
        <v>1.5219162375527699</v>
      </c>
      <c r="E253" s="110">
        <v>578.12381254878096</v>
      </c>
      <c r="F253" s="110">
        <v>578.12381254878096</v>
      </c>
      <c r="G253" s="182">
        <v>0</v>
      </c>
      <c r="H253" s="110">
        <v>180030255.73106101</v>
      </c>
      <c r="I253" s="110">
        <v>4494793.9516893905</v>
      </c>
      <c r="J253" s="194"/>
      <c r="K253" s="110">
        <v>4524.91</v>
      </c>
      <c r="L253" s="194">
        <v>8.6645743173673395</v>
      </c>
      <c r="M253" s="194">
        <v>75.0748481011818</v>
      </c>
      <c r="N253" s="194">
        <v>23.189396655278099</v>
      </c>
      <c r="O253" s="110">
        <v>22999</v>
      </c>
      <c r="P253" s="110"/>
    </row>
    <row r="254" spans="1:16" ht="13.2" x14ac:dyDescent="0.25">
      <c r="A254" s="110" t="s">
        <v>565</v>
      </c>
      <c r="B254" s="110">
        <v>10950</v>
      </c>
      <c r="C254" s="110">
        <v>880</v>
      </c>
      <c r="D254" s="165">
        <v>1.5219162375527699</v>
      </c>
      <c r="E254" s="110">
        <v>578.12381254878096</v>
      </c>
      <c r="F254" s="110">
        <v>578.12381254878096</v>
      </c>
      <c r="G254" s="182">
        <v>0</v>
      </c>
      <c r="H254" s="110">
        <v>180030255.73106101</v>
      </c>
      <c r="I254" s="110">
        <v>7733711.3510446995</v>
      </c>
      <c r="J254" s="194"/>
      <c r="K254" s="110">
        <v>4524.91</v>
      </c>
      <c r="L254" s="194">
        <v>9.0740864898086606</v>
      </c>
      <c r="M254" s="194">
        <v>82.339045624528097</v>
      </c>
      <c r="N254" s="194">
        <v>21.214520423654701</v>
      </c>
      <c r="O254" s="110">
        <v>28036</v>
      </c>
      <c r="P254" s="110"/>
    </row>
    <row r="255" spans="1:16" ht="13.2" x14ac:dyDescent="0.25">
      <c r="A255" s="110" t="s">
        <v>566</v>
      </c>
      <c r="B255" s="110">
        <v>10894</v>
      </c>
      <c r="C255" s="110">
        <v>880</v>
      </c>
      <c r="D255" s="165">
        <v>1.5219162375527699</v>
      </c>
      <c r="E255" s="110">
        <v>578.12381254878096</v>
      </c>
      <c r="F255" s="110">
        <v>578.12381254878096</v>
      </c>
      <c r="G255" s="182">
        <v>0</v>
      </c>
      <c r="H255" s="110">
        <v>180030255.73106101</v>
      </c>
      <c r="I255" s="110">
        <v>5213892.5470237499</v>
      </c>
      <c r="J255" s="194"/>
      <c r="K255" s="110">
        <v>4524.91</v>
      </c>
      <c r="L255" s="194">
        <v>8.9242185275185797</v>
      </c>
      <c r="M255" s="194">
        <v>79.641676326905895</v>
      </c>
      <c r="N255" s="194">
        <v>17.8041109932335</v>
      </c>
      <c r="O255" s="110">
        <v>19284</v>
      </c>
      <c r="P255" s="110"/>
    </row>
    <row r="256" spans="1:16" ht="13.2" x14ac:dyDescent="0.25">
      <c r="A256" s="110" t="s">
        <v>567</v>
      </c>
      <c r="B256" s="110">
        <v>11093</v>
      </c>
      <c r="C256" s="110">
        <v>880</v>
      </c>
      <c r="D256" s="165">
        <v>1.5219162375527699</v>
      </c>
      <c r="E256" s="110">
        <v>578.12381254878096</v>
      </c>
      <c r="F256" s="110">
        <v>578.12381254878096</v>
      </c>
      <c r="G256" s="182">
        <v>0</v>
      </c>
      <c r="H256" s="110">
        <v>180030255.73106101</v>
      </c>
      <c r="I256" s="110">
        <v>5510162.7409203397</v>
      </c>
      <c r="J256" s="194"/>
      <c r="K256" s="110">
        <v>4524.91</v>
      </c>
      <c r="L256" s="194">
        <v>8.8922113905551292</v>
      </c>
      <c r="M256" s="194">
        <v>79.071423414318403</v>
      </c>
      <c r="N256" s="194">
        <v>15.609415568692</v>
      </c>
      <c r="O256" s="110">
        <v>23442</v>
      </c>
      <c r="P256" s="110"/>
    </row>
    <row r="257" spans="1:16" ht="13.2" x14ac:dyDescent="0.25">
      <c r="A257" s="110" t="s">
        <v>568</v>
      </c>
      <c r="B257" s="110">
        <v>6805</v>
      </c>
      <c r="C257" s="110">
        <v>880</v>
      </c>
      <c r="D257" s="165">
        <v>1.5219162375527699</v>
      </c>
      <c r="E257" s="110">
        <v>578.12381254878096</v>
      </c>
      <c r="F257" s="110">
        <v>578.12381254878096</v>
      </c>
      <c r="G257" s="182">
        <v>0</v>
      </c>
      <c r="H257" s="110">
        <v>180030255.73106101</v>
      </c>
      <c r="I257" s="110">
        <v>4572585.2994359704</v>
      </c>
      <c r="J257" s="194"/>
      <c r="K257" s="110">
        <v>4524.91</v>
      </c>
      <c r="L257" s="194">
        <v>8.5589000720456792</v>
      </c>
      <c r="M257" s="194">
        <v>73.254770443263595</v>
      </c>
      <c r="N257" s="194">
        <v>22.609585730275601</v>
      </c>
      <c r="O257" s="110">
        <v>25148</v>
      </c>
      <c r="P257" s="110"/>
    </row>
    <row r="258" spans="1:16" ht="13.2" x14ac:dyDescent="0.25">
      <c r="A258" s="110" t="s">
        <v>569</v>
      </c>
      <c r="B258" s="110">
        <v>7031</v>
      </c>
      <c r="C258" s="110">
        <v>880</v>
      </c>
      <c r="D258" s="165">
        <v>1.5219162375527699</v>
      </c>
      <c r="E258" s="110">
        <v>578.12381254878096</v>
      </c>
      <c r="F258" s="110">
        <v>578.12381254878096</v>
      </c>
      <c r="G258" s="182">
        <v>0</v>
      </c>
      <c r="H258" s="110">
        <v>180030255.73106101</v>
      </c>
      <c r="I258" s="110">
        <v>7065678.7356980499</v>
      </c>
      <c r="J258" s="194"/>
      <c r="K258" s="110">
        <v>4524.91</v>
      </c>
      <c r="L258" s="194">
        <v>8.4589953312302697</v>
      </c>
      <c r="M258" s="194">
        <v>71.554602013775593</v>
      </c>
      <c r="N258" s="194">
        <v>32.592908030259302</v>
      </c>
      <c r="O258" s="110">
        <v>31956</v>
      </c>
      <c r="P258" s="110"/>
    </row>
    <row r="259" spans="1:16" ht="13.2" x14ac:dyDescent="0.25">
      <c r="A259" s="18" t="s">
        <v>570</v>
      </c>
      <c r="B259" s="110"/>
      <c r="C259" s="110"/>
      <c r="D259" s="165"/>
      <c r="E259" s="110"/>
      <c r="F259" s="110"/>
      <c r="G259" s="182"/>
      <c r="H259" s="110"/>
      <c r="I259" s="110"/>
      <c r="J259" s="194"/>
      <c r="K259" s="110"/>
      <c r="L259" s="194"/>
      <c r="M259" s="194"/>
      <c r="N259" s="194"/>
      <c r="O259" s="110"/>
      <c r="P259" s="110"/>
    </row>
    <row r="260" spans="1:16" ht="13.2" x14ac:dyDescent="0.25">
      <c r="A260" s="110" t="s">
        <v>571</v>
      </c>
      <c r="B260" s="110">
        <v>26888</v>
      </c>
      <c r="C260" s="110">
        <v>734</v>
      </c>
      <c r="D260" s="165">
        <v>1.5219162375527699</v>
      </c>
      <c r="E260" s="110">
        <v>482.48795777856901</v>
      </c>
      <c r="F260" s="110">
        <v>482.48795777856901</v>
      </c>
      <c r="G260" s="182">
        <v>0</v>
      </c>
      <c r="H260" s="110">
        <v>212813707.164913</v>
      </c>
      <c r="I260" s="110">
        <v>17241712.5761142</v>
      </c>
      <c r="J260" s="194"/>
      <c r="K260" s="110">
        <v>4524.91</v>
      </c>
      <c r="L260" s="194">
        <v>9.8429323076843396</v>
      </c>
      <c r="M260" s="194">
        <v>96.883316413656203</v>
      </c>
      <c r="N260" s="194">
        <v>16.706675241521001</v>
      </c>
      <c r="O260" s="110">
        <v>24602</v>
      </c>
      <c r="P260" s="110"/>
    </row>
    <row r="261" spans="1:16" ht="13.2" x14ac:dyDescent="0.25">
      <c r="A261" s="110" t="s">
        <v>572</v>
      </c>
      <c r="B261" s="110">
        <v>102418</v>
      </c>
      <c r="C261" s="110">
        <v>734</v>
      </c>
      <c r="D261" s="165">
        <v>1.5219162375527699</v>
      </c>
      <c r="E261" s="110">
        <v>482.48795777856901</v>
      </c>
      <c r="F261" s="110">
        <v>482.48795777856901</v>
      </c>
      <c r="G261" s="182">
        <v>0</v>
      </c>
      <c r="H261" s="110">
        <v>212813707.164913</v>
      </c>
      <c r="I261" s="110">
        <v>93609777.464929402</v>
      </c>
      <c r="J261" s="194"/>
      <c r="K261" s="110">
        <v>4524.91</v>
      </c>
      <c r="L261" s="194">
        <v>11.4768623039056</v>
      </c>
      <c r="M261" s="194">
        <v>131.71836834280899</v>
      </c>
      <c r="N261" s="194">
        <v>11.612718018247699</v>
      </c>
      <c r="O261" s="110">
        <v>20711</v>
      </c>
      <c r="P261" s="110"/>
    </row>
    <row r="262" spans="1:16" ht="13.2" x14ac:dyDescent="0.25">
      <c r="A262" s="110" t="s">
        <v>573</v>
      </c>
      <c r="B262" s="110">
        <v>9588</v>
      </c>
      <c r="C262" s="110">
        <v>734</v>
      </c>
      <c r="D262" s="165">
        <v>1.5219162375527699</v>
      </c>
      <c r="E262" s="110">
        <v>482.48795777856901</v>
      </c>
      <c r="F262" s="110">
        <v>482.48795777856901</v>
      </c>
      <c r="G262" s="182">
        <v>0</v>
      </c>
      <c r="H262" s="110">
        <v>212813707.164913</v>
      </c>
      <c r="I262" s="110">
        <v>3763908.6563740298</v>
      </c>
      <c r="J262" s="194"/>
      <c r="K262" s="110">
        <v>4524.91</v>
      </c>
      <c r="L262" s="194">
        <v>8.9189498099478506</v>
      </c>
      <c r="M262" s="194">
        <v>79.547665712368698</v>
      </c>
      <c r="N262" s="194">
        <v>14.905874626924399</v>
      </c>
      <c r="O262" s="110">
        <v>17962</v>
      </c>
      <c r="P262" s="110"/>
    </row>
    <row r="263" spans="1:16" ht="13.2" x14ac:dyDescent="0.25">
      <c r="A263" s="110" t="s">
        <v>574</v>
      </c>
      <c r="B263" s="110">
        <v>37607</v>
      </c>
      <c r="C263" s="110">
        <v>734</v>
      </c>
      <c r="D263" s="165">
        <v>1.5219162375527699</v>
      </c>
      <c r="E263" s="110">
        <v>482.48795777856901</v>
      </c>
      <c r="F263" s="110">
        <v>482.48795777856901</v>
      </c>
      <c r="G263" s="182">
        <v>0</v>
      </c>
      <c r="H263" s="110">
        <v>212813707.164913</v>
      </c>
      <c r="I263" s="110">
        <v>26369087.776346002</v>
      </c>
      <c r="J263" s="194"/>
      <c r="K263" s="110">
        <v>4524.91</v>
      </c>
      <c r="L263" s="194">
        <v>10.2073049894151</v>
      </c>
      <c r="M263" s="194">
        <v>104.189075146939</v>
      </c>
      <c r="N263" s="194">
        <v>16.623054196607299</v>
      </c>
      <c r="O263" s="110">
        <v>24099</v>
      </c>
      <c r="P263" s="110"/>
    </row>
    <row r="264" spans="1:16" ht="12" customHeight="1" x14ac:dyDescent="0.25">
      <c r="A264" s="110" t="s">
        <v>575</v>
      </c>
      <c r="B264" s="110">
        <v>18949</v>
      </c>
      <c r="C264" s="110">
        <v>734</v>
      </c>
      <c r="D264" s="165">
        <v>1.5219162375527699</v>
      </c>
      <c r="E264" s="110">
        <v>482.48795777856901</v>
      </c>
      <c r="F264" s="110">
        <v>482.48795777856901</v>
      </c>
      <c r="G264" s="182">
        <v>0</v>
      </c>
      <c r="H264" s="110">
        <v>212813707.164913</v>
      </c>
      <c r="I264" s="110">
        <v>15736920.402054099</v>
      </c>
      <c r="J264" s="194"/>
      <c r="K264" s="110">
        <v>4524.91</v>
      </c>
      <c r="L264" s="194">
        <v>9.3692862950416895</v>
      </c>
      <c r="M264" s="194">
        <v>87.783525678456101</v>
      </c>
      <c r="N264" s="194">
        <v>23.789913874590201</v>
      </c>
      <c r="O264" s="110">
        <v>30563</v>
      </c>
      <c r="P264" s="110"/>
    </row>
    <row r="265" spans="1:16" ht="13.2" x14ac:dyDescent="0.25">
      <c r="A265" s="110" t="s">
        <v>576</v>
      </c>
      <c r="B265" s="110">
        <v>9477</v>
      </c>
      <c r="C265" s="110">
        <v>734</v>
      </c>
      <c r="D265" s="165">
        <v>1.5219162375527699</v>
      </c>
      <c r="E265" s="110">
        <v>482.48795777856901</v>
      </c>
      <c r="F265" s="110">
        <v>482.48795777856901</v>
      </c>
      <c r="G265" s="182">
        <v>0</v>
      </c>
      <c r="H265" s="110">
        <v>212813707.164913</v>
      </c>
      <c r="I265" s="110">
        <v>6879613.2854473703</v>
      </c>
      <c r="J265" s="194"/>
      <c r="K265" s="110">
        <v>4524.91</v>
      </c>
      <c r="L265" s="194">
        <v>8.4797806179351891</v>
      </c>
      <c r="M265" s="194">
        <v>71.906679328309394</v>
      </c>
      <c r="N265" s="194">
        <v>20.2131741920597</v>
      </c>
      <c r="O265" s="110">
        <v>31655</v>
      </c>
      <c r="P265" s="110"/>
    </row>
    <row r="266" spans="1:16" ht="13.2" x14ac:dyDescent="0.25">
      <c r="A266" s="110" t="s">
        <v>577</v>
      </c>
      <c r="B266" s="110">
        <v>5908</v>
      </c>
      <c r="C266" s="110">
        <v>734</v>
      </c>
      <c r="D266" s="165">
        <v>1.5219162375527699</v>
      </c>
      <c r="E266" s="110">
        <v>482.48795777856901</v>
      </c>
      <c r="F266" s="110">
        <v>482.48795777856901</v>
      </c>
      <c r="G266" s="182">
        <v>0</v>
      </c>
      <c r="H266" s="110">
        <v>212813707.164913</v>
      </c>
      <c r="I266" s="110">
        <v>3929132.1721182698</v>
      </c>
      <c r="J266" s="194"/>
      <c r="K266" s="110">
        <v>4524.91</v>
      </c>
      <c r="L266" s="194">
        <v>8.1799393055673892</v>
      </c>
      <c r="M266" s="194">
        <v>66.911407042766299</v>
      </c>
      <c r="N266" s="194">
        <v>21.3580694512641</v>
      </c>
      <c r="O266" s="110">
        <v>25870</v>
      </c>
      <c r="P266" s="110"/>
    </row>
    <row r="267" spans="1:16" ht="13.2" x14ac:dyDescent="0.25">
      <c r="A267" s="110" t="s">
        <v>578</v>
      </c>
      <c r="B267" s="110">
        <v>11670</v>
      </c>
      <c r="C267" s="110">
        <v>734</v>
      </c>
      <c r="D267" s="165">
        <v>1.5219162375527699</v>
      </c>
      <c r="E267" s="110">
        <v>482.48795777856901</v>
      </c>
      <c r="F267" s="110">
        <v>482.48795777856901</v>
      </c>
      <c r="G267" s="182">
        <v>0</v>
      </c>
      <c r="H267" s="110">
        <v>212813707.164913</v>
      </c>
      <c r="I267" s="110">
        <v>6477927.17499224</v>
      </c>
      <c r="J267" s="194"/>
      <c r="K267" s="110">
        <v>4524.91</v>
      </c>
      <c r="L267" s="194">
        <v>8.9291732591056103</v>
      </c>
      <c r="M267" s="194">
        <v>79.730135091126598</v>
      </c>
      <c r="N267" s="194">
        <v>20.7492603740336</v>
      </c>
      <c r="O267" s="110">
        <v>19961</v>
      </c>
      <c r="P267" s="110"/>
    </row>
    <row r="268" spans="1:16" ht="13.2" x14ac:dyDescent="0.25">
      <c r="A268" s="110" t="s">
        <v>579</v>
      </c>
      <c r="B268" s="110">
        <v>39234</v>
      </c>
      <c r="C268" s="110">
        <v>734</v>
      </c>
      <c r="D268" s="165">
        <v>1.5219162375527699</v>
      </c>
      <c r="E268" s="110">
        <v>482.48795777856901</v>
      </c>
      <c r="F268" s="110">
        <v>482.48795777856901</v>
      </c>
      <c r="G268" s="182">
        <v>0</v>
      </c>
      <c r="H268" s="110">
        <v>212813707.164913</v>
      </c>
      <c r="I268" s="110">
        <v>22787649.379643202</v>
      </c>
      <c r="J268" s="194"/>
      <c r="K268" s="110">
        <v>4524.91</v>
      </c>
      <c r="L268" s="194">
        <v>10.4242265404327</v>
      </c>
      <c r="M268" s="194">
        <v>108.66449896626099</v>
      </c>
      <c r="N268" s="194">
        <v>13.609344785922501</v>
      </c>
      <c r="O268" s="110">
        <v>17779</v>
      </c>
      <c r="P268" s="110"/>
    </row>
    <row r="269" spans="1:16" ht="13.2" x14ac:dyDescent="0.25">
      <c r="A269" s="110" t="s">
        <v>580</v>
      </c>
      <c r="B269" s="110">
        <v>25643</v>
      </c>
      <c r="C269" s="110">
        <v>734</v>
      </c>
      <c r="D269" s="165">
        <v>1.5219162375527699</v>
      </c>
      <c r="E269" s="110">
        <v>482.48795777856901</v>
      </c>
      <c r="F269" s="110">
        <v>482.48795777856901</v>
      </c>
      <c r="G269" s="182">
        <v>0</v>
      </c>
      <c r="H269" s="110">
        <v>212813707.164913</v>
      </c>
      <c r="I269" s="110">
        <v>16017978.276893901</v>
      </c>
      <c r="J269" s="194"/>
      <c r="K269" s="110">
        <v>4524.91</v>
      </c>
      <c r="L269" s="194">
        <v>9.8930029630915293</v>
      </c>
      <c r="M269" s="194">
        <v>97.871507627737799</v>
      </c>
      <c r="N269" s="194">
        <v>14.7788673471041</v>
      </c>
      <c r="O269" s="110">
        <v>25667</v>
      </c>
      <c r="P269" s="110"/>
    </row>
    <row r="270" spans="1:16" ht="13.2" x14ac:dyDescent="0.25">
      <c r="A270" s="18" t="s">
        <v>581</v>
      </c>
      <c r="B270" s="110"/>
      <c r="C270" s="110"/>
      <c r="D270" s="165"/>
      <c r="E270" s="110"/>
      <c r="F270" s="110"/>
      <c r="G270" s="182"/>
      <c r="H270" s="110"/>
      <c r="I270" s="110"/>
      <c r="J270" s="194"/>
      <c r="K270" s="110"/>
      <c r="L270" s="194"/>
      <c r="M270" s="194"/>
      <c r="N270" s="194"/>
      <c r="O270" s="110"/>
      <c r="P270" s="110"/>
    </row>
    <row r="271" spans="1:16" ht="13.2" x14ac:dyDescent="0.25">
      <c r="A271" s="110" t="s">
        <v>582</v>
      </c>
      <c r="B271" s="110">
        <v>25183</v>
      </c>
      <c r="C271" s="110">
        <v>485</v>
      </c>
      <c r="D271" s="165">
        <v>1.5219162375527699</v>
      </c>
      <c r="E271" s="110">
        <v>318.72041984090299</v>
      </c>
      <c r="F271" s="110">
        <v>412.497814100006</v>
      </c>
      <c r="G271" s="182">
        <v>7.9307626176961493E-2</v>
      </c>
      <c r="H271" s="110">
        <v>215954633.71502301</v>
      </c>
      <c r="I271" s="110">
        <v>17126849.3618537</v>
      </c>
      <c r="J271" s="194"/>
      <c r="K271" s="110">
        <v>4575.8500000000004</v>
      </c>
      <c r="L271" s="194">
        <v>9.8982960339876502</v>
      </c>
      <c r="M271" s="194">
        <v>97.976264376455603</v>
      </c>
      <c r="N271" s="194">
        <v>14.8419032737729</v>
      </c>
      <c r="O271" s="110">
        <v>25800</v>
      </c>
      <c r="P271" s="110"/>
    </row>
    <row r="272" spans="1:16" ht="13.2" x14ac:dyDescent="0.25">
      <c r="A272" s="110" t="s">
        <v>583</v>
      </c>
      <c r="B272" s="110">
        <v>18282</v>
      </c>
      <c r="C272" s="110">
        <v>488</v>
      </c>
      <c r="D272" s="165">
        <v>1.5219162375527699</v>
      </c>
      <c r="E272" s="110">
        <v>320.76383360025898</v>
      </c>
      <c r="F272" s="110">
        <v>412.497814100006</v>
      </c>
      <c r="G272" s="182">
        <v>5.7943763076955E-2</v>
      </c>
      <c r="H272" s="110">
        <v>215954633.71502301</v>
      </c>
      <c r="I272" s="110">
        <v>12513224.1313539</v>
      </c>
      <c r="J272" s="194"/>
      <c r="K272" s="110">
        <v>4575.8500000000004</v>
      </c>
      <c r="L272" s="194">
        <v>9.4371697764641898</v>
      </c>
      <c r="M272" s="194">
        <v>89.060173389809094</v>
      </c>
      <c r="N272" s="194">
        <v>18.087566404066401</v>
      </c>
      <c r="O272" s="110">
        <v>25782</v>
      </c>
      <c r="P272" s="110"/>
    </row>
    <row r="273" spans="1:16" ht="13.2" x14ac:dyDescent="0.25">
      <c r="A273" s="110" t="s">
        <v>584</v>
      </c>
      <c r="B273" s="110">
        <v>19140</v>
      </c>
      <c r="C273" s="110">
        <v>573</v>
      </c>
      <c r="D273" s="165">
        <v>1.5219162375527699</v>
      </c>
      <c r="E273" s="110">
        <v>376.55676451604103</v>
      </c>
      <c r="F273" s="110">
        <v>412.497814100006</v>
      </c>
      <c r="G273" s="182">
        <v>7.1214754865758803E-2</v>
      </c>
      <c r="H273" s="110">
        <v>215954633.71502301</v>
      </c>
      <c r="I273" s="110">
        <v>15379156.3021401</v>
      </c>
      <c r="J273" s="194"/>
      <c r="K273" s="110">
        <v>4575.8500000000004</v>
      </c>
      <c r="L273" s="194">
        <v>9.4151328750122296</v>
      </c>
      <c r="M273" s="194">
        <v>88.644727054136197</v>
      </c>
      <c r="N273" s="194">
        <v>23.887005787787398</v>
      </c>
      <c r="O273" s="110">
        <v>25372</v>
      </c>
      <c r="P273" s="110"/>
    </row>
    <row r="274" spans="1:16" ht="13.2" x14ac:dyDescent="0.25">
      <c r="A274" s="110" t="s">
        <v>585</v>
      </c>
      <c r="B274" s="110">
        <v>99449</v>
      </c>
      <c r="C274" s="110">
        <v>726</v>
      </c>
      <c r="D274" s="165">
        <v>1.5219162375527699</v>
      </c>
      <c r="E274" s="110">
        <v>476.80218524566101</v>
      </c>
      <c r="F274" s="110">
        <v>412.497814100006</v>
      </c>
      <c r="G274" s="182">
        <v>0.46852875952040002</v>
      </c>
      <c r="H274" s="110">
        <v>215954633.71502301</v>
      </c>
      <c r="I274" s="110">
        <v>101180956.647182</v>
      </c>
      <c r="J274" s="194"/>
      <c r="K274" s="110">
        <v>4575.8500000000004</v>
      </c>
      <c r="L274" s="194">
        <v>11.376360494924</v>
      </c>
      <c r="M274" s="194">
        <v>129.421578110468</v>
      </c>
      <c r="N274" s="194">
        <v>13.8718898986013</v>
      </c>
      <c r="O274" s="110">
        <v>23162</v>
      </c>
      <c r="P274" s="110"/>
    </row>
    <row r="275" spans="1:16" ht="13.2" x14ac:dyDescent="0.25">
      <c r="A275" s="110" t="s">
        <v>586</v>
      </c>
      <c r="B275" s="110">
        <v>17979</v>
      </c>
      <c r="C275" s="110">
        <v>436</v>
      </c>
      <c r="D275" s="165">
        <v>1.5219162375527699</v>
      </c>
      <c r="E275" s="110">
        <v>286.21004777534301</v>
      </c>
      <c r="F275" s="110">
        <v>412.497814100006</v>
      </c>
      <c r="G275" s="182">
        <v>5.08449711342868E-2</v>
      </c>
      <c r="H275" s="110">
        <v>215954633.71502301</v>
      </c>
      <c r="I275" s="110">
        <v>10980207.117555801</v>
      </c>
      <c r="J275" s="194"/>
      <c r="K275" s="110">
        <v>4575.8500000000004</v>
      </c>
      <c r="L275" s="194">
        <v>9.6211438602383996</v>
      </c>
      <c r="M275" s="194">
        <v>92.566409179402996</v>
      </c>
      <c r="N275" s="194">
        <v>14.9757500657945</v>
      </c>
      <c r="O275" s="110">
        <v>24052</v>
      </c>
      <c r="P275" s="110"/>
    </row>
    <row r="276" spans="1:16" ht="13.2" x14ac:dyDescent="0.25">
      <c r="A276" s="110" t="s">
        <v>587</v>
      </c>
      <c r="B276" s="110">
        <v>9316</v>
      </c>
      <c r="C276" s="110">
        <v>572</v>
      </c>
      <c r="D276" s="165">
        <v>1.5219162375527699</v>
      </c>
      <c r="E276" s="110">
        <v>376.067789801169</v>
      </c>
      <c r="F276" s="110">
        <v>412.497814100006</v>
      </c>
      <c r="G276" s="182">
        <v>3.4617301780103998E-2</v>
      </c>
      <c r="H276" s="110">
        <v>215954633.71502301</v>
      </c>
      <c r="I276" s="110">
        <v>7475766.7261247803</v>
      </c>
      <c r="J276" s="194"/>
      <c r="K276" s="110">
        <v>4575.8500000000004</v>
      </c>
      <c r="L276" s="194">
        <v>8.6428184629036995</v>
      </c>
      <c r="M276" s="194">
        <v>74.698310982709103</v>
      </c>
      <c r="N276" s="194">
        <v>24.796534170982099</v>
      </c>
      <c r="O276" s="110">
        <v>27018</v>
      </c>
      <c r="P276" s="110"/>
    </row>
    <row r="277" spans="1:16" ht="13.2" x14ac:dyDescent="0.25">
      <c r="A277" s="110" t="s">
        <v>588</v>
      </c>
      <c r="B277" s="110">
        <v>55998</v>
      </c>
      <c r="C277" s="110">
        <v>653</v>
      </c>
      <c r="D277" s="165">
        <v>1.5219162375527699</v>
      </c>
      <c r="E277" s="110">
        <v>429.31078762076203</v>
      </c>
      <c r="F277" s="110">
        <v>412.497814100006</v>
      </c>
      <c r="G277" s="182">
        <v>0.23754282344553401</v>
      </c>
      <c r="H277" s="110">
        <v>215954633.71502301</v>
      </c>
      <c r="I277" s="110">
        <v>51298473.428812698</v>
      </c>
      <c r="J277" s="194"/>
      <c r="K277" s="110">
        <v>4575.8500000000004</v>
      </c>
      <c r="L277" s="194">
        <v>10.643684356793701</v>
      </c>
      <c r="M277" s="194">
        <v>113.288016687056</v>
      </c>
      <c r="N277" s="194">
        <v>19.042339984489999</v>
      </c>
      <c r="O277" s="110">
        <v>24331</v>
      </c>
      <c r="P277" s="110"/>
    </row>
    <row r="278" spans="1:16" ht="13.2" x14ac:dyDescent="0.25">
      <c r="A278" s="18" t="s">
        <v>589</v>
      </c>
      <c r="B278" s="110"/>
      <c r="C278" s="110"/>
      <c r="D278" s="165"/>
      <c r="E278" s="110"/>
      <c r="F278" s="110"/>
      <c r="G278" s="182"/>
      <c r="H278" s="110"/>
      <c r="I278" s="110"/>
      <c r="J278" s="194"/>
      <c r="K278" s="110"/>
      <c r="L278" s="194"/>
      <c r="M278" s="194"/>
      <c r="N278" s="194"/>
      <c r="O278" s="110"/>
      <c r="P278" s="110"/>
    </row>
    <row r="279" spans="1:16" ht="13.2" x14ac:dyDescent="0.25">
      <c r="A279" s="110" t="s">
        <v>590</v>
      </c>
      <c r="B279" s="110">
        <v>7061</v>
      </c>
      <c r="C279" s="110">
        <v>785</v>
      </c>
      <c r="D279" s="165">
        <v>1.5219162375527699</v>
      </c>
      <c r="E279" s="110">
        <v>515.85052394291495</v>
      </c>
      <c r="F279" s="110">
        <v>515.85052394291495</v>
      </c>
      <c r="G279" s="182">
        <v>0</v>
      </c>
      <c r="H279" s="110">
        <v>126300041.179258</v>
      </c>
      <c r="I279" s="110">
        <v>7492912.8971696598</v>
      </c>
      <c r="J279" s="194"/>
      <c r="K279" s="110">
        <v>4524.91</v>
      </c>
      <c r="L279" s="194">
        <v>7.9172707100794</v>
      </c>
      <c r="M279" s="194">
        <v>62.683175496681201</v>
      </c>
      <c r="N279" s="194">
        <v>31.0859940796331</v>
      </c>
      <c r="O279" s="110">
        <v>35858</v>
      </c>
      <c r="P279" s="110"/>
    </row>
    <row r="280" spans="1:16" ht="13.2" x14ac:dyDescent="0.25">
      <c r="A280" s="110" t="s">
        <v>591</v>
      </c>
      <c r="B280" s="110">
        <v>6298</v>
      </c>
      <c r="C280" s="110">
        <v>785</v>
      </c>
      <c r="D280" s="165">
        <v>1.5219162375527699</v>
      </c>
      <c r="E280" s="110">
        <v>515.85052394291495</v>
      </c>
      <c r="F280" s="110">
        <v>515.85052394291495</v>
      </c>
      <c r="G280" s="182">
        <v>0</v>
      </c>
      <c r="H280" s="110">
        <v>126300041.179258</v>
      </c>
      <c r="I280" s="110">
        <v>6124700.3383058701</v>
      </c>
      <c r="J280" s="194"/>
      <c r="K280" s="110">
        <v>4524.91</v>
      </c>
      <c r="L280" s="194">
        <v>8.0314867579252898</v>
      </c>
      <c r="M280" s="194">
        <v>64.504779542729295</v>
      </c>
      <c r="N280" s="194">
        <v>28.115431960732199</v>
      </c>
      <c r="O280" s="110">
        <v>34980</v>
      </c>
      <c r="P280" s="110"/>
    </row>
    <row r="281" spans="1:16" ht="13.2" x14ac:dyDescent="0.25">
      <c r="A281" s="110" t="s">
        <v>592</v>
      </c>
      <c r="B281" s="110">
        <v>10090</v>
      </c>
      <c r="C281" s="110">
        <v>785</v>
      </c>
      <c r="D281" s="165">
        <v>1.5219162375527699</v>
      </c>
      <c r="E281" s="110">
        <v>515.85052394291495</v>
      </c>
      <c r="F281" s="110">
        <v>515.85052394291495</v>
      </c>
      <c r="G281" s="182">
        <v>0</v>
      </c>
      <c r="H281" s="110">
        <v>126300041.179258</v>
      </c>
      <c r="I281" s="110">
        <v>11247527.966670301</v>
      </c>
      <c r="J281" s="194"/>
      <c r="K281" s="110">
        <v>4524.91</v>
      </c>
      <c r="L281" s="194">
        <v>8.7600357270207407</v>
      </c>
      <c r="M281" s="194">
        <v>76.738225938679804</v>
      </c>
      <c r="N281" s="194">
        <v>33.710099253723598</v>
      </c>
      <c r="O281" s="110">
        <v>37005</v>
      </c>
      <c r="P281" s="110"/>
    </row>
    <row r="282" spans="1:16" ht="13.2" x14ac:dyDescent="0.25">
      <c r="A282" s="110" t="s">
        <v>593</v>
      </c>
      <c r="B282" s="110">
        <v>14966</v>
      </c>
      <c r="C282" s="110">
        <v>785</v>
      </c>
      <c r="D282" s="165">
        <v>1.5219162375527699</v>
      </c>
      <c r="E282" s="110">
        <v>515.85052394291495</v>
      </c>
      <c r="F282" s="110">
        <v>515.85052394291495</v>
      </c>
      <c r="G282" s="182">
        <v>0</v>
      </c>
      <c r="H282" s="110">
        <v>126300041.179258</v>
      </c>
      <c r="I282" s="110">
        <v>12708817.641989101</v>
      </c>
      <c r="J282" s="194"/>
      <c r="K282" s="110">
        <v>4524.91</v>
      </c>
      <c r="L282" s="194">
        <v>9.0618698343670996</v>
      </c>
      <c r="M282" s="194">
        <v>82.117484895012296</v>
      </c>
      <c r="N282" s="194">
        <v>26.250538614706102</v>
      </c>
      <c r="O282" s="110">
        <v>30008</v>
      </c>
      <c r="P282" s="110"/>
    </row>
    <row r="283" spans="1:16" ht="13.2" x14ac:dyDescent="0.25">
      <c r="A283" s="110" t="s">
        <v>594</v>
      </c>
      <c r="B283" s="110">
        <v>5284</v>
      </c>
      <c r="C283" s="110">
        <v>785</v>
      </c>
      <c r="D283" s="165">
        <v>1.5219162375527699</v>
      </c>
      <c r="E283" s="110">
        <v>515.85052394291495</v>
      </c>
      <c r="F283" s="110">
        <v>515.85052394291495</v>
      </c>
      <c r="G283" s="182">
        <v>0</v>
      </c>
      <c r="H283" s="110">
        <v>126300041.179258</v>
      </c>
      <c r="I283" s="110">
        <v>5047947.2897099396</v>
      </c>
      <c r="J283" s="194"/>
      <c r="K283" s="110">
        <v>4524.91</v>
      </c>
      <c r="L283" s="194">
        <v>7.7886113718880896</v>
      </c>
      <c r="M283" s="194">
        <v>60.662467102304497</v>
      </c>
      <c r="N283" s="194">
        <v>27.216580638351299</v>
      </c>
      <c r="O283" s="110">
        <v>33909</v>
      </c>
      <c r="P283" s="110"/>
    </row>
    <row r="284" spans="1:16" ht="13.2" x14ac:dyDescent="0.25">
      <c r="A284" s="110" t="s">
        <v>595</v>
      </c>
      <c r="B284" s="110">
        <v>11605</v>
      </c>
      <c r="C284" s="110">
        <v>785</v>
      </c>
      <c r="D284" s="165">
        <v>1.5219162375527699</v>
      </c>
      <c r="E284" s="110">
        <v>515.85052394291495</v>
      </c>
      <c r="F284" s="110">
        <v>515.85052394291495</v>
      </c>
      <c r="G284" s="182">
        <v>0</v>
      </c>
      <c r="H284" s="110">
        <v>126300041.179258</v>
      </c>
      <c r="I284" s="110">
        <v>11448091.665104</v>
      </c>
      <c r="J284" s="194"/>
      <c r="K284" s="110">
        <v>4524.91</v>
      </c>
      <c r="L284" s="194">
        <v>8.8152058127635105</v>
      </c>
      <c r="M284" s="194">
        <v>77.707853521379505</v>
      </c>
      <c r="N284" s="194">
        <v>31.943520000115001</v>
      </c>
      <c r="O284" s="110">
        <v>31462</v>
      </c>
      <c r="P284" s="110"/>
    </row>
    <row r="285" spans="1:16" ht="13.2" x14ac:dyDescent="0.25">
      <c r="A285" s="110" t="s">
        <v>596</v>
      </c>
      <c r="B285" s="110">
        <v>11727</v>
      </c>
      <c r="C285" s="110">
        <v>785</v>
      </c>
      <c r="D285" s="165">
        <v>1.5219162375527699</v>
      </c>
      <c r="E285" s="110">
        <v>515.85052394291495</v>
      </c>
      <c r="F285" s="110">
        <v>515.85052394291495</v>
      </c>
      <c r="G285" s="182">
        <v>0</v>
      </c>
      <c r="H285" s="110">
        <v>126300041.179258</v>
      </c>
      <c r="I285" s="110">
        <v>15723981.077516001</v>
      </c>
      <c r="J285" s="194"/>
      <c r="K285" s="110">
        <v>4524.91</v>
      </c>
      <c r="L285" s="194">
        <v>8.8750503135196208</v>
      </c>
      <c r="M285" s="194">
        <v>78.766518067504805</v>
      </c>
      <c r="N285" s="194">
        <v>29.012042858341601</v>
      </c>
      <c r="O285" s="110">
        <v>56894</v>
      </c>
      <c r="P285" s="110"/>
    </row>
    <row r="286" spans="1:16" ht="13.2" x14ac:dyDescent="0.25">
      <c r="A286" s="110" t="s">
        <v>597</v>
      </c>
      <c r="B286" s="110">
        <v>63779</v>
      </c>
      <c r="C286" s="110">
        <v>785</v>
      </c>
      <c r="D286" s="165">
        <v>1.5219162375527699</v>
      </c>
      <c r="E286" s="110">
        <v>515.85052394291495</v>
      </c>
      <c r="F286" s="110">
        <v>515.85052394291495</v>
      </c>
      <c r="G286" s="182">
        <v>0</v>
      </c>
      <c r="H286" s="110">
        <v>126300041.179258</v>
      </c>
      <c r="I286" s="110">
        <v>56506062.302792601</v>
      </c>
      <c r="J286" s="194"/>
      <c r="K286" s="110">
        <v>4524.91</v>
      </c>
      <c r="L286" s="194">
        <v>10.940615386067</v>
      </c>
      <c r="M286" s="194">
        <v>119.697065025846</v>
      </c>
      <c r="N286" s="194">
        <v>14.1405041003361</v>
      </c>
      <c r="O286" s="110">
        <v>26924</v>
      </c>
      <c r="P286" s="110"/>
    </row>
    <row r="287" spans="1:16" ht="13.2" x14ac:dyDescent="0.25">
      <c r="A287" s="18" t="s">
        <v>598</v>
      </c>
      <c r="B287" s="110"/>
      <c r="C287" s="110"/>
      <c r="D287" s="165"/>
      <c r="E287" s="110"/>
      <c r="F287" s="110"/>
      <c r="G287" s="182"/>
      <c r="H287" s="110"/>
      <c r="I287" s="110"/>
      <c r="J287" s="194"/>
      <c r="K287" s="110"/>
      <c r="L287" s="194"/>
      <c r="M287" s="194"/>
      <c r="N287" s="194"/>
      <c r="O287" s="110"/>
      <c r="P287" s="110"/>
    </row>
    <row r="288" spans="1:16" ht="13.2" x14ac:dyDescent="0.25">
      <c r="A288" s="110" t="s">
        <v>599</v>
      </c>
      <c r="B288" s="110">
        <v>2408</v>
      </c>
      <c r="C288" s="110">
        <v>659</v>
      </c>
      <c r="D288" s="165">
        <v>1.5219162375527699</v>
      </c>
      <c r="E288" s="110">
        <v>432.79315920568899</v>
      </c>
      <c r="F288" s="110">
        <v>408.00897807352902</v>
      </c>
      <c r="G288" s="182">
        <v>9.3998294167314395E-3</v>
      </c>
      <c r="H288" s="110">
        <v>301602615.69850397</v>
      </c>
      <c r="I288" s="110">
        <v>2835013.1392059401</v>
      </c>
      <c r="J288" s="194"/>
      <c r="K288" s="110">
        <v>4573.97</v>
      </c>
      <c r="L288" s="194">
        <v>6.8892400411523598</v>
      </c>
      <c r="M288" s="194">
        <v>47.461628344616997</v>
      </c>
      <c r="N288" s="194">
        <v>28.135179280660001</v>
      </c>
      <c r="O288" s="110">
        <v>34553</v>
      </c>
      <c r="P288" s="110"/>
    </row>
    <row r="289" spans="1:16" ht="13.2" x14ac:dyDescent="0.25">
      <c r="A289" s="110" t="s">
        <v>600</v>
      </c>
      <c r="B289" s="110">
        <v>2551</v>
      </c>
      <c r="C289" s="110">
        <v>716</v>
      </c>
      <c r="D289" s="165">
        <v>1.5219162375527699</v>
      </c>
      <c r="E289" s="110">
        <v>470.13589832931598</v>
      </c>
      <c r="F289" s="110">
        <v>408.00897807352902</v>
      </c>
      <c r="G289" s="182">
        <v>1.0817252685969E-2</v>
      </c>
      <c r="H289" s="110">
        <v>301602615.69850397</v>
      </c>
      <c r="I289" s="110">
        <v>3262511.7047599098</v>
      </c>
      <c r="J289" s="194"/>
      <c r="K289" s="110">
        <v>4573.97</v>
      </c>
      <c r="L289" s="194">
        <v>7.23572983352443</v>
      </c>
      <c r="M289" s="194">
        <v>52.355786223755501</v>
      </c>
      <c r="N289" s="194">
        <v>33.445794692452701</v>
      </c>
      <c r="O289" s="110">
        <v>37684</v>
      </c>
      <c r="P289" s="110"/>
    </row>
    <row r="290" spans="1:16" ht="13.2" x14ac:dyDescent="0.25">
      <c r="A290" s="110" t="s">
        <v>601</v>
      </c>
      <c r="B290" s="110">
        <v>12245</v>
      </c>
      <c r="C290" s="110">
        <v>434</v>
      </c>
      <c r="D290" s="165">
        <v>1.5219162375527699</v>
      </c>
      <c r="E290" s="110">
        <v>285.09147627575999</v>
      </c>
      <c r="F290" s="110">
        <v>408.00897807352902</v>
      </c>
      <c r="G290" s="182">
        <v>3.1486625915542701E-2</v>
      </c>
      <c r="H290" s="110">
        <v>301602615.69850397</v>
      </c>
      <c r="I290" s="110">
        <v>9496448.7356479708</v>
      </c>
      <c r="J290" s="194"/>
      <c r="K290" s="110">
        <v>4573.97</v>
      </c>
      <c r="L290" s="194">
        <v>9.1050893007501994</v>
      </c>
      <c r="M290" s="194">
        <v>82.902651174635807</v>
      </c>
      <c r="N290" s="194">
        <v>26.8581088672336</v>
      </c>
      <c r="O290" s="110">
        <v>21520</v>
      </c>
      <c r="P290" s="110"/>
    </row>
    <row r="291" spans="1:16" ht="13.2" x14ac:dyDescent="0.25">
      <c r="A291" s="110" t="s">
        <v>602</v>
      </c>
      <c r="B291" s="110">
        <v>3068</v>
      </c>
      <c r="C291" s="110">
        <v>539</v>
      </c>
      <c r="D291" s="165">
        <v>1.5219162375527699</v>
      </c>
      <c r="E291" s="110">
        <v>354.309820366304</v>
      </c>
      <c r="F291" s="110">
        <v>408.00897807352902</v>
      </c>
      <c r="G291" s="182">
        <v>9.8044141295849496E-3</v>
      </c>
      <c r="H291" s="110">
        <v>301602615.69850397</v>
      </c>
      <c r="I291" s="110">
        <v>2957036.9468741901</v>
      </c>
      <c r="J291" s="194"/>
      <c r="K291" s="110">
        <v>4573.97</v>
      </c>
      <c r="L291" s="194">
        <v>7.6088993472460196</v>
      </c>
      <c r="M291" s="194">
        <v>57.895349276520797</v>
      </c>
      <c r="N291" s="194">
        <v>27.84915127144</v>
      </c>
      <c r="O291" s="110">
        <v>29364</v>
      </c>
      <c r="P291" s="110"/>
    </row>
    <row r="292" spans="1:16" ht="13.2" x14ac:dyDescent="0.25">
      <c r="A292" s="110" t="s">
        <v>603</v>
      </c>
      <c r="B292" s="110">
        <v>7143</v>
      </c>
      <c r="C292" s="110">
        <v>460</v>
      </c>
      <c r="D292" s="165">
        <v>1.5219162375527699</v>
      </c>
      <c r="E292" s="110">
        <v>302.31126017744799</v>
      </c>
      <c r="F292" s="110">
        <v>408.00897807352902</v>
      </c>
      <c r="G292" s="182">
        <v>1.9476821131335E-2</v>
      </c>
      <c r="H292" s="110">
        <v>301602615.69850397</v>
      </c>
      <c r="I292" s="110">
        <v>5874260.1987025198</v>
      </c>
      <c r="J292" s="194"/>
      <c r="K292" s="110">
        <v>4573.97</v>
      </c>
      <c r="L292" s="194">
        <v>8.3049871633790104</v>
      </c>
      <c r="M292" s="194">
        <v>68.972811783890094</v>
      </c>
      <c r="N292" s="194">
        <v>21.119448982126901</v>
      </c>
      <c r="O292" s="110">
        <v>33103</v>
      </c>
      <c r="P292" s="110"/>
    </row>
    <row r="293" spans="1:16" ht="13.2" x14ac:dyDescent="0.25">
      <c r="A293" s="110" t="s">
        <v>604</v>
      </c>
      <c r="B293" s="110">
        <v>3986</v>
      </c>
      <c r="C293" s="110">
        <v>480</v>
      </c>
      <c r="D293" s="165">
        <v>1.5219162375527699</v>
      </c>
      <c r="E293" s="110">
        <v>315.17330871675</v>
      </c>
      <c r="F293" s="110">
        <v>408.00897807352902</v>
      </c>
      <c r="G293" s="182">
        <v>1.1331041429906799E-2</v>
      </c>
      <c r="H293" s="110">
        <v>301602615.69850397</v>
      </c>
      <c r="I293" s="110">
        <v>3417471.73384802</v>
      </c>
      <c r="J293" s="194"/>
      <c r="K293" s="110">
        <v>4573.97</v>
      </c>
      <c r="L293" s="194">
        <v>7.7621636779546597</v>
      </c>
      <c r="M293" s="194">
        <v>60.251184963358703</v>
      </c>
      <c r="N293" s="194">
        <v>26.641951304244699</v>
      </c>
      <c r="O293" s="110">
        <v>25553</v>
      </c>
      <c r="P293" s="110"/>
    </row>
    <row r="294" spans="1:16" ht="13.2" x14ac:dyDescent="0.25">
      <c r="A294" s="110" t="s">
        <v>605</v>
      </c>
      <c r="B294" s="110">
        <v>6747</v>
      </c>
      <c r="C294" s="110">
        <v>436</v>
      </c>
      <c r="D294" s="165">
        <v>1.5219162375527699</v>
      </c>
      <c r="E294" s="110">
        <v>286.44078352515101</v>
      </c>
      <c r="F294" s="110">
        <v>408.00897807352902</v>
      </c>
      <c r="G294" s="182">
        <v>1.7431255364986201E-2</v>
      </c>
      <c r="H294" s="110">
        <v>301602615.69850397</v>
      </c>
      <c r="I294" s="110">
        <v>5257312.2129884101</v>
      </c>
      <c r="J294" s="194"/>
      <c r="K294" s="110">
        <v>4573.97</v>
      </c>
      <c r="L294" s="194">
        <v>8.0500183442763191</v>
      </c>
      <c r="M294" s="194">
        <v>64.802795343185295</v>
      </c>
      <c r="N294" s="194">
        <v>21.686136194236902</v>
      </c>
      <c r="O294" s="110">
        <v>28948</v>
      </c>
      <c r="P294" s="110"/>
    </row>
    <row r="295" spans="1:16" ht="13.2" x14ac:dyDescent="0.25">
      <c r="A295" s="110" t="s">
        <v>606</v>
      </c>
      <c r="B295" s="110">
        <v>72589</v>
      </c>
      <c r="C295" s="110">
        <v>567</v>
      </c>
      <c r="D295" s="165">
        <v>1.5219162375527699</v>
      </c>
      <c r="E295" s="110">
        <v>372.23373649054298</v>
      </c>
      <c r="F295" s="110">
        <v>408.00897807352902</v>
      </c>
      <c r="G295" s="182">
        <v>0.24370792243343101</v>
      </c>
      <c r="H295" s="110">
        <v>301602615.69850397</v>
      </c>
      <c r="I295" s="110">
        <v>73502946.872370899</v>
      </c>
      <c r="J295" s="194"/>
      <c r="K295" s="110">
        <v>4573.97</v>
      </c>
      <c r="L295" s="194">
        <v>10.9837806399439</v>
      </c>
      <c r="M295" s="194">
        <v>120.643437146406</v>
      </c>
      <c r="N295" s="194">
        <v>18.136948613796498</v>
      </c>
      <c r="O295" s="110">
        <v>25435</v>
      </c>
      <c r="P295" s="110"/>
    </row>
    <row r="296" spans="1:16" ht="13.2" x14ac:dyDescent="0.25">
      <c r="A296" s="110" t="s">
        <v>607</v>
      </c>
      <c r="B296" s="110">
        <v>2489</v>
      </c>
      <c r="C296" s="110">
        <v>911</v>
      </c>
      <c r="D296" s="165">
        <v>1.5219162375527699</v>
      </c>
      <c r="E296" s="110">
        <v>598.57972742753998</v>
      </c>
      <c r="F296" s="110">
        <v>408.00897807352902</v>
      </c>
      <c r="G296" s="182">
        <v>1.34378566185498E-2</v>
      </c>
      <c r="H296" s="110">
        <v>301602615.69850397</v>
      </c>
      <c r="I296" s="110">
        <v>4052892.7055360698</v>
      </c>
      <c r="J296" s="194"/>
      <c r="K296" s="110">
        <v>4573.97</v>
      </c>
      <c r="L296" s="194">
        <v>7.05823411112552</v>
      </c>
      <c r="M296" s="194">
        <v>49.818668767455897</v>
      </c>
      <c r="N296" s="194">
        <v>42.996012934868503</v>
      </c>
      <c r="O296" s="110">
        <v>44130</v>
      </c>
      <c r="P296" s="110"/>
    </row>
    <row r="297" spans="1:16" ht="13.2" x14ac:dyDescent="0.25">
      <c r="A297" s="110" t="s">
        <v>608</v>
      </c>
      <c r="B297" s="110">
        <v>5852</v>
      </c>
      <c r="C297" s="110">
        <v>729</v>
      </c>
      <c r="D297" s="165">
        <v>1.5219162375527699</v>
      </c>
      <c r="E297" s="110">
        <v>478.98514191582098</v>
      </c>
      <c r="F297" s="110">
        <v>408.00897807352902</v>
      </c>
      <c r="G297" s="182">
        <v>2.5281885575251899E-2</v>
      </c>
      <c r="H297" s="110">
        <v>301602615.69850397</v>
      </c>
      <c r="I297" s="110">
        <v>7625082.8192862598</v>
      </c>
      <c r="J297" s="194"/>
      <c r="K297" s="110">
        <v>4573.97</v>
      </c>
      <c r="L297" s="194">
        <v>8.1286678901118794</v>
      </c>
      <c r="M297" s="194">
        <v>66.075241667735895</v>
      </c>
      <c r="N297" s="194">
        <v>34.642188347039301</v>
      </c>
      <c r="O297" s="110">
        <v>43705</v>
      </c>
      <c r="P297" s="110"/>
    </row>
    <row r="298" spans="1:16" ht="13.2" x14ac:dyDescent="0.25">
      <c r="A298" s="110" t="s">
        <v>609</v>
      </c>
      <c r="B298" s="110">
        <v>128901</v>
      </c>
      <c r="C298" s="110">
        <v>691</v>
      </c>
      <c r="D298" s="165">
        <v>1.5219162375527699</v>
      </c>
      <c r="E298" s="110">
        <v>454.29286439797801</v>
      </c>
      <c r="F298" s="110">
        <v>408.00897807352902</v>
      </c>
      <c r="G298" s="182">
        <v>0.52817191468504598</v>
      </c>
      <c r="H298" s="110">
        <v>301602615.69850397</v>
      </c>
      <c r="I298" s="110">
        <v>159298031.00749701</v>
      </c>
      <c r="J298" s="194"/>
      <c r="K298" s="110">
        <v>4573.97</v>
      </c>
      <c r="L298" s="194">
        <v>11.658719065521</v>
      </c>
      <c r="M298" s="194">
        <v>135.92573024874301</v>
      </c>
      <c r="N298" s="194">
        <v>12.002446609755401</v>
      </c>
      <c r="O298" s="110">
        <v>32461</v>
      </c>
      <c r="P298" s="110"/>
    </row>
    <row r="299" spans="1:16" ht="13.2" x14ac:dyDescent="0.25">
      <c r="A299" s="110" t="s">
        <v>610</v>
      </c>
      <c r="B299" s="110">
        <v>6668</v>
      </c>
      <c r="C299" s="110">
        <v>777</v>
      </c>
      <c r="D299" s="165">
        <v>1.5219162375527699</v>
      </c>
      <c r="E299" s="110">
        <v>510.37370003097902</v>
      </c>
      <c r="F299" s="110">
        <v>408.00897807352902</v>
      </c>
      <c r="G299" s="182">
        <v>3.0694953514377399E-2</v>
      </c>
      <c r="H299" s="110">
        <v>301602615.69850397</v>
      </c>
      <c r="I299" s="110">
        <v>9257678.2686802</v>
      </c>
      <c r="J299" s="194"/>
      <c r="K299" s="110">
        <v>4573.97</v>
      </c>
      <c r="L299" s="194">
        <v>8.1570226569059905</v>
      </c>
      <c r="M299" s="194">
        <v>66.537018625277597</v>
      </c>
      <c r="N299" s="194">
        <v>34.3581291747576</v>
      </c>
      <c r="O299" s="110">
        <v>49389</v>
      </c>
      <c r="P299" s="110"/>
    </row>
    <row r="300" spans="1:16" ht="13.2" x14ac:dyDescent="0.25">
      <c r="A300" s="110" t="s">
        <v>611</v>
      </c>
      <c r="B300" s="110">
        <v>5423</v>
      </c>
      <c r="C300" s="110">
        <v>518</v>
      </c>
      <c r="D300" s="165">
        <v>1.5219162375527699</v>
      </c>
      <c r="E300" s="110">
        <v>340.68410391311602</v>
      </c>
      <c r="F300" s="110">
        <v>408.00897807352902</v>
      </c>
      <c r="G300" s="182">
        <v>1.6663820418767999E-2</v>
      </c>
      <c r="H300" s="110">
        <v>301602615.69850397</v>
      </c>
      <c r="I300" s="110">
        <v>5025851.8258305602</v>
      </c>
      <c r="J300" s="194"/>
      <c r="K300" s="110">
        <v>4573.97</v>
      </c>
      <c r="L300" s="194">
        <v>8.07490026583333</v>
      </c>
      <c r="M300" s="194">
        <v>65.204014303155205</v>
      </c>
      <c r="N300" s="194">
        <v>27.3559724395272</v>
      </c>
      <c r="O300" s="110">
        <v>30395</v>
      </c>
      <c r="P300" s="110"/>
    </row>
    <row r="301" spans="1:16" ht="13.2" x14ac:dyDescent="0.25">
      <c r="A301" s="110" t="s">
        <v>612</v>
      </c>
      <c r="B301" s="110">
        <v>8872</v>
      </c>
      <c r="C301" s="110">
        <v>380</v>
      </c>
      <c r="D301" s="165">
        <v>1.5219162375527699</v>
      </c>
      <c r="E301" s="110">
        <v>249.70221055971501</v>
      </c>
      <c r="F301" s="110">
        <v>408.00897807352902</v>
      </c>
      <c r="G301" s="182">
        <v>1.9981450999075501E-2</v>
      </c>
      <c r="H301" s="110">
        <v>301602615.69850397</v>
      </c>
      <c r="I301" s="110">
        <v>6026457.8867726503</v>
      </c>
      <c r="J301" s="194"/>
      <c r="K301" s="110">
        <v>4573.97</v>
      </c>
      <c r="L301" s="194">
        <v>8.7237708732927004</v>
      </c>
      <c r="M301" s="194">
        <v>76.104178249710102</v>
      </c>
      <c r="N301" s="194">
        <v>16.202442928760501</v>
      </c>
      <c r="O301" s="110">
        <v>31129</v>
      </c>
      <c r="P301" s="110"/>
    </row>
    <row r="302" spans="1:16" ht="13.2" x14ac:dyDescent="0.25">
      <c r="A302" s="110" t="s">
        <v>613</v>
      </c>
      <c r="B302" s="110">
        <v>2794</v>
      </c>
      <c r="C302" s="110">
        <v>744</v>
      </c>
      <c r="D302" s="165">
        <v>1.5219162375527699</v>
      </c>
      <c r="E302" s="110">
        <v>488.59926847473002</v>
      </c>
      <c r="F302" s="110">
        <v>408.00897807352902</v>
      </c>
      <c r="G302" s="182">
        <v>1.2312955681444899E-2</v>
      </c>
      <c r="H302" s="110">
        <v>301602615.69850397</v>
      </c>
      <c r="I302" s="110">
        <v>3713619.6405035201</v>
      </c>
      <c r="J302" s="194"/>
      <c r="K302" s="110">
        <v>4573.97</v>
      </c>
      <c r="L302" s="194">
        <v>7.4283978130549198</v>
      </c>
      <c r="M302" s="194">
        <v>55.181094068999101</v>
      </c>
      <c r="N302" s="194">
        <v>36.347754066772602</v>
      </c>
      <c r="O302" s="110">
        <v>38699</v>
      </c>
      <c r="P302" s="110"/>
    </row>
    <row r="303" spans="1:16" ht="13.2" x14ac:dyDescent="0.25">
      <c r="A303" s="18" t="s">
        <v>614</v>
      </c>
      <c r="B303" s="110"/>
      <c r="C303" s="110"/>
      <c r="D303" s="165"/>
      <c r="E303" s="110"/>
      <c r="F303" s="110"/>
      <c r="G303" s="182"/>
      <c r="H303" s="110"/>
      <c r="I303" s="110"/>
      <c r="J303" s="194"/>
      <c r="K303" s="110"/>
      <c r="L303" s="194"/>
      <c r="M303" s="194"/>
      <c r="N303" s="194"/>
      <c r="O303" s="110"/>
      <c r="P303" s="110"/>
    </row>
    <row r="304" spans="1:16" ht="13.2" x14ac:dyDescent="0.25">
      <c r="A304" s="110" t="s">
        <v>615</v>
      </c>
      <c r="B304" s="110">
        <v>2785</v>
      </c>
      <c r="C304" s="110">
        <v>1207</v>
      </c>
      <c r="D304" s="165">
        <v>1.5219162375527699</v>
      </c>
      <c r="E304" s="110">
        <v>793.31909799430196</v>
      </c>
      <c r="F304" s="110">
        <v>461.604484546251</v>
      </c>
      <c r="G304" s="182">
        <v>1.91382204725698E-2</v>
      </c>
      <c r="H304" s="110">
        <v>157927480.279843</v>
      </c>
      <c r="I304" s="110">
        <v>3022450.9362730398</v>
      </c>
      <c r="J304" s="194"/>
      <c r="K304" s="110">
        <v>4160.17</v>
      </c>
      <c r="L304" s="194">
        <v>7.4717200505183499</v>
      </c>
      <c r="M304" s="194">
        <v>55.826600513317999</v>
      </c>
      <c r="N304" s="194">
        <v>47.767243607551102</v>
      </c>
      <c r="O304" s="110">
        <v>34034</v>
      </c>
      <c r="P304" s="110"/>
    </row>
    <row r="305" spans="1:16" ht="13.2" x14ac:dyDescent="0.25">
      <c r="A305" s="110" t="s">
        <v>616</v>
      </c>
      <c r="B305" s="110">
        <v>6220</v>
      </c>
      <c r="C305" s="110">
        <v>860</v>
      </c>
      <c r="D305" s="165">
        <v>1.5219162375527699</v>
      </c>
      <c r="E305" s="110">
        <v>564.84610768806499</v>
      </c>
      <c r="F305" s="110">
        <v>461.604484546251</v>
      </c>
      <c r="G305" s="182">
        <v>3.0433294561805199E-2</v>
      </c>
      <c r="H305" s="110">
        <v>157927480.279843</v>
      </c>
      <c r="I305" s="110">
        <v>4806253.5267601404</v>
      </c>
      <c r="J305" s="194"/>
      <c r="K305" s="110">
        <v>4160.17</v>
      </c>
      <c r="L305" s="194">
        <v>8.4545685024936503</v>
      </c>
      <c r="M305" s="194">
        <v>71.479728563357597</v>
      </c>
      <c r="N305" s="194">
        <v>32.010035347805299</v>
      </c>
      <c r="O305" s="110">
        <v>40823</v>
      </c>
      <c r="P305" s="110"/>
    </row>
    <row r="306" spans="1:16" ht="13.2" x14ac:dyDescent="0.25">
      <c r="A306" s="110" t="s">
        <v>617</v>
      </c>
      <c r="B306" s="110">
        <v>28080</v>
      </c>
      <c r="C306" s="110">
        <v>683</v>
      </c>
      <c r="D306" s="165">
        <v>1.5219162375527699</v>
      </c>
      <c r="E306" s="110">
        <v>448.89330712686399</v>
      </c>
      <c r="F306" s="110">
        <v>461.604484546251</v>
      </c>
      <c r="G306" s="182">
        <v>0.10918643295614799</v>
      </c>
      <c r="H306" s="110">
        <v>157927480.279843</v>
      </c>
      <c r="I306" s="110">
        <v>17243538.237508502</v>
      </c>
      <c r="J306" s="194"/>
      <c r="K306" s="110">
        <v>4160.17</v>
      </c>
      <c r="L306" s="194">
        <v>10.0676948992971</v>
      </c>
      <c r="M306" s="194">
        <v>101.358480585332</v>
      </c>
      <c r="N306" s="194">
        <v>20.156235915630301</v>
      </c>
      <c r="O306" s="110">
        <v>38030</v>
      </c>
      <c r="P306" s="110"/>
    </row>
    <row r="307" spans="1:16" ht="13.2" x14ac:dyDescent="0.25">
      <c r="A307" s="110" t="s">
        <v>618</v>
      </c>
      <c r="B307" s="110">
        <v>17529</v>
      </c>
      <c r="C307" s="110">
        <v>609</v>
      </c>
      <c r="D307" s="165">
        <v>1.5219162375527699</v>
      </c>
      <c r="E307" s="110">
        <v>399.90683918583602</v>
      </c>
      <c r="F307" s="110">
        <v>461.604484546251</v>
      </c>
      <c r="G307" s="182">
        <v>6.07217692260082E-2</v>
      </c>
      <c r="H307" s="110">
        <v>157927480.279843</v>
      </c>
      <c r="I307" s="110">
        <v>9589636.0119975507</v>
      </c>
      <c r="J307" s="194"/>
      <c r="K307" s="110">
        <v>4160.17</v>
      </c>
      <c r="L307" s="194">
        <v>9.5942770923795493</v>
      </c>
      <c r="M307" s="194">
        <v>92.0501529253591</v>
      </c>
      <c r="N307" s="194">
        <v>31.885482689950901</v>
      </c>
      <c r="O307" s="110">
        <v>22934</v>
      </c>
      <c r="P307" s="110"/>
    </row>
    <row r="308" spans="1:16" ht="13.2" x14ac:dyDescent="0.25">
      <c r="A308" s="110" t="s">
        <v>619</v>
      </c>
      <c r="B308" s="110">
        <v>9685</v>
      </c>
      <c r="C308" s="110">
        <v>510</v>
      </c>
      <c r="D308" s="165">
        <v>1.5219162375527699</v>
      </c>
      <c r="E308" s="110">
        <v>335.00121775097199</v>
      </c>
      <c r="F308" s="110">
        <v>461.604484546251</v>
      </c>
      <c r="G308" s="182">
        <v>2.8104408880143501E-2</v>
      </c>
      <c r="H308" s="110">
        <v>157927480.279843</v>
      </c>
      <c r="I308" s="110">
        <v>4438458.4791954895</v>
      </c>
      <c r="J308" s="194"/>
      <c r="K308" s="110">
        <v>4160.17</v>
      </c>
      <c r="L308" s="194">
        <v>8.9360890124997905</v>
      </c>
      <c r="M308" s="194">
        <v>79.853686839319494</v>
      </c>
      <c r="N308" s="194">
        <v>18.2030589296687</v>
      </c>
      <c r="O308" s="110">
        <v>39720</v>
      </c>
      <c r="P308" s="110"/>
    </row>
    <row r="309" spans="1:16" ht="13.2" x14ac:dyDescent="0.25">
      <c r="A309" s="110" t="s">
        <v>620</v>
      </c>
      <c r="B309" s="110">
        <v>4923</v>
      </c>
      <c r="C309" s="110">
        <v>1213</v>
      </c>
      <c r="D309" s="165">
        <v>1.5219162375527699</v>
      </c>
      <c r="E309" s="110">
        <v>796.85475557358302</v>
      </c>
      <c r="F309" s="110">
        <v>461.604484546251</v>
      </c>
      <c r="G309" s="182">
        <v>3.3981101231914203E-2</v>
      </c>
      <c r="H309" s="110">
        <v>157927480.279843</v>
      </c>
      <c r="I309" s="110">
        <v>5366549.6946904697</v>
      </c>
      <c r="J309" s="194"/>
      <c r="K309" s="110">
        <v>4160.17</v>
      </c>
      <c r="L309" s="194">
        <v>8.1908550539383906</v>
      </c>
      <c r="M309" s="194">
        <v>67.090106514628104</v>
      </c>
      <c r="N309" s="194">
        <v>45.075778060201401</v>
      </c>
      <c r="O309" s="110">
        <v>42075</v>
      </c>
      <c r="P309" s="110"/>
    </row>
    <row r="310" spans="1:16" ht="13.2" x14ac:dyDescent="0.25">
      <c r="A310" s="110" t="s">
        <v>621</v>
      </c>
      <c r="B310" s="110">
        <v>15886</v>
      </c>
      <c r="C310" s="110">
        <v>395</v>
      </c>
      <c r="D310" s="165">
        <v>1.5219162375527699</v>
      </c>
      <c r="E310" s="110">
        <v>259.68610466052297</v>
      </c>
      <c r="F310" s="110">
        <v>461.604484546251</v>
      </c>
      <c r="G310" s="182">
        <v>3.5734829521316298E-2</v>
      </c>
      <c r="H310" s="110">
        <v>157927480.279843</v>
      </c>
      <c r="I310" s="110">
        <v>5643511.5845312197</v>
      </c>
      <c r="J310" s="194"/>
      <c r="K310" s="110">
        <v>4160.17</v>
      </c>
      <c r="L310" s="194">
        <v>9.4198724145978101</v>
      </c>
      <c r="M310" s="194">
        <v>88.7339963073007</v>
      </c>
      <c r="N310" s="194">
        <v>19.027111835429</v>
      </c>
      <c r="O310" s="110">
        <v>29910</v>
      </c>
      <c r="P310" s="110"/>
    </row>
    <row r="311" spans="1:16" ht="13.2" x14ac:dyDescent="0.25">
      <c r="A311" s="110" t="s">
        <v>622</v>
      </c>
      <c r="B311" s="110">
        <v>22867</v>
      </c>
      <c r="C311" s="110">
        <v>693</v>
      </c>
      <c r="D311" s="165">
        <v>1.5219162375527699</v>
      </c>
      <c r="E311" s="110">
        <v>455.02407130137198</v>
      </c>
      <c r="F311" s="110">
        <v>461.604484546251</v>
      </c>
      <c r="G311" s="182">
        <v>9.0130547278755593E-2</v>
      </c>
      <c r="H311" s="110">
        <v>157927480.279843</v>
      </c>
      <c r="I311" s="110">
        <v>14234090.227977101</v>
      </c>
      <c r="J311" s="194"/>
      <c r="K311" s="110">
        <v>4160.17</v>
      </c>
      <c r="L311" s="194">
        <v>9.9054583936892708</v>
      </c>
      <c r="M311" s="194">
        <v>98.118105989109296</v>
      </c>
      <c r="N311" s="194">
        <v>31.364060203581101</v>
      </c>
      <c r="O311" s="110">
        <v>25270</v>
      </c>
      <c r="P311" s="110"/>
    </row>
    <row r="312" spans="1:16" ht="13.2" x14ac:dyDescent="0.25">
      <c r="A312" s="110" t="s">
        <v>623</v>
      </c>
      <c r="B312" s="110">
        <v>78105</v>
      </c>
      <c r="C312" s="110">
        <v>829</v>
      </c>
      <c r="D312" s="165">
        <v>1.5219162375527699</v>
      </c>
      <c r="E312" s="110">
        <v>544.95646889945704</v>
      </c>
      <c r="F312" s="110">
        <v>461.604484546251</v>
      </c>
      <c r="G312" s="182">
        <v>0.36869656663129602</v>
      </c>
      <c r="H312" s="110">
        <v>157927480.279843</v>
      </c>
      <c r="I312" s="110">
        <v>58227319.755909599</v>
      </c>
      <c r="J312" s="194"/>
      <c r="K312" s="110">
        <v>4160.17</v>
      </c>
      <c r="L312" s="194">
        <v>11.164366434299501</v>
      </c>
      <c r="M312" s="194">
        <v>124.643077879313</v>
      </c>
      <c r="N312" s="194">
        <v>13.255634910258101</v>
      </c>
      <c r="O312" s="110">
        <v>37348</v>
      </c>
      <c r="P312" s="110"/>
    </row>
    <row r="313" spans="1:16" ht="13.2" x14ac:dyDescent="0.25">
      <c r="A313" s="110" t="s">
        <v>624</v>
      </c>
      <c r="B313" s="110">
        <v>6052</v>
      </c>
      <c r="C313" s="110">
        <v>937</v>
      </c>
      <c r="D313" s="165">
        <v>1.5219162375527699</v>
      </c>
      <c r="E313" s="110">
        <v>615.710915840957</v>
      </c>
      <c r="F313" s="110">
        <v>461.604484546251</v>
      </c>
      <c r="G313" s="182">
        <v>3.2277821604969802E-2</v>
      </c>
      <c r="H313" s="110">
        <v>157927480.279843</v>
      </c>
      <c r="I313" s="110">
        <v>5097555.0349951396</v>
      </c>
      <c r="J313" s="194"/>
      <c r="K313" s="110">
        <v>4160.17</v>
      </c>
      <c r="L313" s="194">
        <v>8.0257574575043904</v>
      </c>
      <c r="M313" s="194">
        <v>64.4127827666873</v>
      </c>
      <c r="N313" s="194">
        <v>34.9718479222594</v>
      </c>
      <c r="O313" s="110">
        <v>40012</v>
      </c>
      <c r="P313" s="110"/>
    </row>
    <row r="314" spans="1:16" ht="13.2" x14ac:dyDescent="0.25">
      <c r="A314" s="110" t="s">
        <v>625</v>
      </c>
      <c r="B314" s="110">
        <v>42281</v>
      </c>
      <c r="C314" s="110">
        <v>557</v>
      </c>
      <c r="D314" s="165">
        <v>1.5219162375527699</v>
      </c>
      <c r="E314" s="110">
        <v>365.85415028961103</v>
      </c>
      <c r="F314" s="110">
        <v>461.604484546251</v>
      </c>
      <c r="G314" s="182">
        <v>0.13399286737611599</v>
      </c>
      <c r="H314" s="110">
        <v>157927480.279843</v>
      </c>
      <c r="I314" s="110">
        <v>21161155.9201812</v>
      </c>
      <c r="J314" s="194"/>
      <c r="K314" s="110">
        <v>4160.17</v>
      </c>
      <c r="L314" s="194">
        <v>10.4657391545314</v>
      </c>
      <c r="M314" s="194">
        <v>109.53169605069201</v>
      </c>
      <c r="N314" s="194">
        <v>17.0386127214088</v>
      </c>
      <c r="O314" s="110">
        <v>29876</v>
      </c>
      <c r="P314" s="110"/>
    </row>
    <row r="315" spans="1:16" ht="13.2" x14ac:dyDescent="0.25">
      <c r="A315" s="110" t="s">
        <v>626</v>
      </c>
      <c r="B315" s="110">
        <v>8066</v>
      </c>
      <c r="C315" s="110">
        <v>484</v>
      </c>
      <c r="D315" s="165">
        <v>1.5219162375527699</v>
      </c>
      <c r="E315" s="110">
        <v>318.058786672304</v>
      </c>
      <c r="F315" s="110">
        <v>461.604484546251</v>
      </c>
      <c r="G315" s="182">
        <v>2.2222558593884601E-2</v>
      </c>
      <c r="H315" s="110">
        <v>157927480.279843</v>
      </c>
      <c r="I315" s="110">
        <v>3509552.6841033502</v>
      </c>
      <c r="J315" s="194"/>
      <c r="K315" s="110">
        <v>4160.17</v>
      </c>
      <c r="L315" s="194">
        <v>8.6967127489594809</v>
      </c>
      <c r="M315" s="194">
        <v>75.632812637914299</v>
      </c>
      <c r="N315" s="194">
        <v>22.208391628685899</v>
      </c>
      <c r="O315" s="110">
        <v>33407</v>
      </c>
      <c r="P315" s="110"/>
    </row>
    <row r="316" spans="1:16" ht="13.2" x14ac:dyDescent="0.25">
      <c r="A316" s="110" t="s">
        <v>627</v>
      </c>
      <c r="B316" s="110">
        <v>3315</v>
      </c>
      <c r="C316" s="110">
        <v>756</v>
      </c>
      <c r="D316" s="165">
        <v>1.5219162375527699</v>
      </c>
      <c r="E316" s="110">
        <v>496.90794872332901</v>
      </c>
      <c r="F316" s="110">
        <v>461.604484546251</v>
      </c>
      <c r="G316" s="182">
        <v>1.4268815456249299E-2</v>
      </c>
      <c r="H316" s="110">
        <v>157927480.279843</v>
      </c>
      <c r="I316" s="110">
        <v>2253438.0715835299</v>
      </c>
      <c r="J316" s="194"/>
      <c r="K316" s="110">
        <v>4160.17</v>
      </c>
      <c r="L316" s="194">
        <v>7.4705840776587298</v>
      </c>
      <c r="M316" s="194">
        <v>55.809626461368197</v>
      </c>
      <c r="N316" s="194">
        <v>31.326452075039001</v>
      </c>
      <c r="O316" s="110">
        <v>31474</v>
      </c>
      <c r="P316" s="110"/>
    </row>
    <row r="317" spans="1:16" ht="13.2" x14ac:dyDescent="0.25">
      <c r="A317" s="110" t="s">
        <v>628</v>
      </c>
      <c r="B317" s="110">
        <v>4299</v>
      </c>
      <c r="C317" s="110">
        <v>863</v>
      </c>
      <c r="D317" s="165">
        <v>1.5219162375527699</v>
      </c>
      <c r="E317" s="110">
        <v>566.90215334147399</v>
      </c>
      <c r="F317" s="110">
        <v>461.604484546251</v>
      </c>
      <c r="G317" s="182">
        <v>2.1110766208823201E-2</v>
      </c>
      <c r="H317" s="110">
        <v>157927480.279843</v>
      </c>
      <c r="I317" s="110">
        <v>3333970.1141362898</v>
      </c>
      <c r="J317" s="194"/>
      <c r="K317" s="110">
        <v>4160.17</v>
      </c>
      <c r="L317" s="194">
        <v>7.7460738064835297</v>
      </c>
      <c r="M317" s="194">
        <v>60.001659415490202</v>
      </c>
      <c r="N317" s="194">
        <v>28.210631779199399</v>
      </c>
      <c r="O317" s="110">
        <v>43584</v>
      </c>
      <c r="P317" s="110"/>
    </row>
    <row r="318" spans="1:16" ht="5.25" customHeight="1" thickBot="1" x14ac:dyDescent="0.3">
      <c r="A318" s="193"/>
      <c r="B318" s="193"/>
      <c r="C318" s="193"/>
      <c r="D318" s="202"/>
      <c r="E318" s="193"/>
      <c r="F318" s="193"/>
      <c r="G318" s="193"/>
      <c r="H318" s="193"/>
      <c r="I318" s="195"/>
      <c r="J318" s="195"/>
      <c r="K318" s="195"/>
      <c r="L318" s="195"/>
      <c r="M318" s="195"/>
      <c r="N318" s="195"/>
      <c r="O318" s="301"/>
      <c r="P318" s="17"/>
    </row>
    <row r="319" spans="1:16" x14ac:dyDescent="0.25">
      <c r="A319" s="200" t="s">
        <v>737</v>
      </c>
    </row>
    <row r="320" spans="1:16" ht="13.2" x14ac:dyDescent="0.25">
      <c r="A320" t="s">
        <v>281</v>
      </c>
      <c r="H320"/>
    </row>
    <row r="321" spans="1:8" ht="13.2" x14ac:dyDescent="0.25">
      <c r="A321" s="200" t="s">
        <v>280</v>
      </c>
      <c r="H321"/>
    </row>
    <row r="322" spans="1:8" ht="13.2" x14ac:dyDescent="0.25">
      <c r="A322" s="200" t="s">
        <v>278</v>
      </c>
      <c r="H322"/>
    </row>
    <row r="323" spans="1:8" x14ac:dyDescent="0.25"/>
    <row r="324" spans="1:8" ht="14.25" hidden="1" customHeight="1" x14ac:dyDescent="0.25"/>
  </sheetData>
  <mergeCells count="1">
    <mergeCell ref="K3:O3"/>
  </mergeCells>
  <conditionalFormatting sqref="P8:S8">
    <cfRule type="cellIs" dxfId="43" priority="4" operator="lessThan">
      <formula>0</formula>
    </cfRule>
  </conditionalFormatting>
  <conditionalFormatting sqref="P9:S317">
    <cfRule type="cellIs" dxfId="42" priority="3" operator="lessThan">
      <formula>0</formula>
    </cfRule>
  </conditionalFormatting>
  <conditionalFormatting sqref="B8:E318 F8:F317 G8:O318">
    <cfRule type="cellIs" dxfId="41" priority="2" operator="lessThan">
      <formula>0</formula>
    </cfRule>
  </conditionalFormatting>
  <conditionalFormatting sqref="F318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5"/>
  <cols>
    <col min="1" max="1" width="17.5546875" style="209" customWidth="1"/>
    <col min="2" max="2" width="9.5546875" style="209" customWidth="1"/>
    <col min="3" max="5" width="9.109375" style="209" customWidth="1"/>
    <col min="6" max="7" width="8.33203125" style="209" customWidth="1"/>
    <col min="8" max="11" width="9.109375" style="209" customWidth="1"/>
    <col min="12" max="12" width="2.6640625" style="209" customWidth="1"/>
    <col min="13" max="14" width="9.109375" style="209" customWidth="1"/>
    <col min="15" max="16384" width="9.109375" style="209" hidden="1"/>
  </cols>
  <sheetData>
    <row r="1" spans="1:16380" ht="16.2" thickBot="1" x14ac:dyDescent="0.35">
      <c r="A1" s="204" t="str">
        <f>"Tabell 13 Länsvisa skattesatser, utjämningsåret "&amp;Innehåll!C34&amp;", procent"</f>
        <v>Tabell 13 Länsvisa skattesatser, utjämningsåret 2021, procent</v>
      </c>
      <c r="B1" s="205"/>
      <c r="C1" s="205"/>
      <c r="D1" s="205"/>
      <c r="E1" s="205"/>
      <c r="F1" s="205"/>
      <c r="G1" s="206"/>
      <c r="H1" s="206"/>
      <c r="I1" s="206"/>
      <c r="J1" s="205"/>
      <c r="K1" s="205"/>
      <c r="L1" s="207"/>
      <c r="M1" s="207"/>
      <c r="N1" s="205"/>
    </row>
    <row r="2" spans="1:16380" ht="13.2" x14ac:dyDescent="0.25">
      <c r="A2" s="210" t="s">
        <v>19</v>
      </c>
      <c r="B2" s="211" t="s">
        <v>20</v>
      </c>
      <c r="C2" s="345" t="s">
        <v>21</v>
      </c>
      <c r="D2" s="345"/>
      <c r="E2" s="211" t="s">
        <v>22</v>
      </c>
      <c r="F2" s="345" t="s">
        <v>21</v>
      </c>
      <c r="G2" s="346"/>
      <c r="H2" s="212" t="s">
        <v>23</v>
      </c>
      <c r="I2" s="212" t="s">
        <v>23</v>
      </c>
      <c r="J2" s="347" t="str">
        <f>"Länsvis skattesats "&amp;Innehåll!C34&amp;" för"</f>
        <v>Länsvis skattesats 2021 för</v>
      </c>
      <c r="K2" s="348"/>
      <c r="L2" s="348"/>
      <c r="M2" s="348"/>
      <c r="N2" s="348"/>
    </row>
    <row r="3" spans="1:16380" ht="13.2" x14ac:dyDescent="0.25">
      <c r="A3" s="205"/>
      <c r="B3" s="213" t="s">
        <v>37</v>
      </c>
      <c r="C3" s="214" t="str">
        <f>Innehåll!C39&amp;"%"</f>
        <v>95%</v>
      </c>
      <c r="D3" s="214" t="str">
        <f>Innehåll!C40&amp;"%"</f>
        <v>85%</v>
      </c>
      <c r="E3" s="213" t="s">
        <v>24</v>
      </c>
      <c r="F3" s="214" t="str">
        <f>Innehåll!C42&amp;"%"</f>
        <v>90%</v>
      </c>
      <c r="G3" s="214" t="str">
        <f>Innehåll!C43&amp;"%"</f>
        <v>85%</v>
      </c>
      <c r="H3" s="215" t="s">
        <v>25</v>
      </c>
      <c r="I3" s="215" t="s">
        <v>25</v>
      </c>
      <c r="J3" s="349" t="s">
        <v>26</v>
      </c>
      <c r="K3" s="349"/>
      <c r="L3" s="216"/>
      <c r="M3" s="350" t="s">
        <v>26</v>
      </c>
      <c r="N3" s="350"/>
    </row>
    <row r="4" spans="1:16380" ht="13.2" x14ac:dyDescent="0.25">
      <c r="A4" s="205" t="s">
        <v>27</v>
      </c>
      <c r="B4" s="213" t="s">
        <v>28</v>
      </c>
      <c r="C4" s="205"/>
      <c r="D4" s="205"/>
      <c r="E4" s="213" t="s">
        <v>28</v>
      </c>
      <c r="F4" s="206"/>
      <c r="G4" s="206"/>
      <c r="H4" s="215" t="s">
        <v>29</v>
      </c>
      <c r="I4" s="215" t="s">
        <v>29</v>
      </c>
      <c r="J4" s="344" t="s">
        <v>30</v>
      </c>
      <c r="K4" s="344"/>
      <c r="L4" s="217"/>
      <c r="M4" s="344" t="s">
        <v>31</v>
      </c>
      <c r="N4" s="344"/>
    </row>
    <row r="5" spans="1:16380" ht="13.2" x14ac:dyDescent="0.25">
      <c r="A5" s="205" t="s">
        <v>733</v>
      </c>
      <c r="B5" s="213" t="s">
        <v>32</v>
      </c>
      <c r="C5" s="205"/>
      <c r="D5" s="205"/>
      <c r="E5" s="213" t="s">
        <v>32</v>
      </c>
      <c r="F5" s="206"/>
      <c r="G5" s="206"/>
      <c r="H5" s="215" t="s">
        <v>33</v>
      </c>
      <c r="I5" s="215" t="s">
        <v>33</v>
      </c>
      <c r="J5" s="213" t="s">
        <v>20</v>
      </c>
      <c r="K5" s="213" t="s">
        <v>22</v>
      </c>
      <c r="L5" s="217"/>
      <c r="M5" s="213" t="s">
        <v>20</v>
      </c>
      <c r="N5" s="213" t="s">
        <v>22</v>
      </c>
    </row>
    <row r="6" spans="1:16380" ht="15.6" x14ac:dyDescent="0.25">
      <c r="A6" s="218"/>
      <c r="B6" s="219" t="s">
        <v>25</v>
      </c>
      <c r="C6" s="220"/>
      <c r="D6" s="220"/>
      <c r="E6" s="219" t="s">
        <v>25</v>
      </c>
      <c r="F6" s="221"/>
      <c r="G6" s="221"/>
      <c r="H6" s="222" t="s">
        <v>34</v>
      </c>
      <c r="I6" s="223" t="str">
        <f>Innehåll!C36+1&amp;"-"</f>
        <v>2004-</v>
      </c>
      <c r="J6" s="213" t="s">
        <v>35</v>
      </c>
      <c r="K6" s="213" t="s">
        <v>36</v>
      </c>
      <c r="L6" s="217"/>
      <c r="M6" s="213" t="s">
        <v>35</v>
      </c>
      <c r="N6" s="213" t="s">
        <v>36</v>
      </c>
    </row>
    <row r="7" spans="1:16380" ht="15.6" x14ac:dyDescent="0.25">
      <c r="A7" s="220"/>
      <c r="B7" s="219" t="s">
        <v>38</v>
      </c>
      <c r="C7" s="220"/>
      <c r="D7" s="220"/>
      <c r="E7" s="219" t="s">
        <v>38</v>
      </c>
      <c r="F7" s="221"/>
      <c r="G7" s="221"/>
      <c r="H7" s="223" t="str">
        <f>Innehåll!C36</f>
        <v>2003</v>
      </c>
      <c r="I7" s="224" t="str">
        <f>Innehåll!C34</f>
        <v>2021</v>
      </c>
      <c r="J7" s="225" t="str">
        <f>"("&amp;Innehåll!C39&amp;"%)"</f>
        <v>(95%)</v>
      </c>
      <c r="K7" s="225" t="str">
        <f>"("&amp;Innehåll!C42&amp;"%)"</f>
        <v>(90%)</v>
      </c>
      <c r="L7" s="216"/>
      <c r="M7" s="225" t="str">
        <f>"("&amp;Innehåll!C40&amp;"%)"</f>
        <v>(85%)</v>
      </c>
      <c r="N7" s="225" t="str">
        <f>"("&amp;Innehåll!C43&amp;"%)"</f>
        <v>(85%)</v>
      </c>
    </row>
    <row r="8" spans="1:16380" ht="13.2" x14ac:dyDescent="0.25">
      <c r="A8" s="226"/>
      <c r="B8" s="227" t="str">
        <f>Innehåll!C36</f>
        <v>2003</v>
      </c>
      <c r="C8" s="226"/>
      <c r="D8" s="226"/>
      <c r="E8" s="227" t="str">
        <f>Innehåll!C36</f>
        <v>2003</v>
      </c>
      <c r="F8" s="228"/>
      <c r="G8" s="228"/>
      <c r="H8" s="228"/>
      <c r="I8" s="228"/>
      <c r="J8" s="8"/>
      <c r="K8" s="8"/>
      <c r="L8" s="229"/>
      <c r="M8" s="8"/>
      <c r="N8" s="8"/>
    </row>
    <row r="9" spans="1:16380" customFormat="1" ht="18" customHeight="1" x14ac:dyDescent="0.25">
      <c r="A9" s="6" t="s">
        <v>324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5"/>
      <c r="M9" s="65">
        <v>16.98</v>
      </c>
      <c r="N9" s="65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ht="13.2" x14ac:dyDescent="0.25">
      <c r="A10" s="6" t="s">
        <v>350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5"/>
      <c r="M10" s="65">
        <v>17.07</v>
      </c>
      <c r="N10" s="65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ht="13.2" x14ac:dyDescent="0.25">
      <c r="A11" s="6" t="s">
        <v>358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5"/>
      <c r="M11" s="65">
        <v>17.8</v>
      </c>
      <c r="N11" s="65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ht="13.2" x14ac:dyDescent="0.25">
      <c r="A12" s="6" t="s">
        <v>368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5"/>
      <c r="M12" s="65">
        <v>16.86</v>
      </c>
      <c r="N12" s="65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ht="13.2" x14ac:dyDescent="0.25">
      <c r="A13" s="6" t="s">
        <v>382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5"/>
      <c r="M13" s="65">
        <v>17.07</v>
      </c>
      <c r="N13" s="65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ht="18" customHeight="1" x14ac:dyDescent="0.25">
      <c r="A14" s="6" t="s">
        <v>395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5"/>
      <c r="M14" s="65">
        <v>17.7</v>
      </c>
      <c r="N14" s="65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ht="13.2" x14ac:dyDescent="0.25">
      <c r="A15" s="6" t="s">
        <v>404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5"/>
      <c r="M15" s="65">
        <v>18.29</v>
      </c>
      <c r="N15" s="65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ht="13.2" x14ac:dyDescent="0.25">
      <c r="A16" s="6" t="s">
        <v>417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5"/>
      <c r="M16" s="65">
        <v>17.04</v>
      </c>
      <c r="N16" s="65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ht="13.2" x14ac:dyDescent="0.25">
      <c r="A17" s="6" t="s">
        <v>423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5"/>
      <c r="M17" s="65">
        <v>17.63</v>
      </c>
      <c r="N17" s="65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ht="13.2" x14ac:dyDescent="0.25">
      <c r="A18" s="6" t="s">
        <v>457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5"/>
      <c r="M18" s="65">
        <v>17.21</v>
      </c>
      <c r="N18" s="65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ht="18" customHeight="1" x14ac:dyDescent="0.25">
      <c r="A19" s="6" t="s">
        <v>464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5"/>
      <c r="M19" s="65">
        <v>17.34</v>
      </c>
      <c r="N19" s="65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ht="13.2" x14ac:dyDescent="0.25">
      <c r="A20" s="6" t="s">
        <v>514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5"/>
      <c r="M20" s="65">
        <v>17.899999999999999</v>
      </c>
      <c r="N20" s="65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ht="13.2" x14ac:dyDescent="0.25">
      <c r="A21" s="6" t="s">
        <v>531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5"/>
      <c r="M21" s="65">
        <v>16.93</v>
      </c>
      <c r="N21" s="65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ht="13.2" x14ac:dyDescent="0.25">
      <c r="A22" s="6" t="s">
        <v>543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5"/>
      <c r="M22" s="65">
        <v>18.12</v>
      </c>
      <c r="N22" s="65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ht="13.2" x14ac:dyDescent="0.25">
      <c r="A23" s="6" t="s">
        <v>554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-0.24</v>
      </c>
      <c r="J23" s="9">
        <v>19.52</v>
      </c>
      <c r="K23" s="9">
        <v>9.56</v>
      </c>
      <c r="L23" s="65"/>
      <c r="M23" s="65">
        <v>17.45</v>
      </c>
      <c r="N23" s="65">
        <v>9.0399999999999991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ht="18" customHeight="1" x14ac:dyDescent="0.25">
      <c r="A24" s="6" t="s">
        <v>570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5"/>
      <c r="M24" s="65">
        <v>17.239999999999998</v>
      </c>
      <c r="N24" s="65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ht="13.2" x14ac:dyDescent="0.25">
      <c r="A25" s="6" t="s">
        <v>581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5"/>
      <c r="M25" s="65">
        <v>18.97</v>
      </c>
      <c r="N25" s="65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ht="13.2" x14ac:dyDescent="0.25">
      <c r="A26" s="6" t="s">
        <v>589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5"/>
      <c r="M26" s="65">
        <v>18.100000000000001</v>
      </c>
      <c r="N26" s="65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ht="13.2" x14ac:dyDescent="0.25">
      <c r="A27" s="6" t="s">
        <v>598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5"/>
      <c r="M27" s="65">
        <v>18.48</v>
      </c>
      <c r="N27" s="65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ht="13.2" x14ac:dyDescent="0.25">
      <c r="A28" s="6" t="s">
        <v>614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5"/>
      <c r="M28" s="65">
        <v>18.38</v>
      </c>
      <c r="N28" s="65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ht="18" customHeight="1" x14ac:dyDescent="0.25">
      <c r="A29" s="6" t="s">
        <v>629</v>
      </c>
      <c r="B29" s="302"/>
      <c r="C29" s="302"/>
      <c r="D29" s="302"/>
      <c r="E29" s="302"/>
      <c r="F29" s="302"/>
      <c r="G29" s="302"/>
      <c r="H29" s="302">
        <v>4.1581790004073103</v>
      </c>
      <c r="I29" s="302"/>
      <c r="J29" s="302"/>
      <c r="K29" s="302"/>
      <c r="L29" s="303"/>
      <c r="M29" s="65"/>
      <c r="N29" s="6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ht="18" customHeight="1" x14ac:dyDescent="0.25">
      <c r="A30" s="6" t="s">
        <v>416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5"/>
      <c r="M30" s="65">
        <v>17.54</v>
      </c>
      <c r="N30" s="65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.8" thickBot="1" x14ac:dyDescent="0.3">
      <c r="A31" s="208"/>
      <c r="B31" s="230"/>
      <c r="C31" s="231"/>
      <c r="D31" s="231"/>
      <c r="E31" s="231"/>
      <c r="F31" s="231"/>
      <c r="G31" s="231"/>
      <c r="H31" s="232"/>
      <c r="I31" s="232"/>
      <c r="J31" s="231"/>
      <c r="K31" s="231"/>
      <c r="L31" s="233"/>
      <c r="M31" s="231"/>
      <c r="N31" s="231"/>
    </row>
    <row r="32" spans="1:16380" ht="13.2" x14ac:dyDescent="0.25">
      <c r="A32" s="234" t="s">
        <v>734</v>
      </c>
      <c r="B32" s="235"/>
      <c r="C32" s="221"/>
      <c r="D32" s="221"/>
      <c r="E32" s="235"/>
      <c r="F32" s="235"/>
      <c r="G32" s="221"/>
      <c r="H32" s="221"/>
      <c r="I32" s="221"/>
      <c r="J32" s="221"/>
      <c r="K32" s="221"/>
      <c r="L32" s="236"/>
      <c r="M32" s="221"/>
      <c r="N32" s="221"/>
    </row>
    <row r="33" spans="1:14" ht="13.2" x14ac:dyDescent="0.25">
      <c r="A33" s="234" t="str">
        <f>"2) Genomsnittlig skattesats "&amp;Innehåll!C36&amp;" (därav "&amp;Innehåll!C39&amp;" respektive "&amp;Innehåll!C40&amp;" procent) ökad med länets avvikelse från genomsnittlig skatteväxlingsnivå."</f>
        <v>2) Genomsnittlig skattesats 2003 (därav 95 respektive 85 procent) ökad med länets avvikelse från genomsnittlig skatteväxlingsnivå.</v>
      </c>
      <c r="B33" s="205"/>
      <c r="C33" s="205"/>
      <c r="D33" s="205"/>
      <c r="E33" s="205"/>
      <c r="F33" s="205"/>
      <c r="G33" s="206"/>
      <c r="H33" s="206"/>
      <c r="I33" s="206"/>
      <c r="J33" s="205"/>
      <c r="K33" s="205"/>
      <c r="L33" s="207"/>
      <c r="M33" s="207"/>
      <c r="N33" s="218"/>
    </row>
    <row r="34" spans="1:14" ht="13.2" x14ac:dyDescent="0.25">
      <c r="A34" s="234" t="str">
        <f>"3) Genomsnittlig skattesats "&amp;Innehåll!C36&amp;" (därav "&amp;Innehåll!C42&amp;" respektive "&amp;Innehåll!C43&amp;" procent) minskad med länets avvikelse från genomsnittlig skatteväxlingsnivå."</f>
        <v>3) Genomsnittlig skattesats 2003 (därav 90 respektive 85 procent) minskad med länets avvikelse från genomsnittlig skatteväxlingsnivå.</v>
      </c>
      <c r="B34" s="205"/>
      <c r="C34" s="205"/>
      <c r="D34" s="205"/>
      <c r="E34" s="205"/>
      <c r="F34" s="205"/>
      <c r="G34" s="206"/>
      <c r="H34" s="206"/>
      <c r="I34" s="206"/>
      <c r="J34" s="205"/>
      <c r="K34" s="205"/>
      <c r="L34" s="207"/>
      <c r="M34" s="207"/>
      <c r="N34" s="218"/>
    </row>
    <row r="35" spans="1:14" ht="13.2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29:M29">
    <cfRule type="expression" dxfId="39" priority="4" stopIfTrue="1">
      <formula>IF(#REF!&lt;0,TRUE,FALSE)</formula>
    </cfRule>
  </conditionalFormatting>
  <conditionalFormatting sqref="N9:N30">
    <cfRule type="expression" dxfId="38" priority="3" stopIfTrue="1">
      <formula>IF(#REF!&lt;0,TRUE,FALSE)</formula>
    </cfRule>
  </conditionalFormatting>
  <conditionalFormatting sqref="L30:M30 L20:M23 L15:M18 L25:M28 L9:N9 M10:N30">
    <cfRule type="expression" dxfId="37" priority="9" stopIfTrue="1">
      <formula>IF(#REF!&lt;0,TRUE,FALSE)</formula>
    </cfRule>
  </conditionalFormatting>
  <conditionalFormatting sqref="L10:M13">
    <cfRule type="expression" dxfId="36" priority="8" stopIfTrue="1">
      <formula>IF(#REF!&lt;0,TRUE,FALSE)</formula>
    </cfRule>
  </conditionalFormatting>
  <conditionalFormatting sqref="L14:M14">
    <cfRule type="expression" dxfId="35" priority="7" stopIfTrue="1">
      <formula>IF(#REF!&lt;0,TRUE,FALSE)</formula>
    </cfRule>
  </conditionalFormatting>
  <conditionalFormatting sqref="L19:M19">
    <cfRule type="expression" dxfId="34" priority="6" stopIfTrue="1">
      <formula>IF(#REF!&lt;0,TRUE,FALSE)</formula>
    </cfRule>
  </conditionalFormatting>
  <conditionalFormatting sqref="L24:M24">
    <cfRule type="expression" dxfId="33" priority="5" stopIfTrue="1">
      <formula>IF(#REF!&lt;0,TRUE,FALSE)</formula>
    </cfRule>
  </conditionalFormatting>
  <conditionalFormatting sqref="B9:N30">
    <cfRule type="cellIs" dxfId="32" priority="1" operator="lessThan">
      <formula>0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319"/>
  <sheetViews>
    <sheetView showGridLines="0" workbookViewId="0">
      <pane ySplit="8" topLeftCell="A9" activePane="bottomLeft" state="frozen"/>
      <selection activeCell="H42" sqref="H42"/>
      <selection pane="bottomLeft" activeCell="A8" sqref="A8"/>
    </sheetView>
  </sheetViews>
  <sheetFormatPr defaultColWidth="0" defaultRowHeight="13.2" x14ac:dyDescent="0.25"/>
  <cols>
    <col min="1" max="1" width="16.88671875" style="353" customWidth="1"/>
    <col min="2" max="5" width="9.109375" style="353" customWidth="1"/>
    <col min="6" max="6" width="10.88671875" style="353" customWidth="1"/>
    <col min="7" max="7" width="12.88671875" style="353" bestFit="1" customWidth="1"/>
    <col min="8" max="9" width="9.109375" style="353" customWidth="1"/>
    <col min="10" max="256" width="9.109375" style="353" hidden="1"/>
    <col min="257" max="257" width="16.88671875" style="353" customWidth="1"/>
    <col min="258" max="261" width="9.109375" style="353" customWidth="1"/>
    <col min="262" max="262" width="10.88671875" style="353" customWidth="1"/>
    <col min="263" max="263" width="12.88671875" style="353" bestFit="1" customWidth="1"/>
    <col min="264" max="265" width="9.109375" style="353" customWidth="1"/>
    <col min="266" max="512" width="9.109375" style="353" hidden="1"/>
    <col min="513" max="513" width="16.88671875" style="353" customWidth="1"/>
    <col min="514" max="517" width="9.109375" style="353" customWidth="1"/>
    <col min="518" max="518" width="10.88671875" style="353" customWidth="1"/>
    <col min="519" max="519" width="12.88671875" style="353" bestFit="1" customWidth="1"/>
    <col min="520" max="521" width="9.109375" style="353" customWidth="1"/>
    <col min="522" max="768" width="9.109375" style="353" hidden="1"/>
    <col min="769" max="769" width="16.88671875" style="353" customWidth="1"/>
    <col min="770" max="773" width="9.109375" style="353" customWidth="1"/>
    <col min="774" max="774" width="10.88671875" style="353" customWidth="1"/>
    <col min="775" max="775" width="12.88671875" style="353" bestFit="1" customWidth="1"/>
    <col min="776" max="777" width="9.109375" style="353" customWidth="1"/>
    <col min="778" max="1024" width="9.109375" style="353" hidden="1"/>
    <col min="1025" max="1025" width="16.88671875" style="353" customWidth="1"/>
    <col min="1026" max="1029" width="9.109375" style="353" customWidth="1"/>
    <col min="1030" max="1030" width="10.88671875" style="353" customWidth="1"/>
    <col min="1031" max="1031" width="12.88671875" style="353" bestFit="1" customWidth="1"/>
    <col min="1032" max="1033" width="9.109375" style="353" customWidth="1"/>
    <col min="1034" max="1280" width="9.109375" style="353" hidden="1"/>
    <col min="1281" max="1281" width="16.88671875" style="353" customWidth="1"/>
    <col min="1282" max="1285" width="9.109375" style="353" customWidth="1"/>
    <col min="1286" max="1286" width="10.88671875" style="353" customWidth="1"/>
    <col min="1287" max="1287" width="12.88671875" style="353" bestFit="1" customWidth="1"/>
    <col min="1288" max="1289" width="9.109375" style="353" customWidth="1"/>
    <col min="1290" max="1536" width="9.109375" style="353" hidden="1"/>
    <col min="1537" max="1537" width="16.88671875" style="353" customWidth="1"/>
    <col min="1538" max="1541" width="9.109375" style="353" customWidth="1"/>
    <col min="1542" max="1542" width="10.88671875" style="353" customWidth="1"/>
    <col min="1543" max="1543" width="12.88671875" style="353" bestFit="1" customWidth="1"/>
    <col min="1544" max="1545" width="9.109375" style="353" customWidth="1"/>
    <col min="1546" max="1792" width="9.109375" style="353" hidden="1"/>
    <col min="1793" max="1793" width="16.88671875" style="353" customWidth="1"/>
    <col min="1794" max="1797" width="9.109375" style="353" customWidth="1"/>
    <col min="1798" max="1798" width="10.88671875" style="353" customWidth="1"/>
    <col min="1799" max="1799" width="12.88671875" style="353" bestFit="1" customWidth="1"/>
    <col min="1800" max="1801" width="9.109375" style="353" customWidth="1"/>
    <col min="1802" max="2048" width="9.109375" style="353" hidden="1"/>
    <col min="2049" max="2049" width="16.88671875" style="353" customWidth="1"/>
    <col min="2050" max="2053" width="9.109375" style="353" customWidth="1"/>
    <col min="2054" max="2054" width="10.88671875" style="353" customWidth="1"/>
    <col min="2055" max="2055" width="12.88671875" style="353" bestFit="1" customWidth="1"/>
    <col min="2056" max="2057" width="9.109375" style="353" customWidth="1"/>
    <col min="2058" max="2304" width="9.109375" style="353" hidden="1"/>
    <col min="2305" max="2305" width="16.88671875" style="353" customWidth="1"/>
    <col min="2306" max="2309" width="9.109375" style="353" customWidth="1"/>
    <col min="2310" max="2310" width="10.88671875" style="353" customWidth="1"/>
    <col min="2311" max="2311" width="12.88671875" style="353" bestFit="1" customWidth="1"/>
    <col min="2312" max="2313" width="9.109375" style="353" customWidth="1"/>
    <col min="2314" max="2560" width="9.109375" style="353" hidden="1"/>
    <col min="2561" max="2561" width="16.88671875" style="353" customWidth="1"/>
    <col min="2562" max="2565" width="9.109375" style="353" customWidth="1"/>
    <col min="2566" max="2566" width="10.88671875" style="353" customWidth="1"/>
    <col min="2567" max="2567" width="12.88671875" style="353" bestFit="1" customWidth="1"/>
    <col min="2568" max="2569" width="9.109375" style="353" customWidth="1"/>
    <col min="2570" max="2816" width="9.109375" style="353" hidden="1"/>
    <col min="2817" max="2817" width="16.88671875" style="353" customWidth="1"/>
    <col min="2818" max="2821" width="9.109375" style="353" customWidth="1"/>
    <col min="2822" max="2822" width="10.88671875" style="353" customWidth="1"/>
    <col min="2823" max="2823" width="12.88671875" style="353" bestFit="1" customWidth="1"/>
    <col min="2824" max="2825" width="9.109375" style="353" customWidth="1"/>
    <col min="2826" max="3072" width="9.109375" style="353" hidden="1"/>
    <col min="3073" max="3073" width="16.88671875" style="353" customWidth="1"/>
    <col min="3074" max="3077" width="9.109375" style="353" customWidth="1"/>
    <col min="3078" max="3078" width="10.88671875" style="353" customWidth="1"/>
    <col min="3079" max="3079" width="12.88671875" style="353" bestFit="1" customWidth="1"/>
    <col min="3080" max="3081" width="9.109375" style="353" customWidth="1"/>
    <col min="3082" max="3328" width="9.109375" style="353" hidden="1"/>
    <col min="3329" max="3329" width="16.88671875" style="353" customWidth="1"/>
    <col min="3330" max="3333" width="9.109375" style="353" customWidth="1"/>
    <col min="3334" max="3334" width="10.88671875" style="353" customWidth="1"/>
    <col min="3335" max="3335" width="12.88671875" style="353" bestFit="1" customWidth="1"/>
    <col min="3336" max="3337" width="9.109375" style="353" customWidth="1"/>
    <col min="3338" max="3584" width="9.109375" style="353" hidden="1"/>
    <col min="3585" max="3585" width="16.88671875" style="353" customWidth="1"/>
    <col min="3586" max="3589" width="9.109375" style="353" customWidth="1"/>
    <col min="3590" max="3590" width="10.88671875" style="353" customWidth="1"/>
    <col min="3591" max="3591" width="12.88671875" style="353" bestFit="1" customWidth="1"/>
    <col min="3592" max="3593" width="9.109375" style="353" customWidth="1"/>
    <col min="3594" max="3840" width="9.109375" style="353" hidden="1"/>
    <col min="3841" max="3841" width="16.88671875" style="353" customWidth="1"/>
    <col min="3842" max="3845" width="9.109375" style="353" customWidth="1"/>
    <col min="3846" max="3846" width="10.88671875" style="353" customWidth="1"/>
    <col min="3847" max="3847" width="12.88671875" style="353" bestFit="1" customWidth="1"/>
    <col min="3848" max="3849" width="9.109375" style="353" customWidth="1"/>
    <col min="3850" max="4096" width="9.109375" style="353" hidden="1"/>
    <col min="4097" max="4097" width="16.88671875" style="353" customWidth="1"/>
    <col min="4098" max="4101" width="9.109375" style="353" customWidth="1"/>
    <col min="4102" max="4102" width="10.88671875" style="353" customWidth="1"/>
    <col min="4103" max="4103" width="12.88671875" style="353" bestFit="1" customWidth="1"/>
    <col min="4104" max="4105" width="9.109375" style="353" customWidth="1"/>
    <col min="4106" max="4352" width="9.109375" style="353" hidden="1"/>
    <col min="4353" max="4353" width="16.88671875" style="353" customWidth="1"/>
    <col min="4354" max="4357" width="9.109375" style="353" customWidth="1"/>
    <col min="4358" max="4358" width="10.88671875" style="353" customWidth="1"/>
    <col min="4359" max="4359" width="12.88671875" style="353" bestFit="1" customWidth="1"/>
    <col min="4360" max="4361" width="9.109375" style="353" customWidth="1"/>
    <col min="4362" max="4608" width="9.109375" style="353" hidden="1"/>
    <col min="4609" max="4609" width="16.88671875" style="353" customWidth="1"/>
    <col min="4610" max="4613" width="9.109375" style="353" customWidth="1"/>
    <col min="4614" max="4614" width="10.88671875" style="353" customWidth="1"/>
    <col min="4615" max="4615" width="12.88671875" style="353" bestFit="1" customWidth="1"/>
    <col min="4616" max="4617" width="9.109375" style="353" customWidth="1"/>
    <col min="4618" max="4864" width="9.109375" style="353" hidden="1"/>
    <col min="4865" max="4865" width="16.88671875" style="353" customWidth="1"/>
    <col min="4866" max="4869" width="9.109375" style="353" customWidth="1"/>
    <col min="4870" max="4870" width="10.88671875" style="353" customWidth="1"/>
    <col min="4871" max="4871" width="12.88671875" style="353" bestFit="1" customWidth="1"/>
    <col min="4872" max="4873" width="9.109375" style="353" customWidth="1"/>
    <col min="4874" max="5120" width="9.109375" style="353" hidden="1"/>
    <col min="5121" max="5121" width="16.88671875" style="353" customWidth="1"/>
    <col min="5122" max="5125" width="9.109375" style="353" customWidth="1"/>
    <col min="5126" max="5126" width="10.88671875" style="353" customWidth="1"/>
    <col min="5127" max="5127" width="12.88671875" style="353" bestFit="1" customWidth="1"/>
    <col min="5128" max="5129" width="9.109375" style="353" customWidth="1"/>
    <col min="5130" max="5376" width="9.109375" style="353" hidden="1"/>
    <col min="5377" max="5377" width="16.88671875" style="353" customWidth="1"/>
    <col min="5378" max="5381" width="9.109375" style="353" customWidth="1"/>
    <col min="5382" max="5382" width="10.88671875" style="353" customWidth="1"/>
    <col min="5383" max="5383" width="12.88671875" style="353" bestFit="1" customWidth="1"/>
    <col min="5384" max="5385" width="9.109375" style="353" customWidth="1"/>
    <col min="5386" max="5632" width="9.109375" style="353" hidden="1"/>
    <col min="5633" max="5633" width="16.88671875" style="353" customWidth="1"/>
    <col min="5634" max="5637" width="9.109375" style="353" customWidth="1"/>
    <col min="5638" max="5638" width="10.88671875" style="353" customWidth="1"/>
    <col min="5639" max="5639" width="12.88671875" style="353" bestFit="1" customWidth="1"/>
    <col min="5640" max="5641" width="9.109375" style="353" customWidth="1"/>
    <col min="5642" max="5888" width="9.109375" style="353" hidden="1"/>
    <col min="5889" max="5889" width="16.88671875" style="353" customWidth="1"/>
    <col min="5890" max="5893" width="9.109375" style="353" customWidth="1"/>
    <col min="5894" max="5894" width="10.88671875" style="353" customWidth="1"/>
    <col min="5895" max="5895" width="12.88671875" style="353" bestFit="1" customWidth="1"/>
    <col min="5896" max="5897" width="9.109375" style="353" customWidth="1"/>
    <col min="5898" max="6144" width="9.109375" style="353" hidden="1"/>
    <col min="6145" max="6145" width="16.88671875" style="353" customWidth="1"/>
    <col min="6146" max="6149" width="9.109375" style="353" customWidth="1"/>
    <col min="6150" max="6150" width="10.88671875" style="353" customWidth="1"/>
    <col min="6151" max="6151" width="12.88671875" style="353" bestFit="1" customWidth="1"/>
    <col min="6152" max="6153" width="9.109375" style="353" customWidth="1"/>
    <col min="6154" max="6400" width="9.109375" style="353" hidden="1"/>
    <col min="6401" max="6401" width="16.88671875" style="353" customWidth="1"/>
    <col min="6402" max="6405" width="9.109375" style="353" customWidth="1"/>
    <col min="6406" max="6406" width="10.88671875" style="353" customWidth="1"/>
    <col min="6407" max="6407" width="12.88671875" style="353" bestFit="1" customWidth="1"/>
    <col min="6408" max="6409" width="9.109375" style="353" customWidth="1"/>
    <col min="6410" max="6656" width="9.109375" style="353" hidden="1"/>
    <col min="6657" max="6657" width="16.88671875" style="353" customWidth="1"/>
    <col min="6658" max="6661" width="9.109375" style="353" customWidth="1"/>
    <col min="6662" max="6662" width="10.88671875" style="353" customWidth="1"/>
    <col min="6663" max="6663" width="12.88671875" style="353" bestFit="1" customWidth="1"/>
    <col min="6664" max="6665" width="9.109375" style="353" customWidth="1"/>
    <col min="6666" max="6912" width="9.109375" style="353" hidden="1"/>
    <col min="6913" max="6913" width="16.88671875" style="353" customWidth="1"/>
    <col min="6914" max="6917" width="9.109375" style="353" customWidth="1"/>
    <col min="6918" max="6918" width="10.88671875" style="353" customWidth="1"/>
    <col min="6919" max="6919" width="12.88671875" style="353" bestFit="1" customWidth="1"/>
    <col min="6920" max="6921" width="9.109375" style="353" customWidth="1"/>
    <col min="6922" max="7168" width="9.109375" style="353" hidden="1"/>
    <col min="7169" max="7169" width="16.88671875" style="353" customWidth="1"/>
    <col min="7170" max="7173" width="9.109375" style="353" customWidth="1"/>
    <col min="7174" max="7174" width="10.88671875" style="353" customWidth="1"/>
    <col min="7175" max="7175" width="12.88671875" style="353" bestFit="1" customWidth="1"/>
    <col min="7176" max="7177" width="9.109375" style="353" customWidth="1"/>
    <col min="7178" max="7424" width="9.109375" style="353" hidden="1"/>
    <col min="7425" max="7425" width="16.88671875" style="353" customWidth="1"/>
    <col min="7426" max="7429" width="9.109375" style="353" customWidth="1"/>
    <col min="7430" max="7430" width="10.88671875" style="353" customWidth="1"/>
    <col min="7431" max="7431" width="12.88671875" style="353" bestFit="1" customWidth="1"/>
    <col min="7432" max="7433" width="9.109375" style="353" customWidth="1"/>
    <col min="7434" max="7680" width="9.109375" style="353" hidden="1"/>
    <col min="7681" max="7681" width="16.88671875" style="353" customWidth="1"/>
    <col min="7682" max="7685" width="9.109375" style="353" customWidth="1"/>
    <col min="7686" max="7686" width="10.88671875" style="353" customWidth="1"/>
    <col min="7687" max="7687" width="12.88671875" style="353" bestFit="1" customWidth="1"/>
    <col min="7688" max="7689" width="9.109375" style="353" customWidth="1"/>
    <col min="7690" max="7936" width="9.109375" style="353" hidden="1"/>
    <col min="7937" max="7937" width="16.88671875" style="353" customWidth="1"/>
    <col min="7938" max="7941" width="9.109375" style="353" customWidth="1"/>
    <col min="7942" max="7942" width="10.88671875" style="353" customWidth="1"/>
    <col min="7943" max="7943" width="12.88671875" style="353" bestFit="1" customWidth="1"/>
    <col min="7944" max="7945" width="9.109375" style="353" customWidth="1"/>
    <col min="7946" max="8192" width="9.109375" style="353" hidden="1"/>
    <col min="8193" max="8193" width="16.88671875" style="353" customWidth="1"/>
    <col min="8194" max="8197" width="9.109375" style="353" customWidth="1"/>
    <col min="8198" max="8198" width="10.88671875" style="353" customWidth="1"/>
    <col min="8199" max="8199" width="12.88671875" style="353" bestFit="1" customWidth="1"/>
    <col min="8200" max="8201" width="9.109375" style="353" customWidth="1"/>
    <col min="8202" max="8448" width="9.109375" style="353" hidden="1"/>
    <col min="8449" max="8449" width="16.88671875" style="353" customWidth="1"/>
    <col min="8450" max="8453" width="9.109375" style="353" customWidth="1"/>
    <col min="8454" max="8454" width="10.88671875" style="353" customWidth="1"/>
    <col min="8455" max="8455" width="12.88671875" style="353" bestFit="1" customWidth="1"/>
    <col min="8456" max="8457" width="9.109375" style="353" customWidth="1"/>
    <col min="8458" max="8704" width="9.109375" style="353" hidden="1"/>
    <col min="8705" max="8705" width="16.88671875" style="353" customWidth="1"/>
    <col min="8706" max="8709" width="9.109375" style="353" customWidth="1"/>
    <col min="8710" max="8710" width="10.88671875" style="353" customWidth="1"/>
    <col min="8711" max="8711" width="12.88671875" style="353" bestFit="1" customWidth="1"/>
    <col min="8712" max="8713" width="9.109375" style="353" customWidth="1"/>
    <col min="8714" max="8960" width="9.109375" style="353" hidden="1"/>
    <col min="8961" max="8961" width="16.88671875" style="353" customWidth="1"/>
    <col min="8962" max="8965" width="9.109375" style="353" customWidth="1"/>
    <col min="8966" max="8966" width="10.88671875" style="353" customWidth="1"/>
    <col min="8967" max="8967" width="12.88671875" style="353" bestFit="1" customWidth="1"/>
    <col min="8968" max="8969" width="9.109375" style="353" customWidth="1"/>
    <col min="8970" max="9216" width="9.109375" style="353" hidden="1"/>
    <col min="9217" max="9217" width="16.88671875" style="353" customWidth="1"/>
    <col min="9218" max="9221" width="9.109375" style="353" customWidth="1"/>
    <col min="9222" max="9222" width="10.88671875" style="353" customWidth="1"/>
    <col min="9223" max="9223" width="12.88671875" style="353" bestFit="1" customWidth="1"/>
    <col min="9224" max="9225" width="9.109375" style="353" customWidth="1"/>
    <col min="9226" max="9472" width="9.109375" style="353" hidden="1"/>
    <col min="9473" max="9473" width="16.88671875" style="353" customWidth="1"/>
    <col min="9474" max="9477" width="9.109375" style="353" customWidth="1"/>
    <col min="9478" max="9478" width="10.88671875" style="353" customWidth="1"/>
    <col min="9479" max="9479" width="12.88671875" style="353" bestFit="1" customWidth="1"/>
    <col min="9480" max="9481" width="9.109375" style="353" customWidth="1"/>
    <col min="9482" max="9728" width="9.109375" style="353" hidden="1"/>
    <col min="9729" max="9729" width="16.88671875" style="353" customWidth="1"/>
    <col min="9730" max="9733" width="9.109375" style="353" customWidth="1"/>
    <col min="9734" max="9734" width="10.88671875" style="353" customWidth="1"/>
    <col min="9735" max="9735" width="12.88671875" style="353" bestFit="1" customWidth="1"/>
    <col min="9736" max="9737" width="9.109375" style="353" customWidth="1"/>
    <col min="9738" max="9984" width="9.109375" style="353" hidden="1"/>
    <col min="9985" max="9985" width="16.88671875" style="353" customWidth="1"/>
    <col min="9986" max="9989" width="9.109375" style="353" customWidth="1"/>
    <col min="9990" max="9990" width="10.88671875" style="353" customWidth="1"/>
    <col min="9991" max="9991" width="12.88671875" style="353" bestFit="1" customWidth="1"/>
    <col min="9992" max="9993" width="9.109375" style="353" customWidth="1"/>
    <col min="9994" max="10240" width="9.109375" style="353" hidden="1"/>
    <col min="10241" max="10241" width="16.88671875" style="353" customWidth="1"/>
    <col min="10242" max="10245" width="9.109375" style="353" customWidth="1"/>
    <col min="10246" max="10246" width="10.88671875" style="353" customWidth="1"/>
    <col min="10247" max="10247" width="12.88671875" style="353" bestFit="1" customWidth="1"/>
    <col min="10248" max="10249" width="9.109375" style="353" customWidth="1"/>
    <col min="10250" max="10496" width="9.109375" style="353" hidden="1"/>
    <col min="10497" max="10497" width="16.88671875" style="353" customWidth="1"/>
    <col min="10498" max="10501" width="9.109375" style="353" customWidth="1"/>
    <col min="10502" max="10502" width="10.88671875" style="353" customWidth="1"/>
    <col min="10503" max="10503" width="12.88671875" style="353" bestFit="1" customWidth="1"/>
    <col min="10504" max="10505" width="9.109375" style="353" customWidth="1"/>
    <col min="10506" max="10752" width="9.109375" style="353" hidden="1"/>
    <col min="10753" max="10753" width="16.88671875" style="353" customWidth="1"/>
    <col min="10754" max="10757" width="9.109375" style="353" customWidth="1"/>
    <col min="10758" max="10758" width="10.88671875" style="353" customWidth="1"/>
    <col min="10759" max="10759" width="12.88671875" style="353" bestFit="1" customWidth="1"/>
    <col min="10760" max="10761" width="9.109375" style="353" customWidth="1"/>
    <col min="10762" max="11008" width="9.109375" style="353" hidden="1"/>
    <col min="11009" max="11009" width="16.88671875" style="353" customWidth="1"/>
    <col min="11010" max="11013" width="9.109375" style="353" customWidth="1"/>
    <col min="11014" max="11014" width="10.88671875" style="353" customWidth="1"/>
    <col min="11015" max="11015" width="12.88671875" style="353" bestFit="1" customWidth="1"/>
    <col min="11016" max="11017" width="9.109375" style="353" customWidth="1"/>
    <col min="11018" max="11264" width="9.109375" style="353" hidden="1"/>
    <col min="11265" max="11265" width="16.88671875" style="353" customWidth="1"/>
    <col min="11266" max="11269" width="9.109375" style="353" customWidth="1"/>
    <col min="11270" max="11270" width="10.88671875" style="353" customWidth="1"/>
    <col min="11271" max="11271" width="12.88671875" style="353" bestFit="1" customWidth="1"/>
    <col min="11272" max="11273" width="9.109375" style="353" customWidth="1"/>
    <col min="11274" max="11520" width="9.109375" style="353" hidden="1"/>
    <col min="11521" max="11521" width="16.88671875" style="353" customWidth="1"/>
    <col min="11522" max="11525" width="9.109375" style="353" customWidth="1"/>
    <col min="11526" max="11526" width="10.88671875" style="353" customWidth="1"/>
    <col min="11527" max="11527" width="12.88671875" style="353" bestFit="1" customWidth="1"/>
    <col min="11528" max="11529" width="9.109375" style="353" customWidth="1"/>
    <col min="11530" max="11776" width="9.109375" style="353" hidden="1"/>
    <col min="11777" max="11777" width="16.88671875" style="353" customWidth="1"/>
    <col min="11778" max="11781" width="9.109375" style="353" customWidth="1"/>
    <col min="11782" max="11782" width="10.88671875" style="353" customWidth="1"/>
    <col min="11783" max="11783" width="12.88671875" style="353" bestFit="1" customWidth="1"/>
    <col min="11784" max="11785" width="9.109375" style="353" customWidth="1"/>
    <col min="11786" max="12032" width="9.109375" style="353" hidden="1"/>
    <col min="12033" max="12033" width="16.88671875" style="353" customWidth="1"/>
    <col min="12034" max="12037" width="9.109375" style="353" customWidth="1"/>
    <col min="12038" max="12038" width="10.88671875" style="353" customWidth="1"/>
    <col min="12039" max="12039" width="12.88671875" style="353" bestFit="1" customWidth="1"/>
    <col min="12040" max="12041" width="9.109375" style="353" customWidth="1"/>
    <col min="12042" max="12288" width="9.109375" style="353" hidden="1"/>
    <col min="12289" max="12289" width="16.88671875" style="353" customWidth="1"/>
    <col min="12290" max="12293" width="9.109375" style="353" customWidth="1"/>
    <col min="12294" max="12294" width="10.88671875" style="353" customWidth="1"/>
    <col min="12295" max="12295" width="12.88671875" style="353" bestFit="1" customWidth="1"/>
    <col min="12296" max="12297" width="9.109375" style="353" customWidth="1"/>
    <col min="12298" max="12544" width="9.109375" style="353" hidden="1"/>
    <col min="12545" max="12545" width="16.88671875" style="353" customWidth="1"/>
    <col min="12546" max="12549" width="9.109375" style="353" customWidth="1"/>
    <col min="12550" max="12550" width="10.88671875" style="353" customWidth="1"/>
    <col min="12551" max="12551" width="12.88671875" style="353" bestFit="1" customWidth="1"/>
    <col min="12552" max="12553" width="9.109375" style="353" customWidth="1"/>
    <col min="12554" max="12800" width="9.109375" style="353" hidden="1"/>
    <col min="12801" max="12801" width="16.88671875" style="353" customWidth="1"/>
    <col min="12802" max="12805" width="9.109375" style="353" customWidth="1"/>
    <col min="12806" max="12806" width="10.88671875" style="353" customWidth="1"/>
    <col min="12807" max="12807" width="12.88671875" style="353" bestFit="1" customWidth="1"/>
    <col min="12808" max="12809" width="9.109375" style="353" customWidth="1"/>
    <col min="12810" max="13056" width="9.109375" style="353" hidden="1"/>
    <col min="13057" max="13057" width="16.88671875" style="353" customWidth="1"/>
    <col min="13058" max="13061" width="9.109375" style="353" customWidth="1"/>
    <col min="13062" max="13062" width="10.88671875" style="353" customWidth="1"/>
    <col min="13063" max="13063" width="12.88671875" style="353" bestFit="1" customWidth="1"/>
    <col min="13064" max="13065" width="9.109375" style="353" customWidth="1"/>
    <col min="13066" max="13312" width="9.109375" style="353" hidden="1"/>
    <col min="13313" max="13313" width="16.88671875" style="353" customWidth="1"/>
    <col min="13314" max="13317" width="9.109375" style="353" customWidth="1"/>
    <col min="13318" max="13318" width="10.88671875" style="353" customWidth="1"/>
    <col min="13319" max="13319" width="12.88671875" style="353" bestFit="1" customWidth="1"/>
    <col min="13320" max="13321" width="9.109375" style="353" customWidth="1"/>
    <col min="13322" max="13568" width="9.109375" style="353" hidden="1"/>
    <col min="13569" max="13569" width="16.88671875" style="353" customWidth="1"/>
    <col min="13570" max="13573" width="9.109375" style="353" customWidth="1"/>
    <col min="13574" max="13574" width="10.88671875" style="353" customWidth="1"/>
    <col min="13575" max="13575" width="12.88671875" style="353" bestFit="1" customWidth="1"/>
    <col min="13576" max="13577" width="9.109375" style="353" customWidth="1"/>
    <col min="13578" max="13824" width="9.109375" style="353" hidden="1"/>
    <col min="13825" max="13825" width="16.88671875" style="353" customWidth="1"/>
    <col min="13826" max="13829" width="9.109375" style="353" customWidth="1"/>
    <col min="13830" max="13830" width="10.88671875" style="353" customWidth="1"/>
    <col min="13831" max="13831" width="12.88671875" style="353" bestFit="1" customWidth="1"/>
    <col min="13832" max="13833" width="9.109375" style="353" customWidth="1"/>
    <col min="13834" max="14080" width="9.109375" style="353" hidden="1"/>
    <col min="14081" max="14081" width="16.88671875" style="353" customWidth="1"/>
    <col min="14082" max="14085" width="9.109375" style="353" customWidth="1"/>
    <col min="14086" max="14086" width="10.88671875" style="353" customWidth="1"/>
    <col min="14087" max="14087" width="12.88671875" style="353" bestFit="1" customWidth="1"/>
    <col min="14088" max="14089" width="9.109375" style="353" customWidth="1"/>
    <col min="14090" max="14336" width="9.109375" style="353" hidden="1"/>
    <col min="14337" max="14337" width="16.88671875" style="353" customWidth="1"/>
    <col min="14338" max="14341" width="9.109375" style="353" customWidth="1"/>
    <col min="14342" max="14342" width="10.88671875" style="353" customWidth="1"/>
    <col min="14343" max="14343" width="12.88671875" style="353" bestFit="1" customWidth="1"/>
    <col min="14344" max="14345" width="9.109375" style="353" customWidth="1"/>
    <col min="14346" max="14592" width="9.109375" style="353" hidden="1"/>
    <col min="14593" max="14593" width="16.88671875" style="353" customWidth="1"/>
    <col min="14594" max="14597" width="9.109375" style="353" customWidth="1"/>
    <col min="14598" max="14598" width="10.88671875" style="353" customWidth="1"/>
    <col min="14599" max="14599" width="12.88671875" style="353" bestFit="1" customWidth="1"/>
    <col min="14600" max="14601" width="9.109375" style="353" customWidth="1"/>
    <col min="14602" max="14848" width="9.109375" style="353" hidden="1"/>
    <col min="14849" max="14849" width="16.88671875" style="353" customWidth="1"/>
    <col min="14850" max="14853" width="9.109375" style="353" customWidth="1"/>
    <col min="14854" max="14854" width="10.88671875" style="353" customWidth="1"/>
    <col min="14855" max="14855" width="12.88671875" style="353" bestFit="1" customWidth="1"/>
    <col min="14856" max="14857" width="9.109375" style="353" customWidth="1"/>
    <col min="14858" max="15104" width="9.109375" style="353" hidden="1"/>
    <col min="15105" max="15105" width="16.88671875" style="353" customWidth="1"/>
    <col min="15106" max="15109" width="9.109375" style="353" customWidth="1"/>
    <col min="15110" max="15110" width="10.88671875" style="353" customWidth="1"/>
    <col min="15111" max="15111" width="12.88671875" style="353" bestFit="1" customWidth="1"/>
    <col min="15112" max="15113" width="9.109375" style="353" customWidth="1"/>
    <col min="15114" max="15360" width="9.109375" style="353" hidden="1"/>
    <col min="15361" max="15361" width="16.88671875" style="353" customWidth="1"/>
    <col min="15362" max="15365" width="9.109375" style="353" customWidth="1"/>
    <col min="15366" max="15366" width="10.88671875" style="353" customWidth="1"/>
    <col min="15367" max="15367" width="12.88671875" style="353" bestFit="1" customWidth="1"/>
    <col min="15368" max="15369" width="9.109375" style="353" customWidth="1"/>
    <col min="15370" max="15616" width="9.109375" style="353" hidden="1"/>
    <col min="15617" max="15617" width="16.88671875" style="353" customWidth="1"/>
    <col min="15618" max="15621" width="9.109375" style="353" customWidth="1"/>
    <col min="15622" max="15622" width="10.88671875" style="353" customWidth="1"/>
    <col min="15623" max="15623" width="12.88671875" style="353" bestFit="1" customWidth="1"/>
    <col min="15624" max="15625" width="9.109375" style="353" customWidth="1"/>
    <col min="15626" max="15872" width="9.109375" style="353" hidden="1"/>
    <col min="15873" max="15873" width="16.88671875" style="353" customWidth="1"/>
    <col min="15874" max="15877" width="9.109375" style="353" customWidth="1"/>
    <col min="15878" max="15878" width="10.88671875" style="353" customWidth="1"/>
    <col min="15879" max="15879" width="12.88671875" style="353" bestFit="1" customWidth="1"/>
    <col min="15880" max="15881" width="9.109375" style="353" customWidth="1"/>
    <col min="15882" max="16128" width="9.109375" style="353" hidden="1"/>
    <col min="16129" max="16129" width="16.88671875" style="353" customWidth="1"/>
    <col min="16130" max="16133" width="9.109375" style="353" customWidth="1"/>
    <col min="16134" max="16134" width="10.88671875" style="353" customWidth="1"/>
    <col min="16135" max="16135" width="12.88671875" style="353" bestFit="1" customWidth="1"/>
    <col min="16136" max="16137" width="9.109375" style="353" customWidth="1"/>
    <col min="16138" max="16384" width="9.109375" style="353" hidden="1"/>
  </cols>
  <sheetData>
    <row r="1" spans="1:14" ht="16.2" thickBot="1" x14ac:dyDescent="0.35">
      <c r="A1" s="351" t="s">
        <v>637</v>
      </c>
      <c r="B1" s="351"/>
      <c r="C1" s="351"/>
      <c r="D1" s="351"/>
      <c r="E1" s="351"/>
      <c r="F1" s="352"/>
      <c r="G1" s="352"/>
      <c r="H1" s="352"/>
    </row>
    <row r="2" spans="1:14" x14ac:dyDescent="0.25">
      <c r="A2" s="12" t="s">
        <v>19</v>
      </c>
      <c r="B2" s="354" t="s">
        <v>638</v>
      </c>
      <c r="C2" s="354"/>
      <c r="D2" s="354"/>
      <c r="E2" s="354"/>
      <c r="F2" s="355" t="s">
        <v>639</v>
      </c>
      <c r="G2" s="355"/>
      <c r="H2" s="355"/>
    </row>
    <row r="3" spans="1:14" x14ac:dyDescent="0.25">
      <c r="A3" s="26"/>
      <c r="B3" s="26">
        <v>2020</v>
      </c>
      <c r="C3" s="26">
        <v>2021</v>
      </c>
      <c r="D3" s="26">
        <v>2022</v>
      </c>
      <c r="E3" s="26">
        <v>2023</v>
      </c>
      <c r="F3" s="356" t="s">
        <v>640</v>
      </c>
      <c r="G3" s="357" t="s">
        <v>641</v>
      </c>
      <c r="H3" s="358" t="s">
        <v>23</v>
      </c>
      <c r="K3" s="359"/>
    </row>
    <row r="4" spans="1:14" x14ac:dyDescent="0.25">
      <c r="A4" s="26" t="s">
        <v>45</v>
      </c>
      <c r="B4" s="26"/>
      <c r="C4" s="26"/>
      <c r="D4" s="26"/>
      <c r="E4" s="26"/>
      <c r="F4" s="357" t="s">
        <v>642</v>
      </c>
      <c r="G4" s="360" t="s">
        <v>643</v>
      </c>
      <c r="H4" s="360" t="s">
        <v>644</v>
      </c>
    </row>
    <row r="5" spans="1:14" x14ac:dyDescent="0.25">
      <c r="A5" s="26"/>
      <c r="B5" s="26"/>
      <c r="C5" s="26"/>
      <c r="D5" s="26"/>
      <c r="E5" s="26"/>
      <c r="F5" s="358" t="s">
        <v>645</v>
      </c>
      <c r="G5" s="360" t="s">
        <v>646</v>
      </c>
      <c r="H5" s="360" t="s">
        <v>30</v>
      </c>
      <c r="K5" s="359"/>
    </row>
    <row r="6" spans="1:14" x14ac:dyDescent="0.25">
      <c r="A6" s="26"/>
      <c r="C6" s="26"/>
      <c r="D6" s="26"/>
      <c r="E6" s="26"/>
      <c r="G6" s="357" t="s">
        <v>647</v>
      </c>
      <c r="H6" s="361"/>
    </row>
    <row r="7" spans="1:14" x14ac:dyDescent="0.25">
      <c r="A7" s="111"/>
      <c r="B7" s="362" t="s">
        <v>648</v>
      </c>
      <c r="C7" s="111"/>
      <c r="D7" s="111"/>
      <c r="E7" s="111"/>
      <c r="F7" s="361"/>
      <c r="G7" s="361" t="s">
        <v>204</v>
      </c>
      <c r="H7" s="363"/>
    </row>
    <row r="8" spans="1:14" x14ac:dyDescent="0.25">
      <c r="A8" s="364" t="s">
        <v>323</v>
      </c>
      <c r="B8" s="364">
        <v>275.71167103203817</v>
      </c>
      <c r="C8" s="364">
        <v>88.255601909128501</v>
      </c>
      <c r="D8" s="364">
        <v>23.13893771513332</v>
      </c>
      <c r="E8" s="364">
        <v>2.6041014885159348</v>
      </c>
      <c r="F8" s="365">
        <v>54</v>
      </c>
      <c r="G8" s="365">
        <v>55</v>
      </c>
      <c r="H8" s="365">
        <v>109</v>
      </c>
    </row>
    <row r="9" spans="1:14" ht="26.4" x14ac:dyDescent="0.25">
      <c r="A9" s="366" t="s">
        <v>649</v>
      </c>
      <c r="B9" s="367">
        <v>0</v>
      </c>
      <c r="C9" s="367">
        <v>0</v>
      </c>
      <c r="D9" s="367">
        <v>0</v>
      </c>
      <c r="E9" s="367">
        <v>0</v>
      </c>
      <c r="F9" s="368">
        <v>0</v>
      </c>
      <c r="G9" s="368">
        <v>0</v>
      </c>
      <c r="H9" s="368">
        <v>0</v>
      </c>
      <c r="K9" s="369"/>
      <c r="L9" s="370"/>
      <c r="M9" s="359"/>
      <c r="N9" s="358"/>
    </row>
    <row r="10" spans="1:14" x14ac:dyDescent="0.25">
      <c r="A10" s="353" t="s">
        <v>326</v>
      </c>
      <c r="B10" s="367">
        <v>0</v>
      </c>
      <c r="C10" s="367">
        <v>0</v>
      </c>
      <c r="D10" s="367">
        <v>0</v>
      </c>
      <c r="E10" s="367">
        <v>0</v>
      </c>
      <c r="F10" s="368">
        <v>0</v>
      </c>
      <c r="G10" s="368">
        <v>0</v>
      </c>
      <c r="H10" s="368">
        <v>0</v>
      </c>
      <c r="K10" s="369"/>
      <c r="L10" s="370"/>
      <c r="M10" s="359"/>
      <c r="N10" s="360"/>
    </row>
    <row r="11" spans="1:14" x14ac:dyDescent="0.25">
      <c r="A11" s="353" t="s">
        <v>327</v>
      </c>
      <c r="B11" s="367">
        <v>558</v>
      </c>
      <c r="C11" s="367">
        <v>121</v>
      </c>
      <c r="D11" s="367">
        <v>0</v>
      </c>
      <c r="E11" s="367">
        <v>0</v>
      </c>
      <c r="F11" s="368">
        <v>0</v>
      </c>
      <c r="G11" s="368">
        <v>0</v>
      </c>
      <c r="H11" s="368">
        <v>0</v>
      </c>
      <c r="K11" s="369"/>
      <c r="L11" s="359"/>
      <c r="M11" s="359"/>
      <c r="N11" s="360"/>
    </row>
    <row r="12" spans="1:14" x14ac:dyDescent="0.25">
      <c r="A12" s="353" t="s">
        <v>328</v>
      </c>
      <c r="B12" s="367">
        <v>114</v>
      </c>
      <c r="C12" s="367">
        <v>0</v>
      </c>
      <c r="D12" s="367">
        <v>0</v>
      </c>
      <c r="E12" s="367">
        <v>0</v>
      </c>
      <c r="F12" s="368">
        <v>0</v>
      </c>
      <c r="G12" s="368">
        <v>0</v>
      </c>
      <c r="H12" s="368">
        <v>0</v>
      </c>
      <c r="K12" s="369"/>
      <c r="L12" s="359"/>
      <c r="M12" s="359"/>
      <c r="N12" s="361"/>
    </row>
    <row r="13" spans="1:14" x14ac:dyDescent="0.25">
      <c r="A13" s="353" t="s">
        <v>329</v>
      </c>
      <c r="B13" s="367">
        <v>0</v>
      </c>
      <c r="C13" s="367">
        <v>0</v>
      </c>
      <c r="D13" s="367">
        <v>0</v>
      </c>
      <c r="E13" s="367">
        <v>0</v>
      </c>
      <c r="F13" s="368">
        <v>0</v>
      </c>
      <c r="G13" s="368">
        <v>0</v>
      </c>
      <c r="H13" s="368">
        <v>0</v>
      </c>
      <c r="K13" s="369"/>
      <c r="L13" s="370"/>
      <c r="M13" s="370"/>
      <c r="N13" s="363"/>
    </row>
    <row r="14" spans="1:14" x14ac:dyDescent="0.25">
      <c r="A14" s="353" t="s">
        <v>330</v>
      </c>
      <c r="B14" s="367">
        <v>45</v>
      </c>
      <c r="C14" s="367">
        <v>0</v>
      </c>
      <c r="D14" s="367">
        <v>0</v>
      </c>
      <c r="E14" s="367">
        <v>0</v>
      </c>
      <c r="F14" s="368">
        <v>0</v>
      </c>
      <c r="G14" s="368">
        <v>0</v>
      </c>
      <c r="H14" s="368">
        <v>0</v>
      </c>
      <c r="K14" s="369"/>
    </row>
    <row r="15" spans="1:14" x14ac:dyDescent="0.25">
      <c r="A15" s="353" t="s">
        <v>331</v>
      </c>
      <c r="B15" s="367">
        <v>122</v>
      </c>
      <c r="C15" s="367">
        <v>0</v>
      </c>
      <c r="D15" s="367">
        <v>0</v>
      </c>
      <c r="E15" s="367">
        <v>0</v>
      </c>
      <c r="F15" s="368">
        <v>0</v>
      </c>
      <c r="G15" s="368">
        <v>0</v>
      </c>
      <c r="H15" s="368">
        <v>0</v>
      </c>
      <c r="K15" s="369"/>
    </row>
    <row r="16" spans="1:14" x14ac:dyDescent="0.25">
      <c r="A16" s="353" t="s">
        <v>332</v>
      </c>
      <c r="B16" s="367">
        <v>366</v>
      </c>
      <c r="C16" s="367">
        <v>0</v>
      </c>
      <c r="D16" s="367">
        <v>0</v>
      </c>
      <c r="E16" s="367">
        <v>0</v>
      </c>
      <c r="F16" s="368">
        <v>0</v>
      </c>
      <c r="G16" s="368">
        <v>0</v>
      </c>
      <c r="H16" s="368">
        <v>0</v>
      </c>
      <c r="K16" s="369"/>
    </row>
    <row r="17" spans="1:11" x14ac:dyDescent="0.25">
      <c r="A17" s="353" t="s">
        <v>333</v>
      </c>
      <c r="B17" s="367">
        <v>0</v>
      </c>
      <c r="C17" s="367">
        <v>0</v>
      </c>
      <c r="D17" s="367">
        <v>0</v>
      </c>
      <c r="E17" s="367">
        <v>0</v>
      </c>
      <c r="F17" s="368">
        <v>0</v>
      </c>
      <c r="G17" s="368">
        <v>0</v>
      </c>
      <c r="H17" s="368">
        <v>0</v>
      </c>
      <c r="K17" s="369"/>
    </row>
    <row r="18" spans="1:11" x14ac:dyDescent="0.25">
      <c r="A18" s="353" t="s">
        <v>334</v>
      </c>
      <c r="B18" s="367">
        <v>877</v>
      </c>
      <c r="C18" s="367">
        <v>440</v>
      </c>
      <c r="D18" s="367">
        <v>125</v>
      </c>
      <c r="E18" s="367">
        <v>0</v>
      </c>
      <c r="F18" s="368">
        <v>0</v>
      </c>
      <c r="G18" s="368">
        <v>0</v>
      </c>
      <c r="H18" s="368">
        <v>0</v>
      </c>
      <c r="K18" s="369"/>
    </row>
    <row r="19" spans="1:11" x14ac:dyDescent="0.25">
      <c r="A19" s="353" t="s">
        <v>335</v>
      </c>
      <c r="B19" s="367">
        <v>0</v>
      </c>
      <c r="C19" s="367">
        <v>0</v>
      </c>
      <c r="D19" s="367">
        <v>0</v>
      </c>
      <c r="E19" s="367">
        <v>0</v>
      </c>
      <c r="F19" s="368">
        <v>0</v>
      </c>
      <c r="G19" s="368">
        <v>0</v>
      </c>
      <c r="H19" s="368">
        <v>0</v>
      </c>
      <c r="K19" s="369"/>
    </row>
    <row r="20" spans="1:11" x14ac:dyDescent="0.25">
      <c r="A20" s="353" t="s">
        <v>336</v>
      </c>
      <c r="B20" s="367">
        <v>508</v>
      </c>
      <c r="C20" s="367">
        <v>71</v>
      </c>
      <c r="D20" s="367">
        <v>0</v>
      </c>
      <c r="E20" s="367">
        <v>0</v>
      </c>
      <c r="F20" s="368">
        <v>0</v>
      </c>
      <c r="G20" s="368">
        <v>0</v>
      </c>
      <c r="H20" s="368">
        <v>0</v>
      </c>
      <c r="K20" s="369"/>
    </row>
    <row r="21" spans="1:11" x14ac:dyDescent="0.25">
      <c r="A21" s="353" t="s">
        <v>337</v>
      </c>
      <c r="B21" s="367">
        <v>0</v>
      </c>
      <c r="C21" s="367">
        <v>0</v>
      </c>
      <c r="D21" s="367">
        <v>0</v>
      </c>
      <c r="E21" s="367">
        <v>0</v>
      </c>
      <c r="F21" s="368">
        <v>0</v>
      </c>
      <c r="G21" s="368">
        <v>0</v>
      </c>
      <c r="H21" s="368">
        <v>0</v>
      </c>
      <c r="K21" s="369"/>
    </row>
    <row r="22" spans="1:11" x14ac:dyDescent="0.25">
      <c r="A22" s="353" t="s">
        <v>338</v>
      </c>
      <c r="B22" s="367">
        <v>53</v>
      </c>
      <c r="C22" s="367">
        <v>0</v>
      </c>
      <c r="D22" s="367">
        <v>0</v>
      </c>
      <c r="E22" s="367">
        <v>0</v>
      </c>
      <c r="F22" s="368">
        <v>0</v>
      </c>
      <c r="G22" s="368">
        <v>0</v>
      </c>
      <c r="H22" s="368">
        <v>0</v>
      </c>
      <c r="K22" s="369"/>
    </row>
    <row r="23" spans="1:11" x14ac:dyDescent="0.25">
      <c r="A23" s="353" t="s">
        <v>339</v>
      </c>
      <c r="B23" s="367">
        <v>0</v>
      </c>
      <c r="C23" s="367">
        <v>0</v>
      </c>
      <c r="D23" s="367">
        <v>0</v>
      </c>
      <c r="E23" s="367">
        <v>0</v>
      </c>
      <c r="F23" s="368">
        <v>0</v>
      </c>
      <c r="G23" s="368">
        <v>0</v>
      </c>
      <c r="H23" s="368">
        <v>0</v>
      </c>
      <c r="K23" s="369"/>
    </row>
    <row r="24" spans="1:11" x14ac:dyDescent="0.25">
      <c r="A24" s="353" t="s">
        <v>324</v>
      </c>
      <c r="B24" s="367">
        <v>0</v>
      </c>
      <c r="C24" s="367">
        <v>0</v>
      </c>
      <c r="D24" s="367">
        <v>0</v>
      </c>
      <c r="E24" s="367">
        <v>0</v>
      </c>
      <c r="F24" s="368">
        <v>0</v>
      </c>
      <c r="G24" s="368">
        <v>0</v>
      </c>
      <c r="H24" s="368">
        <v>0</v>
      </c>
      <c r="K24" s="369"/>
    </row>
    <row r="25" spans="1:11" x14ac:dyDescent="0.25">
      <c r="A25" s="353" t="s">
        <v>340</v>
      </c>
      <c r="B25" s="367">
        <v>0</v>
      </c>
      <c r="C25" s="367">
        <v>0</v>
      </c>
      <c r="D25" s="367">
        <v>0</v>
      </c>
      <c r="E25" s="367">
        <v>0</v>
      </c>
      <c r="F25" s="368">
        <v>0</v>
      </c>
      <c r="G25" s="368">
        <v>0</v>
      </c>
      <c r="H25" s="368">
        <v>0</v>
      </c>
      <c r="K25" s="369"/>
    </row>
    <row r="26" spans="1:11" x14ac:dyDescent="0.25">
      <c r="A26" s="353" t="s">
        <v>341</v>
      </c>
      <c r="B26" s="367">
        <v>0</v>
      </c>
      <c r="C26" s="367">
        <v>0</v>
      </c>
      <c r="D26" s="367">
        <v>0</v>
      </c>
      <c r="E26" s="367">
        <v>0</v>
      </c>
      <c r="F26" s="368">
        <v>0</v>
      </c>
      <c r="G26" s="368">
        <v>0</v>
      </c>
      <c r="H26" s="368">
        <v>0</v>
      </c>
      <c r="K26" s="369"/>
    </row>
    <row r="27" spans="1:11" x14ac:dyDescent="0.25">
      <c r="A27" s="353" t="s">
        <v>342</v>
      </c>
      <c r="B27" s="367">
        <v>302</v>
      </c>
      <c r="C27" s="367">
        <v>0</v>
      </c>
      <c r="D27" s="367">
        <v>0</v>
      </c>
      <c r="E27" s="367">
        <v>0</v>
      </c>
      <c r="F27" s="368">
        <v>0</v>
      </c>
      <c r="G27" s="368">
        <v>0</v>
      </c>
      <c r="H27" s="368">
        <v>0</v>
      </c>
      <c r="K27" s="369"/>
    </row>
    <row r="28" spans="1:11" x14ac:dyDescent="0.25">
      <c r="A28" s="353" t="s">
        <v>343</v>
      </c>
      <c r="B28" s="367">
        <v>253</v>
      </c>
      <c r="C28" s="367">
        <v>0</v>
      </c>
      <c r="D28" s="367">
        <v>0</v>
      </c>
      <c r="E28" s="367">
        <v>0</v>
      </c>
      <c r="F28" s="368">
        <v>0</v>
      </c>
      <c r="G28" s="368">
        <v>0</v>
      </c>
      <c r="H28" s="368">
        <v>0</v>
      </c>
      <c r="K28" s="369"/>
    </row>
    <row r="29" spans="1:11" x14ac:dyDescent="0.25">
      <c r="A29" s="353" t="s">
        <v>344</v>
      </c>
      <c r="B29" s="367">
        <v>0</v>
      </c>
      <c r="C29" s="367">
        <v>0</v>
      </c>
      <c r="D29" s="367">
        <v>0</v>
      </c>
      <c r="E29" s="367">
        <v>0</v>
      </c>
      <c r="F29" s="368">
        <v>0</v>
      </c>
      <c r="G29" s="368">
        <v>0</v>
      </c>
      <c r="H29" s="368">
        <v>0</v>
      </c>
    </row>
    <row r="30" spans="1:11" x14ac:dyDescent="0.25">
      <c r="A30" s="353" t="s">
        <v>345</v>
      </c>
      <c r="B30" s="367">
        <v>163</v>
      </c>
      <c r="C30" s="367">
        <v>0</v>
      </c>
      <c r="D30" s="367">
        <v>0</v>
      </c>
      <c r="E30" s="367">
        <v>0</v>
      </c>
      <c r="F30" s="368">
        <v>0</v>
      </c>
      <c r="G30" s="368">
        <v>0</v>
      </c>
      <c r="H30" s="368">
        <v>0</v>
      </c>
    </row>
    <row r="31" spans="1:11" x14ac:dyDescent="0.25">
      <c r="A31" s="353" t="s">
        <v>346</v>
      </c>
      <c r="B31" s="367">
        <v>435</v>
      </c>
      <c r="C31" s="367">
        <v>0</v>
      </c>
      <c r="D31" s="367">
        <v>0</v>
      </c>
      <c r="E31" s="367">
        <v>0</v>
      </c>
      <c r="F31" s="368">
        <v>0</v>
      </c>
      <c r="G31" s="368">
        <v>0</v>
      </c>
      <c r="H31" s="368">
        <v>0</v>
      </c>
    </row>
    <row r="32" spans="1:11" x14ac:dyDescent="0.25">
      <c r="A32" s="353" t="s">
        <v>347</v>
      </c>
      <c r="B32" s="367">
        <v>616</v>
      </c>
      <c r="C32" s="367">
        <v>179</v>
      </c>
      <c r="D32" s="367">
        <v>0</v>
      </c>
      <c r="E32" s="367">
        <v>0</v>
      </c>
      <c r="F32" s="368">
        <v>0</v>
      </c>
      <c r="G32" s="368">
        <v>0</v>
      </c>
      <c r="H32" s="368">
        <v>0</v>
      </c>
    </row>
    <row r="33" spans="1:8" x14ac:dyDescent="0.25">
      <c r="A33" s="353" t="s">
        <v>348</v>
      </c>
      <c r="B33" s="367">
        <v>618</v>
      </c>
      <c r="C33" s="367">
        <v>181</v>
      </c>
      <c r="D33" s="367">
        <v>0</v>
      </c>
      <c r="E33" s="367">
        <v>0</v>
      </c>
      <c r="F33" s="368">
        <v>0</v>
      </c>
      <c r="G33" s="368">
        <v>0</v>
      </c>
      <c r="H33" s="368">
        <v>0</v>
      </c>
    </row>
    <row r="34" spans="1:8" x14ac:dyDescent="0.25">
      <c r="A34" s="353" t="s">
        <v>349</v>
      </c>
      <c r="B34" s="367">
        <v>0</v>
      </c>
      <c r="C34" s="367">
        <v>0</v>
      </c>
      <c r="D34" s="367">
        <v>0</v>
      </c>
      <c r="E34" s="367">
        <v>0</v>
      </c>
      <c r="F34" s="368">
        <v>0</v>
      </c>
      <c r="G34" s="368">
        <v>0</v>
      </c>
      <c r="H34" s="368">
        <v>0</v>
      </c>
    </row>
    <row r="35" spans="1:8" ht="26.4" x14ac:dyDescent="0.25">
      <c r="A35" s="366" t="s">
        <v>650</v>
      </c>
      <c r="B35" s="367">
        <v>282</v>
      </c>
      <c r="C35" s="367">
        <v>0</v>
      </c>
      <c r="D35" s="367">
        <v>0</v>
      </c>
      <c r="E35" s="367">
        <v>0</v>
      </c>
      <c r="F35" s="368">
        <v>0</v>
      </c>
      <c r="G35" s="368">
        <v>0</v>
      </c>
      <c r="H35" s="368">
        <v>0</v>
      </c>
    </row>
    <row r="36" spans="1:8" x14ac:dyDescent="0.25">
      <c r="A36" s="353" t="s">
        <v>352</v>
      </c>
      <c r="B36" s="367">
        <v>0</v>
      </c>
      <c r="C36" s="367">
        <v>0</v>
      </c>
      <c r="D36" s="367">
        <v>0</v>
      </c>
      <c r="E36" s="367">
        <v>0</v>
      </c>
      <c r="F36" s="368">
        <v>0</v>
      </c>
      <c r="G36" s="368">
        <v>0</v>
      </c>
      <c r="H36" s="368">
        <v>0</v>
      </c>
    </row>
    <row r="37" spans="1:8" x14ac:dyDescent="0.25">
      <c r="A37" s="353" t="s">
        <v>353</v>
      </c>
      <c r="B37" s="367">
        <v>966</v>
      </c>
      <c r="C37" s="367">
        <v>529</v>
      </c>
      <c r="D37" s="367">
        <v>214</v>
      </c>
      <c r="E37" s="367">
        <v>0</v>
      </c>
      <c r="F37" s="368">
        <v>0</v>
      </c>
      <c r="G37" s="368">
        <v>0</v>
      </c>
      <c r="H37" s="368">
        <v>0</v>
      </c>
    </row>
    <row r="38" spans="1:8" x14ac:dyDescent="0.25">
      <c r="A38" s="353" t="s">
        <v>354</v>
      </c>
      <c r="B38" s="367">
        <v>420</v>
      </c>
      <c r="C38" s="367">
        <v>0</v>
      </c>
      <c r="D38" s="367">
        <v>0</v>
      </c>
      <c r="E38" s="367">
        <v>0</v>
      </c>
      <c r="F38" s="368">
        <v>0</v>
      </c>
      <c r="G38" s="368">
        <v>0</v>
      </c>
      <c r="H38" s="368">
        <v>0</v>
      </c>
    </row>
    <row r="39" spans="1:8" x14ac:dyDescent="0.25">
      <c r="A39" s="353" t="s">
        <v>355</v>
      </c>
      <c r="B39" s="367">
        <v>1</v>
      </c>
      <c r="C39" s="367">
        <v>0</v>
      </c>
      <c r="D39" s="367">
        <v>0</v>
      </c>
      <c r="E39" s="367">
        <v>0</v>
      </c>
      <c r="F39" s="368">
        <v>0</v>
      </c>
      <c r="G39" s="368">
        <v>0</v>
      </c>
      <c r="H39" s="368">
        <v>0</v>
      </c>
    </row>
    <row r="40" spans="1:8" x14ac:dyDescent="0.25">
      <c r="A40" s="353" t="s">
        <v>350</v>
      </c>
      <c r="B40" s="367">
        <v>1082</v>
      </c>
      <c r="C40" s="367">
        <v>645</v>
      </c>
      <c r="D40" s="367">
        <v>330</v>
      </c>
      <c r="E40" s="367">
        <v>59</v>
      </c>
      <c r="F40" s="368">
        <v>0</v>
      </c>
      <c r="G40" s="368">
        <v>0</v>
      </c>
      <c r="H40" s="368">
        <v>0</v>
      </c>
    </row>
    <row r="41" spans="1:8" x14ac:dyDescent="0.25">
      <c r="A41" s="353" t="s">
        <v>356</v>
      </c>
      <c r="B41" s="367">
        <v>238</v>
      </c>
      <c r="C41" s="367">
        <v>0</v>
      </c>
      <c r="D41" s="367">
        <v>0</v>
      </c>
      <c r="E41" s="367">
        <v>0</v>
      </c>
      <c r="F41" s="368">
        <v>0</v>
      </c>
      <c r="G41" s="368">
        <v>0</v>
      </c>
      <c r="H41" s="368">
        <v>0</v>
      </c>
    </row>
    <row r="42" spans="1:8" x14ac:dyDescent="0.25">
      <c r="A42" s="353" t="s">
        <v>357</v>
      </c>
      <c r="B42" s="367">
        <v>0</v>
      </c>
      <c r="C42" s="367">
        <v>0</v>
      </c>
      <c r="D42" s="367">
        <v>0</v>
      </c>
      <c r="E42" s="367">
        <v>0</v>
      </c>
      <c r="F42" s="368">
        <v>0</v>
      </c>
      <c r="G42" s="368">
        <v>0</v>
      </c>
      <c r="H42" s="368">
        <v>0</v>
      </c>
    </row>
    <row r="43" spans="1:8" ht="26.4" x14ac:dyDescent="0.25">
      <c r="A43" s="366" t="s">
        <v>651</v>
      </c>
      <c r="B43" s="367">
        <v>355</v>
      </c>
      <c r="C43" s="367">
        <v>0</v>
      </c>
      <c r="D43" s="367">
        <v>0</v>
      </c>
      <c r="E43" s="367">
        <v>0</v>
      </c>
      <c r="F43" s="368">
        <v>0</v>
      </c>
      <c r="G43" s="368">
        <v>0</v>
      </c>
      <c r="H43" s="368">
        <v>0</v>
      </c>
    </row>
    <row r="44" spans="1:8" x14ac:dyDescent="0.25">
      <c r="A44" s="353" t="s">
        <v>360</v>
      </c>
      <c r="B44" s="367">
        <v>0</v>
      </c>
      <c r="C44" s="367">
        <v>0</v>
      </c>
      <c r="D44" s="367">
        <v>0</v>
      </c>
      <c r="E44" s="367">
        <v>0</v>
      </c>
      <c r="F44" s="368">
        <v>0</v>
      </c>
      <c r="G44" s="368">
        <v>0</v>
      </c>
      <c r="H44" s="368">
        <v>0</v>
      </c>
    </row>
    <row r="45" spans="1:8" x14ac:dyDescent="0.25">
      <c r="A45" s="353" t="s">
        <v>361</v>
      </c>
      <c r="B45" s="367">
        <v>0</v>
      </c>
      <c r="C45" s="367">
        <v>0</v>
      </c>
      <c r="D45" s="367">
        <v>0</v>
      </c>
      <c r="E45" s="367">
        <v>0</v>
      </c>
      <c r="F45" s="368">
        <v>0</v>
      </c>
      <c r="G45" s="368">
        <v>0</v>
      </c>
      <c r="H45" s="368">
        <v>0</v>
      </c>
    </row>
    <row r="46" spans="1:8" x14ac:dyDescent="0.25">
      <c r="A46" s="353" t="s">
        <v>362</v>
      </c>
      <c r="B46" s="367">
        <v>0</v>
      </c>
      <c r="C46" s="367">
        <v>0</v>
      </c>
      <c r="D46" s="367">
        <v>0</v>
      </c>
      <c r="E46" s="367">
        <v>0</v>
      </c>
      <c r="F46" s="368">
        <v>0</v>
      </c>
      <c r="G46" s="368">
        <v>0</v>
      </c>
      <c r="H46" s="368">
        <v>0</v>
      </c>
    </row>
    <row r="47" spans="1:8" x14ac:dyDescent="0.25">
      <c r="A47" s="353" t="s">
        <v>363</v>
      </c>
      <c r="B47" s="367">
        <v>341</v>
      </c>
      <c r="C47" s="367">
        <v>0</v>
      </c>
      <c r="D47" s="367">
        <v>0</v>
      </c>
      <c r="E47" s="367">
        <v>0</v>
      </c>
      <c r="F47" s="368">
        <v>0</v>
      </c>
      <c r="G47" s="368">
        <v>0</v>
      </c>
      <c r="H47" s="368">
        <v>0</v>
      </c>
    </row>
    <row r="48" spans="1:8" x14ac:dyDescent="0.25">
      <c r="A48" s="353" t="s">
        <v>364</v>
      </c>
      <c r="B48" s="367">
        <v>0</v>
      </c>
      <c r="C48" s="367">
        <v>0</v>
      </c>
      <c r="D48" s="367">
        <v>0</v>
      </c>
      <c r="E48" s="367">
        <v>0</v>
      </c>
      <c r="F48" s="368">
        <v>0</v>
      </c>
      <c r="G48" s="368">
        <v>0</v>
      </c>
      <c r="H48" s="368">
        <v>0</v>
      </c>
    </row>
    <row r="49" spans="1:8" x14ac:dyDescent="0.25">
      <c r="A49" s="353" t="s">
        <v>365</v>
      </c>
      <c r="B49" s="367">
        <v>13</v>
      </c>
      <c r="C49" s="367">
        <v>0</v>
      </c>
      <c r="D49" s="367">
        <v>0</v>
      </c>
      <c r="E49" s="367">
        <v>0</v>
      </c>
      <c r="F49" s="368">
        <v>0</v>
      </c>
      <c r="G49" s="368">
        <v>0</v>
      </c>
      <c r="H49" s="368">
        <v>0</v>
      </c>
    </row>
    <row r="50" spans="1:8" x14ac:dyDescent="0.25">
      <c r="A50" s="353" t="s">
        <v>366</v>
      </c>
      <c r="B50" s="367">
        <v>109</v>
      </c>
      <c r="C50" s="367">
        <v>0</v>
      </c>
      <c r="D50" s="367">
        <v>0</v>
      </c>
      <c r="E50" s="367">
        <v>0</v>
      </c>
      <c r="F50" s="368">
        <v>0</v>
      </c>
      <c r="G50" s="368">
        <v>0</v>
      </c>
      <c r="H50" s="368">
        <v>0</v>
      </c>
    </row>
    <row r="51" spans="1:8" x14ac:dyDescent="0.25">
      <c r="A51" s="353" t="s">
        <v>367</v>
      </c>
      <c r="B51" s="367">
        <v>0</v>
      </c>
      <c r="C51" s="367">
        <v>0</v>
      </c>
      <c r="D51" s="367">
        <v>0</v>
      </c>
      <c r="E51" s="367">
        <v>0</v>
      </c>
      <c r="F51" s="368">
        <v>0</v>
      </c>
      <c r="G51" s="368">
        <v>0</v>
      </c>
      <c r="H51" s="368">
        <v>0</v>
      </c>
    </row>
    <row r="52" spans="1:8" ht="26.4" x14ac:dyDescent="0.25">
      <c r="A52" s="366" t="s">
        <v>652</v>
      </c>
      <c r="B52" s="367">
        <v>31</v>
      </c>
      <c r="C52" s="367">
        <v>0</v>
      </c>
      <c r="D52" s="367">
        <v>0</v>
      </c>
      <c r="E52" s="367">
        <v>0</v>
      </c>
      <c r="F52" s="368">
        <v>0</v>
      </c>
      <c r="G52" s="368">
        <v>0</v>
      </c>
      <c r="H52" s="368">
        <v>0</v>
      </c>
    </row>
    <row r="53" spans="1:8" x14ac:dyDescent="0.25">
      <c r="A53" s="353" t="s">
        <v>370</v>
      </c>
      <c r="B53" s="367">
        <v>29</v>
      </c>
      <c r="C53" s="367">
        <v>0</v>
      </c>
      <c r="D53" s="367">
        <v>0</v>
      </c>
      <c r="E53" s="367">
        <v>0</v>
      </c>
      <c r="F53" s="368">
        <v>0</v>
      </c>
      <c r="G53" s="368">
        <v>0</v>
      </c>
      <c r="H53" s="368">
        <v>0</v>
      </c>
    </row>
    <row r="54" spans="1:8" x14ac:dyDescent="0.25">
      <c r="A54" s="353" t="s">
        <v>371</v>
      </c>
      <c r="B54" s="367">
        <v>0</v>
      </c>
      <c r="C54" s="367">
        <v>0</v>
      </c>
      <c r="D54" s="367">
        <v>0</v>
      </c>
      <c r="E54" s="367">
        <v>0</v>
      </c>
      <c r="F54" s="368">
        <v>0</v>
      </c>
      <c r="G54" s="368">
        <v>0</v>
      </c>
      <c r="H54" s="368">
        <v>0</v>
      </c>
    </row>
    <row r="55" spans="1:8" x14ac:dyDescent="0.25">
      <c r="A55" s="353" t="s">
        <v>372</v>
      </c>
      <c r="B55" s="367">
        <v>768</v>
      </c>
      <c r="C55" s="367">
        <v>331</v>
      </c>
      <c r="D55" s="367">
        <v>16</v>
      </c>
      <c r="E55" s="367">
        <v>0</v>
      </c>
      <c r="F55" s="368">
        <v>0</v>
      </c>
      <c r="G55" s="368">
        <v>0</v>
      </c>
      <c r="H55" s="368">
        <v>0</v>
      </c>
    </row>
    <row r="56" spans="1:8" x14ac:dyDescent="0.25">
      <c r="A56" s="353" t="s">
        <v>373</v>
      </c>
      <c r="B56" s="367">
        <v>0</v>
      </c>
      <c r="C56" s="367">
        <v>0</v>
      </c>
      <c r="D56" s="367">
        <v>0</v>
      </c>
      <c r="E56" s="367">
        <v>0</v>
      </c>
      <c r="F56" s="368">
        <v>0</v>
      </c>
      <c r="G56" s="368">
        <v>0</v>
      </c>
      <c r="H56" s="368">
        <v>0</v>
      </c>
    </row>
    <row r="57" spans="1:8" x14ac:dyDescent="0.25">
      <c r="A57" s="353" t="s">
        <v>374</v>
      </c>
      <c r="B57" s="367">
        <v>0</v>
      </c>
      <c r="C57" s="367">
        <v>0</v>
      </c>
      <c r="D57" s="367">
        <v>0</v>
      </c>
      <c r="E57" s="367">
        <v>0</v>
      </c>
      <c r="F57" s="368">
        <v>0</v>
      </c>
      <c r="G57" s="368">
        <v>0</v>
      </c>
      <c r="H57" s="368">
        <v>0</v>
      </c>
    </row>
    <row r="58" spans="1:8" x14ac:dyDescent="0.25">
      <c r="A58" s="353" t="s">
        <v>375</v>
      </c>
      <c r="B58" s="367">
        <v>750</v>
      </c>
      <c r="C58" s="367">
        <v>313</v>
      </c>
      <c r="D58" s="367">
        <v>0</v>
      </c>
      <c r="E58" s="367">
        <v>0</v>
      </c>
      <c r="F58" s="368">
        <v>0</v>
      </c>
      <c r="G58" s="368">
        <v>0</v>
      </c>
      <c r="H58" s="368">
        <v>0</v>
      </c>
    </row>
    <row r="59" spans="1:8" x14ac:dyDescent="0.25">
      <c r="A59" s="353" t="s">
        <v>376</v>
      </c>
      <c r="B59" s="367">
        <v>324</v>
      </c>
      <c r="C59" s="367">
        <v>0</v>
      </c>
      <c r="D59" s="367">
        <v>0</v>
      </c>
      <c r="E59" s="367">
        <v>0</v>
      </c>
      <c r="F59" s="368">
        <v>0</v>
      </c>
      <c r="G59" s="368">
        <v>0</v>
      </c>
      <c r="H59" s="368">
        <v>0</v>
      </c>
    </row>
    <row r="60" spans="1:8" x14ac:dyDescent="0.25">
      <c r="A60" s="353" t="s">
        <v>377</v>
      </c>
      <c r="B60" s="367">
        <v>0</v>
      </c>
      <c r="C60" s="367">
        <v>0</v>
      </c>
      <c r="D60" s="367">
        <v>0</v>
      </c>
      <c r="E60" s="367">
        <v>0</v>
      </c>
      <c r="F60" s="368">
        <v>0</v>
      </c>
      <c r="G60" s="368">
        <v>0</v>
      </c>
      <c r="H60" s="368">
        <v>0</v>
      </c>
    </row>
    <row r="61" spans="1:8" x14ac:dyDescent="0.25">
      <c r="A61" s="353" t="s">
        <v>378</v>
      </c>
      <c r="B61" s="367">
        <v>0</v>
      </c>
      <c r="C61" s="367">
        <v>0</v>
      </c>
      <c r="D61" s="367">
        <v>0</v>
      </c>
      <c r="E61" s="367">
        <v>0</v>
      </c>
      <c r="F61" s="368">
        <v>0</v>
      </c>
      <c r="G61" s="368">
        <v>0</v>
      </c>
      <c r="H61" s="368">
        <v>0</v>
      </c>
    </row>
    <row r="62" spans="1:8" x14ac:dyDescent="0.25">
      <c r="A62" s="353" t="s">
        <v>379</v>
      </c>
      <c r="B62" s="367">
        <v>0</v>
      </c>
      <c r="C62" s="367">
        <v>0</v>
      </c>
      <c r="D62" s="367">
        <v>0</v>
      </c>
      <c r="E62" s="367">
        <v>0</v>
      </c>
      <c r="F62" s="368">
        <v>0</v>
      </c>
      <c r="G62" s="368">
        <v>0</v>
      </c>
      <c r="H62" s="368">
        <v>0</v>
      </c>
    </row>
    <row r="63" spans="1:8" x14ac:dyDescent="0.25">
      <c r="A63" s="353" t="s">
        <v>380</v>
      </c>
      <c r="B63" s="367">
        <v>0</v>
      </c>
      <c r="C63" s="367">
        <v>0</v>
      </c>
      <c r="D63" s="367">
        <v>0</v>
      </c>
      <c r="E63" s="367">
        <v>0</v>
      </c>
      <c r="F63" s="368">
        <v>0</v>
      </c>
      <c r="G63" s="368">
        <v>0</v>
      </c>
      <c r="H63" s="368">
        <v>0</v>
      </c>
    </row>
    <row r="64" spans="1:8" x14ac:dyDescent="0.25">
      <c r="A64" s="353" t="s">
        <v>381</v>
      </c>
      <c r="B64" s="367">
        <v>0</v>
      </c>
      <c r="C64" s="367">
        <v>0</v>
      </c>
      <c r="D64" s="367">
        <v>0</v>
      </c>
      <c r="E64" s="367">
        <v>0</v>
      </c>
      <c r="F64" s="368">
        <v>0</v>
      </c>
      <c r="G64" s="368">
        <v>0</v>
      </c>
      <c r="H64" s="368">
        <v>0</v>
      </c>
    </row>
    <row r="65" spans="1:8" ht="26.4" x14ac:dyDescent="0.25">
      <c r="A65" s="366" t="s">
        <v>653</v>
      </c>
      <c r="B65" s="367">
        <v>0</v>
      </c>
      <c r="C65" s="367">
        <v>0</v>
      </c>
      <c r="D65" s="367">
        <v>0</v>
      </c>
      <c r="E65" s="367">
        <v>0</v>
      </c>
      <c r="F65" s="368">
        <v>0</v>
      </c>
      <c r="G65" s="368">
        <v>0</v>
      </c>
      <c r="H65" s="368">
        <v>0</v>
      </c>
    </row>
    <row r="66" spans="1:8" x14ac:dyDescent="0.25">
      <c r="A66" s="353" t="s">
        <v>384</v>
      </c>
      <c r="B66" s="367">
        <v>0</v>
      </c>
      <c r="C66" s="367">
        <v>0</v>
      </c>
      <c r="D66" s="367">
        <v>0</v>
      </c>
      <c r="E66" s="367">
        <v>0</v>
      </c>
      <c r="F66" s="368">
        <v>0</v>
      </c>
      <c r="G66" s="368">
        <v>0</v>
      </c>
      <c r="H66" s="368">
        <v>0</v>
      </c>
    </row>
    <row r="67" spans="1:8" x14ac:dyDescent="0.25">
      <c r="A67" s="353" t="s">
        <v>385</v>
      </c>
      <c r="B67" s="367">
        <v>0</v>
      </c>
      <c r="C67" s="367">
        <v>0</v>
      </c>
      <c r="D67" s="367">
        <v>0</v>
      </c>
      <c r="E67" s="367">
        <v>0</v>
      </c>
      <c r="F67" s="368">
        <v>0</v>
      </c>
      <c r="G67" s="368">
        <v>0</v>
      </c>
      <c r="H67" s="368">
        <v>0</v>
      </c>
    </row>
    <row r="68" spans="1:8" x14ac:dyDescent="0.25">
      <c r="A68" s="353" t="s">
        <v>386</v>
      </c>
      <c r="B68" s="367">
        <v>0</v>
      </c>
      <c r="C68" s="367">
        <v>0</v>
      </c>
      <c r="D68" s="367">
        <v>0</v>
      </c>
      <c r="E68" s="367">
        <v>0</v>
      </c>
      <c r="F68" s="368">
        <v>0</v>
      </c>
      <c r="G68" s="368">
        <v>0</v>
      </c>
      <c r="H68" s="368">
        <v>0</v>
      </c>
    </row>
    <row r="69" spans="1:8" x14ac:dyDescent="0.25">
      <c r="A69" s="353" t="s">
        <v>387</v>
      </c>
      <c r="B69" s="367">
        <v>145</v>
      </c>
      <c r="C69" s="367">
        <v>0</v>
      </c>
      <c r="D69" s="367">
        <v>0</v>
      </c>
      <c r="E69" s="367">
        <v>0</v>
      </c>
      <c r="F69" s="368">
        <v>0</v>
      </c>
      <c r="G69" s="368">
        <v>0</v>
      </c>
      <c r="H69" s="368">
        <v>0</v>
      </c>
    </row>
    <row r="70" spans="1:8" x14ac:dyDescent="0.25">
      <c r="A70" s="353" t="s">
        <v>382</v>
      </c>
      <c r="B70" s="367">
        <v>274</v>
      </c>
      <c r="C70" s="367">
        <v>0</v>
      </c>
      <c r="D70" s="367">
        <v>0</v>
      </c>
      <c r="E70" s="367">
        <v>0</v>
      </c>
      <c r="F70" s="368">
        <v>0</v>
      </c>
      <c r="G70" s="368">
        <v>0</v>
      </c>
      <c r="H70" s="368">
        <v>0</v>
      </c>
    </row>
    <row r="71" spans="1:8" x14ac:dyDescent="0.25">
      <c r="A71" s="353" t="s">
        <v>388</v>
      </c>
      <c r="B71" s="367">
        <v>547</v>
      </c>
      <c r="C71" s="367">
        <v>110</v>
      </c>
      <c r="D71" s="367">
        <v>0</v>
      </c>
      <c r="E71" s="367">
        <v>0</v>
      </c>
      <c r="F71" s="368">
        <v>0</v>
      </c>
      <c r="G71" s="368">
        <v>0</v>
      </c>
      <c r="H71" s="368">
        <v>0</v>
      </c>
    </row>
    <row r="72" spans="1:8" x14ac:dyDescent="0.25">
      <c r="A72" s="353" t="s">
        <v>389</v>
      </c>
      <c r="B72" s="367">
        <v>0</v>
      </c>
      <c r="C72" s="367">
        <v>0</v>
      </c>
      <c r="D72" s="367">
        <v>0</v>
      </c>
      <c r="E72" s="367">
        <v>0</v>
      </c>
      <c r="F72" s="368">
        <v>0</v>
      </c>
      <c r="G72" s="368">
        <v>0</v>
      </c>
      <c r="H72" s="368">
        <v>0</v>
      </c>
    </row>
    <row r="73" spans="1:8" x14ac:dyDescent="0.25">
      <c r="A73" s="353" t="s">
        <v>390</v>
      </c>
      <c r="B73" s="367">
        <v>0</v>
      </c>
      <c r="C73" s="367">
        <v>0</v>
      </c>
      <c r="D73" s="367">
        <v>0</v>
      </c>
      <c r="E73" s="367">
        <v>0</v>
      </c>
      <c r="F73" s="368">
        <v>0</v>
      </c>
      <c r="G73" s="368">
        <v>0</v>
      </c>
      <c r="H73" s="368">
        <v>0</v>
      </c>
    </row>
    <row r="74" spans="1:8" x14ac:dyDescent="0.25">
      <c r="A74" s="353" t="s">
        <v>391</v>
      </c>
      <c r="B74" s="367">
        <v>384</v>
      </c>
      <c r="C74" s="367">
        <v>0</v>
      </c>
      <c r="D74" s="367">
        <v>0</v>
      </c>
      <c r="E74" s="367">
        <v>0</v>
      </c>
      <c r="F74" s="368">
        <v>0</v>
      </c>
      <c r="G74" s="368">
        <v>0</v>
      </c>
      <c r="H74" s="368">
        <v>0</v>
      </c>
    </row>
    <row r="75" spans="1:8" x14ac:dyDescent="0.25">
      <c r="A75" s="353" t="s">
        <v>392</v>
      </c>
      <c r="B75" s="367">
        <v>0</v>
      </c>
      <c r="C75" s="367">
        <v>0</v>
      </c>
      <c r="D75" s="367">
        <v>0</v>
      </c>
      <c r="E75" s="367">
        <v>0</v>
      </c>
      <c r="F75" s="368">
        <v>0</v>
      </c>
      <c r="G75" s="368">
        <v>0</v>
      </c>
      <c r="H75" s="368">
        <v>0</v>
      </c>
    </row>
    <row r="76" spans="1:8" x14ac:dyDescent="0.25">
      <c r="A76" s="353" t="s">
        <v>393</v>
      </c>
      <c r="B76" s="367">
        <v>0</v>
      </c>
      <c r="C76" s="367">
        <v>0</v>
      </c>
      <c r="D76" s="367">
        <v>0</v>
      </c>
      <c r="E76" s="367">
        <v>0</v>
      </c>
      <c r="F76" s="368">
        <v>0</v>
      </c>
      <c r="G76" s="368">
        <v>0</v>
      </c>
      <c r="H76" s="368">
        <v>0</v>
      </c>
    </row>
    <row r="77" spans="1:8" x14ac:dyDescent="0.25">
      <c r="A77" s="353" t="s">
        <v>394</v>
      </c>
      <c r="B77" s="367">
        <v>0</v>
      </c>
      <c r="C77" s="367">
        <v>0</v>
      </c>
      <c r="D77" s="367">
        <v>0</v>
      </c>
      <c r="E77" s="367">
        <v>0</v>
      </c>
      <c r="F77" s="368">
        <v>0</v>
      </c>
      <c r="G77" s="368">
        <v>0</v>
      </c>
      <c r="H77" s="368">
        <v>0</v>
      </c>
    </row>
    <row r="78" spans="1:8" ht="26.4" x14ac:dyDescent="0.25">
      <c r="A78" s="366" t="s">
        <v>654</v>
      </c>
      <c r="B78" s="367">
        <v>0</v>
      </c>
      <c r="C78" s="367">
        <v>0</v>
      </c>
      <c r="D78" s="367">
        <v>0</v>
      </c>
      <c r="E78" s="367">
        <v>0</v>
      </c>
      <c r="F78" s="368">
        <v>0</v>
      </c>
      <c r="G78" s="368">
        <v>0</v>
      </c>
      <c r="H78" s="368">
        <v>0</v>
      </c>
    </row>
    <row r="79" spans="1:8" x14ac:dyDescent="0.25">
      <c r="A79" s="353" t="s">
        <v>397</v>
      </c>
      <c r="B79" s="367">
        <v>0</v>
      </c>
      <c r="C79" s="367">
        <v>0</v>
      </c>
      <c r="D79" s="367">
        <v>0</v>
      </c>
      <c r="E79" s="367">
        <v>0</v>
      </c>
      <c r="F79" s="368">
        <v>0</v>
      </c>
      <c r="G79" s="368">
        <v>0</v>
      </c>
      <c r="H79" s="368">
        <v>0</v>
      </c>
    </row>
    <row r="80" spans="1:8" x14ac:dyDescent="0.25">
      <c r="A80" s="353" t="s">
        <v>398</v>
      </c>
      <c r="B80" s="367">
        <v>0</v>
      </c>
      <c r="C80" s="367">
        <v>0</v>
      </c>
      <c r="D80" s="367">
        <v>0</v>
      </c>
      <c r="E80" s="367">
        <v>0</v>
      </c>
      <c r="F80" s="368">
        <v>0</v>
      </c>
      <c r="G80" s="368">
        <v>0</v>
      </c>
      <c r="H80" s="368">
        <v>0</v>
      </c>
    </row>
    <row r="81" spans="1:8" x14ac:dyDescent="0.25">
      <c r="A81" s="353" t="s">
        <v>399</v>
      </c>
      <c r="B81" s="367">
        <v>0</v>
      </c>
      <c r="C81" s="367">
        <v>0</v>
      </c>
      <c r="D81" s="367">
        <v>0</v>
      </c>
      <c r="E81" s="367">
        <v>0</v>
      </c>
      <c r="F81" s="368">
        <v>0</v>
      </c>
      <c r="G81" s="368">
        <v>0</v>
      </c>
      <c r="H81" s="368">
        <v>0</v>
      </c>
    </row>
    <row r="82" spans="1:8" x14ac:dyDescent="0.25">
      <c r="A82" s="353" t="s">
        <v>400</v>
      </c>
      <c r="B82" s="367">
        <v>0</v>
      </c>
      <c r="C82" s="367">
        <v>0</v>
      </c>
      <c r="D82" s="367">
        <v>0</v>
      </c>
      <c r="E82" s="367">
        <v>0</v>
      </c>
      <c r="F82" s="368">
        <v>0</v>
      </c>
      <c r="G82" s="368">
        <v>0</v>
      </c>
      <c r="H82" s="368">
        <v>0</v>
      </c>
    </row>
    <row r="83" spans="1:8" x14ac:dyDescent="0.25">
      <c r="A83" s="353" t="s">
        <v>401</v>
      </c>
      <c r="B83" s="367">
        <v>0</v>
      </c>
      <c r="C83" s="367">
        <v>0</v>
      </c>
      <c r="D83" s="367">
        <v>0</v>
      </c>
      <c r="E83" s="367">
        <v>0</v>
      </c>
      <c r="F83" s="368">
        <v>0</v>
      </c>
      <c r="G83" s="368">
        <v>0</v>
      </c>
      <c r="H83" s="368">
        <v>0</v>
      </c>
    </row>
    <row r="84" spans="1:8" x14ac:dyDescent="0.25">
      <c r="A84" s="353" t="s">
        <v>402</v>
      </c>
      <c r="B84" s="367">
        <v>0</v>
      </c>
      <c r="C84" s="367">
        <v>0</v>
      </c>
      <c r="D84" s="367">
        <v>0</v>
      </c>
      <c r="E84" s="367">
        <v>0</v>
      </c>
      <c r="F84" s="368">
        <v>0</v>
      </c>
      <c r="G84" s="368">
        <v>0</v>
      </c>
      <c r="H84" s="368">
        <v>0</v>
      </c>
    </row>
    <row r="85" spans="1:8" x14ac:dyDescent="0.25">
      <c r="A85" s="353" t="s">
        <v>403</v>
      </c>
      <c r="B85" s="367">
        <v>0</v>
      </c>
      <c r="C85" s="367">
        <v>0</v>
      </c>
      <c r="D85" s="367">
        <v>0</v>
      </c>
      <c r="E85" s="367">
        <v>0</v>
      </c>
      <c r="F85" s="368">
        <v>0</v>
      </c>
      <c r="G85" s="368">
        <v>0</v>
      </c>
      <c r="H85" s="368">
        <v>0</v>
      </c>
    </row>
    <row r="86" spans="1:8" ht="26.4" x14ac:dyDescent="0.25">
      <c r="A86" s="366" t="s">
        <v>655</v>
      </c>
      <c r="B86" s="367">
        <v>0</v>
      </c>
      <c r="C86" s="367">
        <v>0</v>
      </c>
      <c r="D86" s="367">
        <v>0</v>
      </c>
      <c r="E86" s="367">
        <v>0</v>
      </c>
      <c r="F86" s="368">
        <v>308</v>
      </c>
      <c r="G86" s="368">
        <v>0</v>
      </c>
      <c r="H86" s="368">
        <v>308</v>
      </c>
    </row>
    <row r="87" spans="1:8" x14ac:dyDescent="0.25">
      <c r="A87" s="353" t="s">
        <v>406</v>
      </c>
      <c r="B87" s="367">
        <v>0</v>
      </c>
      <c r="C87" s="367">
        <v>0</v>
      </c>
      <c r="D87" s="367">
        <v>0</v>
      </c>
      <c r="E87" s="367">
        <v>0</v>
      </c>
      <c r="F87" s="368">
        <v>0</v>
      </c>
      <c r="G87" s="368">
        <v>0</v>
      </c>
      <c r="H87" s="368">
        <v>0</v>
      </c>
    </row>
    <row r="88" spans="1:8" x14ac:dyDescent="0.25">
      <c r="A88" s="353" t="s">
        <v>407</v>
      </c>
      <c r="B88" s="367">
        <v>0</v>
      </c>
      <c r="C88" s="367">
        <v>0</v>
      </c>
      <c r="D88" s="367">
        <v>0</v>
      </c>
      <c r="E88" s="367">
        <v>0</v>
      </c>
      <c r="F88" s="368">
        <v>0</v>
      </c>
      <c r="G88" s="368">
        <v>0</v>
      </c>
      <c r="H88" s="368">
        <v>0</v>
      </c>
    </row>
    <row r="89" spans="1:8" x14ac:dyDescent="0.25">
      <c r="A89" s="353" t="s">
        <v>408</v>
      </c>
      <c r="B89" s="367">
        <v>0</v>
      </c>
      <c r="C89" s="367">
        <v>0</v>
      </c>
      <c r="D89" s="367">
        <v>0</v>
      </c>
      <c r="E89" s="367">
        <v>0</v>
      </c>
      <c r="F89" s="368">
        <v>0</v>
      </c>
      <c r="G89" s="368">
        <v>0</v>
      </c>
      <c r="H89" s="368">
        <v>0</v>
      </c>
    </row>
    <row r="90" spans="1:8" x14ac:dyDescent="0.25">
      <c r="A90" s="353" t="s">
        <v>404</v>
      </c>
      <c r="B90" s="367">
        <v>100</v>
      </c>
      <c r="C90" s="367">
        <v>0</v>
      </c>
      <c r="D90" s="367">
        <v>0</v>
      </c>
      <c r="E90" s="367">
        <v>0</v>
      </c>
      <c r="F90" s="368">
        <v>0</v>
      </c>
      <c r="G90" s="368">
        <v>0</v>
      </c>
      <c r="H90" s="368">
        <v>0</v>
      </c>
    </row>
    <row r="91" spans="1:8" x14ac:dyDescent="0.25">
      <c r="A91" s="353" t="s">
        <v>656</v>
      </c>
      <c r="B91" s="367">
        <v>0</v>
      </c>
      <c r="C91" s="367">
        <v>0</v>
      </c>
      <c r="D91" s="367">
        <v>0</v>
      </c>
      <c r="E91" s="367">
        <v>0</v>
      </c>
      <c r="F91" s="368">
        <v>0</v>
      </c>
      <c r="G91" s="368">
        <v>0</v>
      </c>
      <c r="H91" s="368">
        <v>0</v>
      </c>
    </row>
    <row r="92" spans="1:8" x14ac:dyDescent="0.25">
      <c r="A92" s="353" t="s">
        <v>410</v>
      </c>
      <c r="B92" s="367">
        <v>149</v>
      </c>
      <c r="C92" s="367">
        <v>0</v>
      </c>
      <c r="D92" s="367">
        <v>0</v>
      </c>
      <c r="E92" s="367">
        <v>0</v>
      </c>
      <c r="F92" s="368">
        <v>0</v>
      </c>
      <c r="G92" s="368">
        <v>0</v>
      </c>
      <c r="H92" s="368">
        <v>0</v>
      </c>
    </row>
    <row r="93" spans="1:8" x14ac:dyDescent="0.25">
      <c r="A93" s="353" t="s">
        <v>411</v>
      </c>
      <c r="B93" s="367">
        <v>0</v>
      </c>
      <c r="C93" s="367">
        <v>0</v>
      </c>
      <c r="D93" s="367">
        <v>0</v>
      </c>
      <c r="E93" s="367">
        <v>0</v>
      </c>
      <c r="F93" s="368">
        <v>0</v>
      </c>
      <c r="G93" s="368">
        <v>0</v>
      </c>
      <c r="H93" s="368">
        <v>0</v>
      </c>
    </row>
    <row r="94" spans="1:8" x14ac:dyDescent="0.25">
      <c r="A94" s="353" t="s">
        <v>412</v>
      </c>
      <c r="B94" s="367">
        <v>119</v>
      </c>
      <c r="C94" s="367">
        <v>0</v>
      </c>
      <c r="D94" s="367">
        <v>0</v>
      </c>
      <c r="E94" s="367">
        <v>0</v>
      </c>
      <c r="F94" s="368">
        <v>0</v>
      </c>
      <c r="G94" s="368">
        <v>0</v>
      </c>
      <c r="H94" s="368">
        <v>0</v>
      </c>
    </row>
    <row r="95" spans="1:8" x14ac:dyDescent="0.25">
      <c r="A95" s="353" t="s">
        <v>413</v>
      </c>
      <c r="B95" s="367">
        <v>0</v>
      </c>
      <c r="C95" s="367">
        <v>0</v>
      </c>
      <c r="D95" s="367">
        <v>0</v>
      </c>
      <c r="E95" s="367">
        <v>0</v>
      </c>
      <c r="F95" s="368">
        <v>0</v>
      </c>
      <c r="G95" s="368">
        <v>0</v>
      </c>
      <c r="H95" s="368">
        <v>0</v>
      </c>
    </row>
    <row r="96" spans="1:8" x14ac:dyDescent="0.25">
      <c r="A96" s="353" t="s">
        <v>414</v>
      </c>
      <c r="B96" s="367">
        <v>0</v>
      </c>
      <c r="C96" s="367">
        <v>0</v>
      </c>
      <c r="D96" s="367">
        <v>0</v>
      </c>
      <c r="E96" s="367">
        <v>0</v>
      </c>
      <c r="F96" s="368">
        <v>0</v>
      </c>
      <c r="G96" s="368">
        <v>0</v>
      </c>
      <c r="H96" s="368">
        <v>0</v>
      </c>
    </row>
    <row r="97" spans="1:8" x14ac:dyDescent="0.25">
      <c r="A97" s="353" t="s">
        <v>415</v>
      </c>
      <c r="B97" s="367">
        <v>0</v>
      </c>
      <c r="C97" s="367">
        <v>0</v>
      </c>
      <c r="D97" s="367">
        <v>0</v>
      </c>
      <c r="E97" s="367">
        <v>0</v>
      </c>
      <c r="F97" s="368">
        <v>0</v>
      </c>
      <c r="G97" s="368">
        <v>0</v>
      </c>
      <c r="H97" s="368">
        <v>0</v>
      </c>
    </row>
    <row r="98" spans="1:8" ht="26.4" x14ac:dyDescent="0.25">
      <c r="A98" s="366" t="s">
        <v>657</v>
      </c>
      <c r="B98" s="367">
        <v>271</v>
      </c>
      <c r="C98" s="367">
        <v>0</v>
      </c>
      <c r="D98" s="367">
        <v>0</v>
      </c>
      <c r="E98" s="367">
        <v>0</v>
      </c>
      <c r="F98" s="368">
        <v>1316</v>
      </c>
      <c r="G98" s="368">
        <v>0</v>
      </c>
      <c r="H98" s="368">
        <v>1316</v>
      </c>
    </row>
    <row r="99" spans="1:8" ht="26.4" x14ac:dyDescent="0.25">
      <c r="A99" s="366" t="s">
        <v>658</v>
      </c>
      <c r="B99" s="367">
        <v>0</v>
      </c>
      <c r="C99" s="367">
        <v>0</v>
      </c>
      <c r="D99" s="367">
        <v>0</v>
      </c>
      <c r="E99" s="367">
        <v>0</v>
      </c>
      <c r="F99" s="368">
        <v>0</v>
      </c>
      <c r="G99" s="368">
        <v>0</v>
      </c>
      <c r="H99" s="368">
        <v>0</v>
      </c>
    </row>
    <row r="100" spans="1:8" x14ac:dyDescent="0.25">
      <c r="A100" s="353" t="s">
        <v>419</v>
      </c>
      <c r="B100" s="367">
        <v>220</v>
      </c>
      <c r="C100" s="367">
        <v>0</v>
      </c>
      <c r="D100" s="367">
        <v>0</v>
      </c>
      <c r="E100" s="367">
        <v>0</v>
      </c>
      <c r="F100" s="368">
        <v>0</v>
      </c>
      <c r="G100" s="368">
        <v>0</v>
      </c>
      <c r="H100" s="368">
        <v>0</v>
      </c>
    </row>
    <row r="101" spans="1:8" x14ac:dyDescent="0.25">
      <c r="A101" s="353" t="s">
        <v>420</v>
      </c>
      <c r="B101" s="367">
        <v>0</v>
      </c>
      <c r="C101" s="367">
        <v>0</v>
      </c>
      <c r="D101" s="367">
        <v>0</v>
      </c>
      <c r="E101" s="367">
        <v>0</v>
      </c>
      <c r="F101" s="368">
        <v>0</v>
      </c>
      <c r="G101" s="368">
        <v>0</v>
      </c>
      <c r="H101" s="368">
        <v>0</v>
      </c>
    </row>
    <row r="102" spans="1:8" x14ac:dyDescent="0.25">
      <c r="A102" s="353" t="s">
        <v>421</v>
      </c>
      <c r="B102" s="367">
        <v>0</v>
      </c>
      <c r="C102" s="367">
        <v>0</v>
      </c>
      <c r="D102" s="367">
        <v>0</v>
      </c>
      <c r="E102" s="367">
        <v>0</v>
      </c>
      <c r="F102" s="368">
        <v>0</v>
      </c>
      <c r="G102" s="368">
        <v>0</v>
      </c>
      <c r="H102" s="368">
        <v>0</v>
      </c>
    </row>
    <row r="103" spans="1:8" x14ac:dyDescent="0.25">
      <c r="A103" s="353" t="s">
        <v>422</v>
      </c>
      <c r="B103" s="367">
        <v>0</v>
      </c>
      <c r="C103" s="367">
        <v>0</v>
      </c>
      <c r="D103" s="367">
        <v>0</v>
      </c>
      <c r="E103" s="367">
        <v>0</v>
      </c>
      <c r="F103" s="368">
        <v>0</v>
      </c>
      <c r="G103" s="368">
        <v>0</v>
      </c>
      <c r="H103" s="368">
        <v>0</v>
      </c>
    </row>
    <row r="104" spans="1:8" ht="26.4" x14ac:dyDescent="0.25">
      <c r="A104" s="366" t="s">
        <v>659</v>
      </c>
      <c r="B104" s="367">
        <v>0</v>
      </c>
      <c r="C104" s="367">
        <v>0</v>
      </c>
      <c r="D104" s="367">
        <v>0</v>
      </c>
      <c r="E104" s="367">
        <v>0</v>
      </c>
      <c r="F104" s="368">
        <v>0</v>
      </c>
      <c r="G104" s="368">
        <v>0</v>
      </c>
      <c r="H104" s="368">
        <v>0</v>
      </c>
    </row>
    <row r="105" spans="1:8" x14ac:dyDescent="0.25">
      <c r="A105" s="353" t="s">
        <v>425</v>
      </c>
      <c r="B105" s="367">
        <v>0</v>
      </c>
      <c r="C105" s="367">
        <v>0</v>
      </c>
      <c r="D105" s="367">
        <v>0</v>
      </c>
      <c r="E105" s="367">
        <v>0</v>
      </c>
      <c r="F105" s="368">
        <v>0</v>
      </c>
      <c r="G105" s="368">
        <v>0</v>
      </c>
      <c r="H105" s="368">
        <v>0</v>
      </c>
    </row>
    <row r="106" spans="1:8" x14ac:dyDescent="0.25">
      <c r="A106" s="353" t="s">
        <v>426</v>
      </c>
      <c r="B106" s="367">
        <v>421</v>
      </c>
      <c r="C106" s="367">
        <v>0</v>
      </c>
      <c r="D106" s="367">
        <v>0</v>
      </c>
      <c r="E106" s="367">
        <v>0</v>
      </c>
      <c r="F106" s="368">
        <v>0</v>
      </c>
      <c r="G106" s="368">
        <v>0</v>
      </c>
      <c r="H106" s="368">
        <v>0</v>
      </c>
    </row>
    <row r="107" spans="1:8" x14ac:dyDescent="0.25">
      <c r="A107" s="353" t="s">
        <v>427</v>
      </c>
      <c r="B107" s="367">
        <v>0</v>
      </c>
      <c r="C107" s="367">
        <v>0</v>
      </c>
      <c r="D107" s="367">
        <v>0</v>
      </c>
      <c r="E107" s="367">
        <v>0</v>
      </c>
      <c r="F107" s="368">
        <v>0</v>
      </c>
      <c r="G107" s="368">
        <v>0</v>
      </c>
      <c r="H107" s="368">
        <v>0</v>
      </c>
    </row>
    <row r="108" spans="1:8" x14ac:dyDescent="0.25">
      <c r="A108" s="353" t="s">
        <v>428</v>
      </c>
      <c r="B108" s="367">
        <v>0</v>
      </c>
      <c r="C108" s="367">
        <v>0</v>
      </c>
      <c r="D108" s="367">
        <v>0</v>
      </c>
      <c r="E108" s="367">
        <v>0</v>
      </c>
      <c r="F108" s="368">
        <v>0</v>
      </c>
      <c r="G108" s="368">
        <v>0</v>
      </c>
      <c r="H108" s="368">
        <v>0</v>
      </c>
    </row>
    <row r="109" spans="1:8" x14ac:dyDescent="0.25">
      <c r="A109" s="353" t="s">
        <v>429</v>
      </c>
      <c r="B109" s="367">
        <v>297</v>
      </c>
      <c r="C109" s="367">
        <v>0</v>
      </c>
      <c r="D109" s="367">
        <v>0</v>
      </c>
      <c r="E109" s="367">
        <v>0</v>
      </c>
      <c r="F109" s="368">
        <v>0</v>
      </c>
      <c r="G109" s="368">
        <v>0</v>
      </c>
      <c r="H109" s="368">
        <v>0</v>
      </c>
    </row>
    <row r="110" spans="1:8" x14ac:dyDescent="0.25">
      <c r="A110" s="353" t="s">
        <v>430</v>
      </c>
      <c r="B110" s="367">
        <v>0</v>
      </c>
      <c r="C110" s="367">
        <v>0</v>
      </c>
      <c r="D110" s="367">
        <v>0</v>
      </c>
      <c r="E110" s="367">
        <v>0</v>
      </c>
      <c r="F110" s="368">
        <v>0</v>
      </c>
      <c r="G110" s="368">
        <v>0</v>
      </c>
      <c r="H110" s="368">
        <v>0</v>
      </c>
    </row>
    <row r="111" spans="1:8" x14ac:dyDescent="0.25">
      <c r="A111" s="353" t="s">
        <v>660</v>
      </c>
      <c r="B111" s="367">
        <v>337</v>
      </c>
      <c r="C111" s="367">
        <v>0</v>
      </c>
      <c r="D111" s="367">
        <v>0</v>
      </c>
      <c r="E111" s="367">
        <v>0</v>
      </c>
      <c r="F111" s="368">
        <v>0</v>
      </c>
      <c r="G111" s="368">
        <v>0</v>
      </c>
      <c r="H111" s="368">
        <v>0</v>
      </c>
    </row>
    <row r="112" spans="1:8" x14ac:dyDescent="0.25">
      <c r="A112" s="353" t="s">
        <v>432</v>
      </c>
      <c r="B112" s="367">
        <v>0</v>
      </c>
      <c r="C112" s="367">
        <v>0</v>
      </c>
      <c r="D112" s="367">
        <v>0</v>
      </c>
      <c r="E112" s="367">
        <v>0</v>
      </c>
      <c r="F112" s="368">
        <v>0</v>
      </c>
      <c r="G112" s="368">
        <v>0</v>
      </c>
      <c r="H112" s="368">
        <v>0</v>
      </c>
    </row>
    <row r="113" spans="1:8" x14ac:dyDescent="0.25">
      <c r="A113" s="353" t="s">
        <v>433</v>
      </c>
      <c r="B113" s="367">
        <v>24</v>
      </c>
      <c r="C113" s="367">
        <v>0</v>
      </c>
      <c r="D113" s="367">
        <v>0</v>
      </c>
      <c r="E113" s="367">
        <v>0</v>
      </c>
      <c r="F113" s="368">
        <v>0</v>
      </c>
      <c r="G113" s="368">
        <v>0</v>
      </c>
      <c r="H113" s="368">
        <v>0</v>
      </c>
    </row>
    <row r="114" spans="1:8" x14ac:dyDescent="0.25">
      <c r="A114" s="353" t="s">
        <v>434</v>
      </c>
      <c r="B114" s="367">
        <v>0</v>
      </c>
      <c r="C114" s="367">
        <v>0</v>
      </c>
      <c r="D114" s="367">
        <v>0</v>
      </c>
      <c r="E114" s="367">
        <v>0</v>
      </c>
      <c r="F114" s="368">
        <v>0</v>
      </c>
      <c r="G114" s="368">
        <v>0</v>
      </c>
      <c r="H114" s="368">
        <v>0</v>
      </c>
    </row>
    <row r="115" spans="1:8" x14ac:dyDescent="0.25">
      <c r="A115" s="353" t="s">
        <v>435</v>
      </c>
      <c r="B115" s="367">
        <v>0</v>
      </c>
      <c r="C115" s="367">
        <v>0</v>
      </c>
      <c r="D115" s="367">
        <v>0</v>
      </c>
      <c r="E115" s="367">
        <v>0</v>
      </c>
      <c r="F115" s="368">
        <v>0</v>
      </c>
      <c r="G115" s="368">
        <v>0</v>
      </c>
      <c r="H115" s="368">
        <v>0</v>
      </c>
    </row>
    <row r="116" spans="1:8" x14ac:dyDescent="0.25">
      <c r="A116" s="353" t="s">
        <v>436</v>
      </c>
      <c r="B116" s="367">
        <v>177</v>
      </c>
      <c r="C116" s="367">
        <v>0</v>
      </c>
      <c r="D116" s="367">
        <v>0</v>
      </c>
      <c r="E116" s="367">
        <v>0</v>
      </c>
      <c r="F116" s="368">
        <v>0</v>
      </c>
      <c r="G116" s="368">
        <v>0</v>
      </c>
      <c r="H116" s="368">
        <v>0</v>
      </c>
    </row>
    <row r="117" spans="1:8" x14ac:dyDescent="0.25">
      <c r="A117" s="353" t="s">
        <v>437</v>
      </c>
      <c r="B117" s="367">
        <v>0</v>
      </c>
      <c r="C117" s="367">
        <v>0</v>
      </c>
      <c r="D117" s="367">
        <v>0</v>
      </c>
      <c r="E117" s="367">
        <v>0</v>
      </c>
      <c r="F117" s="368">
        <v>0</v>
      </c>
      <c r="G117" s="368">
        <v>0</v>
      </c>
      <c r="H117" s="368">
        <v>0</v>
      </c>
    </row>
    <row r="118" spans="1:8" x14ac:dyDescent="0.25">
      <c r="A118" s="353" t="s">
        <v>438</v>
      </c>
      <c r="B118" s="367">
        <v>606</v>
      </c>
      <c r="C118" s="367">
        <v>169</v>
      </c>
      <c r="D118" s="367">
        <v>0</v>
      </c>
      <c r="E118" s="367">
        <v>0</v>
      </c>
      <c r="F118" s="368">
        <v>0</v>
      </c>
      <c r="G118" s="368">
        <v>342.24219999999991</v>
      </c>
      <c r="H118" s="368">
        <v>342</v>
      </c>
    </row>
    <row r="119" spans="1:8" x14ac:dyDescent="0.25">
      <c r="A119" s="353" t="s">
        <v>439</v>
      </c>
      <c r="B119" s="367">
        <v>195</v>
      </c>
      <c r="C119" s="367">
        <v>0</v>
      </c>
      <c r="D119" s="367">
        <v>0</v>
      </c>
      <c r="E119" s="367">
        <v>0</v>
      </c>
      <c r="F119" s="368">
        <v>0</v>
      </c>
      <c r="G119" s="368">
        <v>0</v>
      </c>
      <c r="H119" s="368">
        <v>0</v>
      </c>
    </row>
    <row r="120" spans="1:8" x14ac:dyDescent="0.25">
      <c r="A120" s="353" t="s">
        <v>440</v>
      </c>
      <c r="B120" s="367">
        <v>920</v>
      </c>
      <c r="C120" s="367">
        <v>483</v>
      </c>
      <c r="D120" s="367">
        <v>168</v>
      </c>
      <c r="E120" s="367">
        <v>0</v>
      </c>
      <c r="F120" s="368">
        <v>0</v>
      </c>
      <c r="G120" s="368">
        <v>31.644599999999969</v>
      </c>
      <c r="H120" s="368">
        <v>32</v>
      </c>
    </row>
    <row r="121" spans="1:8" x14ac:dyDescent="0.25">
      <c r="A121" s="353" t="s">
        <v>441</v>
      </c>
      <c r="B121" s="367">
        <v>0</v>
      </c>
      <c r="C121" s="367">
        <v>0</v>
      </c>
      <c r="D121" s="367">
        <v>0</v>
      </c>
      <c r="E121" s="367">
        <v>0</v>
      </c>
      <c r="F121" s="368">
        <v>0</v>
      </c>
      <c r="G121" s="368">
        <v>0</v>
      </c>
      <c r="H121" s="368">
        <v>0</v>
      </c>
    </row>
    <row r="122" spans="1:8" x14ac:dyDescent="0.25">
      <c r="A122" s="353" t="s">
        <v>442</v>
      </c>
      <c r="B122" s="367">
        <v>0</v>
      </c>
      <c r="C122" s="367">
        <v>0</v>
      </c>
      <c r="D122" s="367">
        <v>0</v>
      </c>
      <c r="E122" s="367">
        <v>0</v>
      </c>
      <c r="F122" s="368">
        <v>0</v>
      </c>
      <c r="G122" s="368">
        <v>0</v>
      </c>
      <c r="H122" s="368">
        <v>0</v>
      </c>
    </row>
    <row r="123" spans="1:8" x14ac:dyDescent="0.25">
      <c r="A123" s="353" t="s">
        <v>443</v>
      </c>
      <c r="B123" s="367">
        <v>0</v>
      </c>
      <c r="C123" s="367">
        <v>0</v>
      </c>
      <c r="D123" s="367">
        <v>0</v>
      </c>
      <c r="E123" s="367">
        <v>0</v>
      </c>
      <c r="F123" s="368">
        <v>0</v>
      </c>
      <c r="G123" s="368">
        <v>0</v>
      </c>
      <c r="H123" s="368">
        <v>0</v>
      </c>
    </row>
    <row r="124" spans="1:8" x14ac:dyDescent="0.25">
      <c r="A124" s="353" t="s">
        <v>444</v>
      </c>
      <c r="B124" s="367">
        <v>0</v>
      </c>
      <c r="C124" s="367">
        <v>0</v>
      </c>
      <c r="D124" s="367">
        <v>0</v>
      </c>
      <c r="E124" s="367">
        <v>0</v>
      </c>
      <c r="F124" s="368">
        <v>0</v>
      </c>
      <c r="G124" s="368">
        <v>0</v>
      </c>
      <c r="H124" s="368">
        <v>0</v>
      </c>
    </row>
    <row r="125" spans="1:8" x14ac:dyDescent="0.25">
      <c r="A125" s="353" t="s">
        <v>445</v>
      </c>
      <c r="B125" s="367">
        <v>40</v>
      </c>
      <c r="C125" s="367">
        <v>0</v>
      </c>
      <c r="D125" s="367">
        <v>0</v>
      </c>
      <c r="E125" s="367">
        <v>0</v>
      </c>
      <c r="F125" s="368">
        <v>0</v>
      </c>
      <c r="G125" s="368">
        <v>0</v>
      </c>
      <c r="H125" s="368">
        <v>0</v>
      </c>
    </row>
    <row r="126" spans="1:8" x14ac:dyDescent="0.25">
      <c r="A126" s="353" t="s">
        <v>446</v>
      </c>
      <c r="B126" s="367">
        <v>445</v>
      </c>
      <c r="C126" s="367">
        <v>8</v>
      </c>
      <c r="D126" s="367">
        <v>0</v>
      </c>
      <c r="E126" s="367">
        <v>0</v>
      </c>
      <c r="F126" s="368">
        <v>0</v>
      </c>
      <c r="G126" s="368">
        <v>0</v>
      </c>
      <c r="H126" s="368">
        <v>0</v>
      </c>
    </row>
    <row r="127" spans="1:8" x14ac:dyDescent="0.25">
      <c r="A127" s="353" t="s">
        <v>447</v>
      </c>
      <c r="B127" s="367">
        <v>0</v>
      </c>
      <c r="C127" s="367">
        <v>0</v>
      </c>
      <c r="D127" s="367">
        <v>0</v>
      </c>
      <c r="E127" s="367">
        <v>0</v>
      </c>
      <c r="F127" s="368">
        <v>0</v>
      </c>
      <c r="G127" s="368">
        <v>0</v>
      </c>
      <c r="H127" s="368">
        <v>0</v>
      </c>
    </row>
    <row r="128" spans="1:8" x14ac:dyDescent="0.25">
      <c r="A128" s="353" t="s">
        <v>448</v>
      </c>
      <c r="B128" s="367">
        <v>771</v>
      </c>
      <c r="C128" s="367">
        <v>334</v>
      </c>
      <c r="D128" s="367">
        <v>19</v>
      </c>
      <c r="E128" s="367">
        <v>0</v>
      </c>
      <c r="F128" s="368">
        <v>0</v>
      </c>
      <c r="G128" s="368">
        <v>0</v>
      </c>
      <c r="H128" s="368">
        <v>0</v>
      </c>
    </row>
    <row r="129" spans="1:8" x14ac:dyDescent="0.25">
      <c r="A129" s="353" t="s">
        <v>449</v>
      </c>
      <c r="B129" s="367">
        <v>0</v>
      </c>
      <c r="C129" s="367">
        <v>0</v>
      </c>
      <c r="D129" s="367">
        <v>0</v>
      </c>
      <c r="E129" s="367">
        <v>0</v>
      </c>
      <c r="F129" s="368">
        <v>0</v>
      </c>
      <c r="G129" s="368">
        <v>0</v>
      </c>
      <c r="H129" s="368">
        <v>0</v>
      </c>
    </row>
    <row r="130" spans="1:8" x14ac:dyDescent="0.25">
      <c r="A130" s="353" t="s">
        <v>450</v>
      </c>
      <c r="B130" s="367">
        <v>0</v>
      </c>
      <c r="C130" s="367">
        <v>0</v>
      </c>
      <c r="D130" s="367">
        <v>0</v>
      </c>
      <c r="E130" s="367">
        <v>0</v>
      </c>
      <c r="F130" s="368">
        <v>0</v>
      </c>
      <c r="G130" s="368">
        <v>0</v>
      </c>
      <c r="H130" s="368">
        <v>0</v>
      </c>
    </row>
    <row r="131" spans="1:8" x14ac:dyDescent="0.25">
      <c r="A131" s="353" t="s">
        <v>451</v>
      </c>
      <c r="B131" s="367">
        <v>589</v>
      </c>
      <c r="C131" s="367">
        <v>152</v>
      </c>
      <c r="D131" s="367">
        <v>0</v>
      </c>
      <c r="E131" s="367">
        <v>0</v>
      </c>
      <c r="F131" s="368">
        <v>0</v>
      </c>
      <c r="G131" s="368">
        <v>0</v>
      </c>
      <c r="H131" s="368">
        <v>0</v>
      </c>
    </row>
    <row r="132" spans="1:8" x14ac:dyDescent="0.25">
      <c r="A132" s="353" t="s">
        <v>452</v>
      </c>
      <c r="B132" s="367">
        <v>321</v>
      </c>
      <c r="C132" s="367">
        <v>0</v>
      </c>
      <c r="D132" s="367">
        <v>0</v>
      </c>
      <c r="E132" s="367">
        <v>0</v>
      </c>
      <c r="F132" s="368">
        <v>0</v>
      </c>
      <c r="G132" s="368">
        <v>0</v>
      </c>
      <c r="H132" s="368">
        <v>0</v>
      </c>
    </row>
    <row r="133" spans="1:8" x14ac:dyDescent="0.25">
      <c r="A133" s="353" t="s">
        <v>453</v>
      </c>
      <c r="B133" s="367">
        <v>0</v>
      </c>
      <c r="C133" s="367">
        <v>0</v>
      </c>
      <c r="D133" s="367">
        <v>0</v>
      </c>
      <c r="E133" s="367">
        <v>0</v>
      </c>
      <c r="F133" s="368">
        <v>0</v>
      </c>
      <c r="G133" s="368">
        <v>0</v>
      </c>
      <c r="H133" s="368">
        <v>0</v>
      </c>
    </row>
    <row r="134" spans="1:8" x14ac:dyDescent="0.25">
      <c r="A134" s="353" t="s">
        <v>454</v>
      </c>
      <c r="B134" s="367">
        <v>0</v>
      </c>
      <c r="C134" s="367">
        <v>0</v>
      </c>
      <c r="D134" s="367">
        <v>0</v>
      </c>
      <c r="E134" s="367">
        <v>0</v>
      </c>
      <c r="F134" s="368">
        <v>0</v>
      </c>
      <c r="G134" s="368">
        <v>0</v>
      </c>
      <c r="H134" s="368">
        <v>0</v>
      </c>
    </row>
    <row r="135" spans="1:8" x14ac:dyDescent="0.25">
      <c r="A135" s="353" t="s">
        <v>455</v>
      </c>
      <c r="B135" s="367">
        <v>0</v>
      </c>
      <c r="C135" s="367">
        <v>0</v>
      </c>
      <c r="D135" s="367">
        <v>0</v>
      </c>
      <c r="E135" s="367">
        <v>0</v>
      </c>
      <c r="F135" s="368">
        <v>0</v>
      </c>
      <c r="G135" s="368">
        <v>0</v>
      </c>
      <c r="H135" s="368">
        <v>0</v>
      </c>
    </row>
    <row r="136" spans="1:8" x14ac:dyDescent="0.25">
      <c r="A136" s="353" t="s">
        <v>456</v>
      </c>
      <c r="B136" s="367">
        <v>0</v>
      </c>
      <c r="C136" s="367">
        <v>0</v>
      </c>
      <c r="D136" s="367">
        <v>0</v>
      </c>
      <c r="E136" s="367">
        <v>0</v>
      </c>
      <c r="F136" s="368">
        <v>0</v>
      </c>
      <c r="G136" s="368">
        <v>0</v>
      </c>
      <c r="H136" s="368">
        <v>0</v>
      </c>
    </row>
    <row r="137" spans="1:8" ht="26.4" x14ac:dyDescent="0.25">
      <c r="A137" s="366" t="s">
        <v>661</v>
      </c>
      <c r="B137" s="367">
        <v>26</v>
      </c>
      <c r="C137" s="367">
        <v>0</v>
      </c>
      <c r="D137" s="367">
        <v>0</v>
      </c>
      <c r="E137" s="367">
        <v>0</v>
      </c>
      <c r="F137" s="368">
        <v>0</v>
      </c>
      <c r="G137" s="368">
        <v>0</v>
      </c>
      <c r="H137" s="368">
        <v>0</v>
      </c>
    </row>
    <row r="138" spans="1:8" x14ac:dyDescent="0.25">
      <c r="A138" s="353" t="s">
        <v>459</v>
      </c>
      <c r="B138" s="367">
        <v>224</v>
      </c>
      <c r="C138" s="367">
        <v>0</v>
      </c>
      <c r="D138" s="367">
        <v>0</v>
      </c>
      <c r="E138" s="367">
        <v>0</v>
      </c>
      <c r="F138" s="368">
        <v>0</v>
      </c>
      <c r="G138" s="368">
        <v>0</v>
      </c>
      <c r="H138" s="368">
        <v>0</v>
      </c>
    </row>
    <row r="139" spans="1:8" x14ac:dyDescent="0.25">
      <c r="A139" s="353" t="s">
        <v>460</v>
      </c>
      <c r="B139" s="367">
        <v>0</v>
      </c>
      <c r="C139" s="367">
        <v>0</v>
      </c>
      <c r="D139" s="367">
        <v>0</v>
      </c>
      <c r="E139" s="367">
        <v>0</v>
      </c>
      <c r="F139" s="368">
        <v>0</v>
      </c>
      <c r="G139" s="368">
        <v>0</v>
      </c>
      <c r="H139" s="368">
        <v>0</v>
      </c>
    </row>
    <row r="140" spans="1:8" x14ac:dyDescent="0.25">
      <c r="A140" s="353" t="s">
        <v>461</v>
      </c>
      <c r="B140" s="367">
        <v>1161</v>
      </c>
      <c r="C140" s="367">
        <v>724</v>
      </c>
      <c r="D140" s="367">
        <v>409</v>
      </c>
      <c r="E140" s="367">
        <v>138</v>
      </c>
      <c r="F140" s="368">
        <v>0</v>
      </c>
      <c r="G140" s="368">
        <v>0</v>
      </c>
      <c r="H140" s="368">
        <v>0</v>
      </c>
    </row>
    <row r="141" spans="1:8" x14ac:dyDescent="0.25">
      <c r="A141" s="353" t="s">
        <v>462</v>
      </c>
      <c r="B141" s="367">
        <v>0</v>
      </c>
      <c r="C141" s="367">
        <v>0</v>
      </c>
      <c r="D141" s="367">
        <v>0</v>
      </c>
      <c r="E141" s="367">
        <v>0</v>
      </c>
      <c r="F141" s="368">
        <v>0</v>
      </c>
      <c r="G141" s="368">
        <v>0</v>
      </c>
      <c r="H141" s="368">
        <v>0</v>
      </c>
    </row>
    <row r="142" spans="1:8" x14ac:dyDescent="0.25">
      <c r="A142" s="353" t="s">
        <v>463</v>
      </c>
      <c r="B142" s="367">
        <v>740</v>
      </c>
      <c r="C142" s="367">
        <v>303</v>
      </c>
      <c r="D142" s="367">
        <v>0</v>
      </c>
      <c r="E142" s="367">
        <v>0</v>
      </c>
      <c r="F142" s="368">
        <v>0</v>
      </c>
      <c r="G142" s="368">
        <v>0</v>
      </c>
      <c r="H142" s="368">
        <v>0</v>
      </c>
    </row>
    <row r="143" spans="1:8" ht="26.4" x14ac:dyDescent="0.25">
      <c r="A143" s="371" t="s">
        <v>662</v>
      </c>
      <c r="B143" s="367">
        <v>445</v>
      </c>
      <c r="C143" s="367">
        <v>8</v>
      </c>
      <c r="D143" s="367">
        <v>0</v>
      </c>
      <c r="E143" s="367">
        <v>0</v>
      </c>
      <c r="F143" s="368">
        <v>0</v>
      </c>
      <c r="G143" s="368">
        <v>0</v>
      </c>
      <c r="H143" s="368">
        <v>0</v>
      </c>
    </row>
    <row r="144" spans="1:8" x14ac:dyDescent="0.25">
      <c r="A144" s="353" t="s">
        <v>466</v>
      </c>
      <c r="B144" s="367">
        <v>0</v>
      </c>
      <c r="C144" s="367">
        <v>0</v>
      </c>
      <c r="D144" s="367">
        <v>0</v>
      </c>
      <c r="E144" s="367">
        <v>0</v>
      </c>
      <c r="F144" s="368">
        <v>0</v>
      </c>
      <c r="G144" s="368">
        <v>0</v>
      </c>
      <c r="H144" s="368">
        <v>0</v>
      </c>
    </row>
    <row r="145" spans="1:8" x14ac:dyDescent="0.25">
      <c r="A145" s="353" t="s">
        <v>467</v>
      </c>
      <c r="B145" s="367">
        <v>0</v>
      </c>
      <c r="C145" s="367">
        <v>0</v>
      </c>
      <c r="D145" s="367">
        <v>0</v>
      </c>
      <c r="E145" s="367">
        <v>0</v>
      </c>
      <c r="F145" s="368">
        <v>0</v>
      </c>
      <c r="G145" s="368">
        <v>0</v>
      </c>
      <c r="H145" s="368">
        <v>0</v>
      </c>
    </row>
    <row r="146" spans="1:8" x14ac:dyDescent="0.25">
      <c r="A146" s="353" t="s">
        <v>468</v>
      </c>
      <c r="B146" s="367">
        <v>774</v>
      </c>
      <c r="C146" s="367">
        <v>337</v>
      </c>
      <c r="D146" s="367">
        <v>22</v>
      </c>
      <c r="E146" s="367">
        <v>0</v>
      </c>
      <c r="F146" s="368">
        <v>0</v>
      </c>
      <c r="G146" s="368">
        <v>0</v>
      </c>
      <c r="H146" s="368">
        <v>0</v>
      </c>
    </row>
    <row r="147" spans="1:8" x14ac:dyDescent="0.25">
      <c r="A147" s="353" t="s">
        <v>469</v>
      </c>
      <c r="B147" s="367">
        <v>0</v>
      </c>
      <c r="C147" s="367">
        <v>0</v>
      </c>
      <c r="D147" s="367">
        <v>0</v>
      </c>
      <c r="E147" s="367">
        <v>0</v>
      </c>
      <c r="F147" s="368">
        <v>0</v>
      </c>
      <c r="G147" s="368">
        <v>0</v>
      </c>
      <c r="H147" s="368">
        <v>0</v>
      </c>
    </row>
    <row r="148" spans="1:8" x14ac:dyDescent="0.25">
      <c r="A148" s="353" t="s">
        <v>470</v>
      </c>
      <c r="B148" s="367">
        <v>0</v>
      </c>
      <c r="C148" s="367">
        <v>0</v>
      </c>
      <c r="D148" s="367">
        <v>0</v>
      </c>
      <c r="E148" s="367">
        <v>0</v>
      </c>
      <c r="F148" s="368">
        <v>0</v>
      </c>
      <c r="G148" s="368">
        <v>0</v>
      </c>
      <c r="H148" s="368">
        <v>0</v>
      </c>
    </row>
    <row r="149" spans="1:8" x14ac:dyDescent="0.25">
      <c r="A149" s="353" t="s">
        <v>471</v>
      </c>
      <c r="B149" s="367">
        <v>0</v>
      </c>
      <c r="C149" s="367">
        <v>0</v>
      </c>
      <c r="D149" s="367">
        <v>0</v>
      </c>
      <c r="E149" s="367">
        <v>0</v>
      </c>
      <c r="F149" s="368">
        <v>0</v>
      </c>
      <c r="G149" s="368">
        <v>0</v>
      </c>
      <c r="H149" s="368">
        <v>0</v>
      </c>
    </row>
    <row r="150" spans="1:8" x14ac:dyDescent="0.25">
      <c r="A150" s="353" t="s">
        <v>472</v>
      </c>
      <c r="B150" s="367">
        <v>0</v>
      </c>
      <c r="C150" s="367">
        <v>0</v>
      </c>
      <c r="D150" s="367">
        <v>0</v>
      </c>
      <c r="E150" s="367">
        <v>0</v>
      </c>
      <c r="F150" s="368">
        <v>0</v>
      </c>
      <c r="G150" s="368">
        <v>0</v>
      </c>
      <c r="H150" s="368">
        <v>0</v>
      </c>
    </row>
    <row r="151" spans="1:8" x14ac:dyDescent="0.25">
      <c r="A151" s="353" t="s">
        <v>473</v>
      </c>
      <c r="B151" s="367">
        <v>0</v>
      </c>
      <c r="C151" s="367">
        <v>0</v>
      </c>
      <c r="D151" s="367">
        <v>0</v>
      </c>
      <c r="E151" s="367">
        <v>0</v>
      </c>
      <c r="F151" s="368">
        <v>0</v>
      </c>
      <c r="G151" s="368">
        <v>0</v>
      </c>
      <c r="H151" s="368">
        <v>0</v>
      </c>
    </row>
    <row r="152" spans="1:8" x14ac:dyDescent="0.25">
      <c r="A152" s="353" t="s">
        <v>474</v>
      </c>
      <c r="B152" s="367">
        <v>0</v>
      </c>
      <c r="C152" s="367">
        <v>0</v>
      </c>
      <c r="D152" s="367">
        <v>0</v>
      </c>
      <c r="E152" s="367">
        <v>0</v>
      </c>
      <c r="F152" s="368">
        <v>0</v>
      </c>
      <c r="G152" s="368">
        <v>0</v>
      </c>
      <c r="H152" s="368">
        <v>0</v>
      </c>
    </row>
    <row r="153" spans="1:8" x14ac:dyDescent="0.25">
      <c r="A153" s="353" t="s">
        <v>475</v>
      </c>
      <c r="B153" s="367">
        <v>0</v>
      </c>
      <c r="C153" s="367">
        <v>0</v>
      </c>
      <c r="D153" s="367">
        <v>0</v>
      </c>
      <c r="E153" s="367">
        <v>0</v>
      </c>
      <c r="F153" s="368">
        <v>0</v>
      </c>
      <c r="G153" s="368">
        <v>0</v>
      </c>
      <c r="H153" s="368">
        <v>0</v>
      </c>
    </row>
    <row r="154" spans="1:8" x14ac:dyDescent="0.25">
      <c r="A154" s="353" t="s">
        <v>476</v>
      </c>
      <c r="B154" s="367">
        <v>533</v>
      </c>
      <c r="C154" s="367">
        <v>96</v>
      </c>
      <c r="D154" s="367">
        <v>0</v>
      </c>
      <c r="E154" s="367">
        <v>0</v>
      </c>
      <c r="F154" s="368">
        <v>0</v>
      </c>
      <c r="G154" s="368">
        <v>0</v>
      </c>
      <c r="H154" s="368">
        <v>0</v>
      </c>
    </row>
    <row r="155" spans="1:8" x14ac:dyDescent="0.25">
      <c r="A155" s="353" t="s">
        <v>477</v>
      </c>
      <c r="B155" s="367">
        <v>0</v>
      </c>
      <c r="C155" s="367">
        <v>0</v>
      </c>
      <c r="D155" s="367">
        <v>0</v>
      </c>
      <c r="E155" s="367">
        <v>0</v>
      </c>
      <c r="F155" s="368">
        <v>0</v>
      </c>
      <c r="G155" s="368">
        <v>0</v>
      </c>
      <c r="H155" s="368">
        <v>0</v>
      </c>
    </row>
    <row r="156" spans="1:8" x14ac:dyDescent="0.25">
      <c r="A156" s="353" t="s">
        <v>478</v>
      </c>
      <c r="B156" s="367">
        <v>0</v>
      </c>
      <c r="C156" s="367">
        <v>0</v>
      </c>
      <c r="D156" s="367">
        <v>0</v>
      </c>
      <c r="E156" s="367">
        <v>0</v>
      </c>
      <c r="F156" s="368">
        <v>0</v>
      </c>
      <c r="G156" s="368">
        <v>0</v>
      </c>
      <c r="H156" s="368">
        <v>0</v>
      </c>
    </row>
    <row r="157" spans="1:8" x14ac:dyDescent="0.25">
      <c r="A157" s="353" t="s">
        <v>479</v>
      </c>
      <c r="B157" s="367">
        <v>0</v>
      </c>
      <c r="C157" s="367">
        <v>0</v>
      </c>
      <c r="D157" s="367">
        <v>0</v>
      </c>
      <c r="E157" s="367">
        <v>0</v>
      </c>
      <c r="F157" s="368">
        <v>0</v>
      </c>
      <c r="G157" s="368">
        <v>0</v>
      </c>
      <c r="H157" s="368">
        <v>0</v>
      </c>
    </row>
    <row r="158" spans="1:8" x14ac:dyDescent="0.25">
      <c r="A158" s="353" t="s">
        <v>480</v>
      </c>
      <c r="B158" s="367">
        <v>493</v>
      </c>
      <c r="C158" s="367">
        <v>56</v>
      </c>
      <c r="D158" s="367">
        <v>0</v>
      </c>
      <c r="E158" s="367">
        <v>0</v>
      </c>
      <c r="F158" s="368">
        <v>0</v>
      </c>
      <c r="G158" s="368">
        <v>0</v>
      </c>
      <c r="H158" s="368">
        <v>0</v>
      </c>
    </row>
    <row r="159" spans="1:8" x14ac:dyDescent="0.25">
      <c r="A159" s="353" t="s">
        <v>481</v>
      </c>
      <c r="B159" s="367">
        <v>0</v>
      </c>
      <c r="C159" s="367">
        <v>0</v>
      </c>
      <c r="D159" s="367">
        <v>0</v>
      </c>
      <c r="E159" s="367">
        <v>0</v>
      </c>
      <c r="F159" s="368">
        <v>0</v>
      </c>
      <c r="G159" s="368">
        <v>0</v>
      </c>
      <c r="H159" s="368">
        <v>0</v>
      </c>
    </row>
    <row r="160" spans="1:8" x14ac:dyDescent="0.25">
      <c r="A160" s="353" t="s">
        <v>482</v>
      </c>
      <c r="B160" s="367">
        <v>313</v>
      </c>
      <c r="C160" s="367">
        <v>0</v>
      </c>
      <c r="D160" s="367">
        <v>0</v>
      </c>
      <c r="E160" s="367">
        <v>0</v>
      </c>
      <c r="F160" s="368">
        <v>0</v>
      </c>
      <c r="G160" s="368">
        <v>0</v>
      </c>
      <c r="H160" s="368">
        <v>0</v>
      </c>
    </row>
    <row r="161" spans="1:8" x14ac:dyDescent="0.25">
      <c r="A161" s="353" t="s">
        <v>483</v>
      </c>
      <c r="B161" s="367">
        <v>720</v>
      </c>
      <c r="C161" s="367">
        <v>283</v>
      </c>
      <c r="D161" s="367">
        <v>0</v>
      </c>
      <c r="E161" s="367">
        <v>0</v>
      </c>
      <c r="F161" s="368">
        <v>0</v>
      </c>
      <c r="G161" s="368">
        <v>0</v>
      </c>
      <c r="H161" s="368">
        <v>0</v>
      </c>
    </row>
    <row r="162" spans="1:8" x14ac:dyDescent="0.25">
      <c r="A162" s="353" t="s">
        <v>484</v>
      </c>
      <c r="B162" s="367">
        <v>0</v>
      </c>
      <c r="C162" s="367">
        <v>0</v>
      </c>
      <c r="D162" s="367">
        <v>0</v>
      </c>
      <c r="E162" s="367">
        <v>0</v>
      </c>
      <c r="F162" s="368">
        <v>0</v>
      </c>
      <c r="G162" s="368">
        <v>0</v>
      </c>
      <c r="H162" s="368">
        <v>0</v>
      </c>
    </row>
    <row r="163" spans="1:8" x14ac:dyDescent="0.25">
      <c r="A163" s="353" t="s">
        <v>485</v>
      </c>
      <c r="B163" s="367">
        <v>218</v>
      </c>
      <c r="C163" s="367">
        <v>0</v>
      </c>
      <c r="D163" s="367">
        <v>0</v>
      </c>
      <c r="E163" s="367">
        <v>0</v>
      </c>
      <c r="F163" s="368">
        <v>0</v>
      </c>
      <c r="G163" s="368">
        <v>0</v>
      </c>
      <c r="H163" s="368">
        <v>0</v>
      </c>
    </row>
    <row r="164" spans="1:8" x14ac:dyDescent="0.25">
      <c r="A164" s="353" t="s">
        <v>486</v>
      </c>
      <c r="B164" s="367">
        <v>0</v>
      </c>
      <c r="C164" s="367">
        <v>0</v>
      </c>
      <c r="D164" s="367">
        <v>0</v>
      </c>
      <c r="E164" s="367">
        <v>0</v>
      </c>
      <c r="F164" s="368">
        <v>0</v>
      </c>
      <c r="G164" s="368">
        <v>0</v>
      </c>
      <c r="H164" s="368">
        <v>0</v>
      </c>
    </row>
    <row r="165" spans="1:8" x14ac:dyDescent="0.25">
      <c r="A165" s="353" t="s">
        <v>487</v>
      </c>
      <c r="B165" s="367">
        <v>0</v>
      </c>
      <c r="C165" s="367">
        <v>0</v>
      </c>
      <c r="D165" s="367">
        <v>0</v>
      </c>
      <c r="E165" s="367">
        <v>0</v>
      </c>
      <c r="F165" s="368">
        <v>0</v>
      </c>
      <c r="G165" s="368">
        <v>0</v>
      </c>
      <c r="H165" s="368">
        <v>0</v>
      </c>
    </row>
    <row r="166" spans="1:8" x14ac:dyDescent="0.25">
      <c r="A166" s="353" t="s">
        <v>488</v>
      </c>
      <c r="B166" s="367">
        <v>0</v>
      </c>
      <c r="C166" s="367">
        <v>0</v>
      </c>
      <c r="D166" s="367">
        <v>0</v>
      </c>
      <c r="E166" s="367">
        <v>0</v>
      </c>
      <c r="F166" s="368">
        <v>0</v>
      </c>
      <c r="G166" s="368">
        <v>0</v>
      </c>
      <c r="H166" s="368">
        <v>0</v>
      </c>
    </row>
    <row r="167" spans="1:8" x14ac:dyDescent="0.25">
      <c r="A167" s="353" t="s">
        <v>489</v>
      </c>
      <c r="B167" s="367">
        <v>0</v>
      </c>
      <c r="C167" s="367">
        <v>0</v>
      </c>
      <c r="D167" s="367">
        <v>0</v>
      </c>
      <c r="E167" s="367">
        <v>0</v>
      </c>
      <c r="F167" s="368">
        <v>0</v>
      </c>
      <c r="G167" s="368">
        <v>0</v>
      </c>
      <c r="H167" s="368">
        <v>0</v>
      </c>
    </row>
    <row r="168" spans="1:8" x14ac:dyDescent="0.25">
      <c r="A168" s="353" t="s">
        <v>490</v>
      </c>
      <c r="B168" s="367">
        <v>0</v>
      </c>
      <c r="C168" s="367">
        <v>0</v>
      </c>
      <c r="D168" s="367">
        <v>0</v>
      </c>
      <c r="E168" s="367">
        <v>0</v>
      </c>
      <c r="F168" s="368">
        <v>0</v>
      </c>
      <c r="G168" s="368">
        <v>0</v>
      </c>
      <c r="H168" s="368">
        <v>0</v>
      </c>
    </row>
    <row r="169" spans="1:8" x14ac:dyDescent="0.25">
      <c r="A169" s="353" t="s">
        <v>491</v>
      </c>
      <c r="B169" s="367">
        <v>554</v>
      </c>
      <c r="C169" s="367">
        <v>117</v>
      </c>
      <c r="D169" s="367">
        <v>0</v>
      </c>
      <c r="E169" s="367">
        <v>0</v>
      </c>
      <c r="F169" s="368">
        <v>0</v>
      </c>
      <c r="G169" s="368">
        <v>0</v>
      </c>
      <c r="H169" s="368">
        <v>0</v>
      </c>
    </row>
    <row r="170" spans="1:8" x14ac:dyDescent="0.25">
      <c r="A170" s="353" t="s">
        <v>492</v>
      </c>
      <c r="B170" s="367">
        <v>7</v>
      </c>
      <c r="C170" s="367">
        <v>0</v>
      </c>
      <c r="D170" s="367">
        <v>0</v>
      </c>
      <c r="E170" s="367">
        <v>0</v>
      </c>
      <c r="F170" s="368">
        <v>0</v>
      </c>
      <c r="G170" s="368">
        <v>0</v>
      </c>
      <c r="H170" s="368">
        <v>0</v>
      </c>
    </row>
    <row r="171" spans="1:8" x14ac:dyDescent="0.25">
      <c r="A171" s="353" t="s">
        <v>493</v>
      </c>
      <c r="B171" s="367">
        <v>458</v>
      </c>
      <c r="C171" s="367">
        <v>21</v>
      </c>
      <c r="D171" s="367">
        <v>0</v>
      </c>
      <c r="E171" s="367">
        <v>0</v>
      </c>
      <c r="F171" s="368">
        <v>0</v>
      </c>
      <c r="G171" s="368">
        <v>0</v>
      </c>
      <c r="H171" s="368">
        <v>0</v>
      </c>
    </row>
    <row r="172" spans="1:8" x14ac:dyDescent="0.25">
      <c r="A172" s="353" t="s">
        <v>494</v>
      </c>
      <c r="B172" s="367">
        <v>0</v>
      </c>
      <c r="C172" s="367">
        <v>0</v>
      </c>
      <c r="D172" s="367">
        <v>0</v>
      </c>
      <c r="E172" s="367">
        <v>0</v>
      </c>
      <c r="F172" s="368">
        <v>0</v>
      </c>
      <c r="G172" s="368">
        <v>0</v>
      </c>
      <c r="H172" s="368">
        <v>0</v>
      </c>
    </row>
    <row r="173" spans="1:8" x14ac:dyDescent="0.25">
      <c r="A173" s="353" t="s">
        <v>495</v>
      </c>
      <c r="B173" s="367">
        <v>0</v>
      </c>
      <c r="C173" s="367">
        <v>0</v>
      </c>
      <c r="D173" s="367">
        <v>0</v>
      </c>
      <c r="E173" s="367">
        <v>0</v>
      </c>
      <c r="F173" s="368">
        <v>0</v>
      </c>
      <c r="G173" s="368">
        <v>0</v>
      </c>
      <c r="H173" s="368">
        <v>0</v>
      </c>
    </row>
    <row r="174" spans="1:8" x14ac:dyDescent="0.25">
      <c r="A174" s="353" t="s">
        <v>496</v>
      </c>
      <c r="B174" s="367">
        <v>0</v>
      </c>
      <c r="C174" s="367">
        <v>0</v>
      </c>
      <c r="D174" s="367">
        <v>0</v>
      </c>
      <c r="E174" s="367">
        <v>0</v>
      </c>
      <c r="F174" s="368">
        <v>0</v>
      </c>
      <c r="G174" s="368">
        <v>0</v>
      </c>
      <c r="H174" s="368">
        <v>0</v>
      </c>
    </row>
    <row r="175" spans="1:8" x14ac:dyDescent="0.25">
      <c r="A175" s="353" t="s">
        <v>497</v>
      </c>
      <c r="B175" s="367">
        <v>451</v>
      </c>
      <c r="C175" s="367">
        <v>14</v>
      </c>
      <c r="D175" s="367">
        <v>0</v>
      </c>
      <c r="E175" s="367">
        <v>0</v>
      </c>
      <c r="F175" s="368">
        <v>0</v>
      </c>
      <c r="G175" s="368">
        <v>0</v>
      </c>
      <c r="H175" s="368">
        <v>0</v>
      </c>
    </row>
    <row r="176" spans="1:8" x14ac:dyDescent="0.25">
      <c r="A176" s="353" t="s">
        <v>498</v>
      </c>
      <c r="B176" s="367">
        <v>0</v>
      </c>
      <c r="C176" s="367">
        <v>0</v>
      </c>
      <c r="D176" s="367">
        <v>0</v>
      </c>
      <c r="E176" s="367">
        <v>0</v>
      </c>
      <c r="F176" s="368">
        <v>783</v>
      </c>
      <c r="G176" s="368">
        <v>0</v>
      </c>
      <c r="H176" s="368">
        <v>783</v>
      </c>
    </row>
    <row r="177" spans="1:8" x14ac:dyDescent="0.25">
      <c r="A177" s="353" t="s">
        <v>499</v>
      </c>
      <c r="B177" s="367">
        <v>0</v>
      </c>
      <c r="C177" s="367">
        <v>0</v>
      </c>
      <c r="D177" s="367">
        <v>0</v>
      </c>
      <c r="E177" s="367">
        <v>0</v>
      </c>
      <c r="F177" s="368">
        <v>0</v>
      </c>
      <c r="G177" s="368">
        <v>0</v>
      </c>
      <c r="H177" s="368">
        <v>0</v>
      </c>
    </row>
    <row r="178" spans="1:8" x14ac:dyDescent="0.25">
      <c r="A178" s="353" t="s">
        <v>500</v>
      </c>
      <c r="B178" s="367">
        <v>0</v>
      </c>
      <c r="C178" s="367">
        <v>0</v>
      </c>
      <c r="D178" s="367">
        <v>0</v>
      </c>
      <c r="E178" s="367">
        <v>0</v>
      </c>
      <c r="F178" s="368">
        <v>0</v>
      </c>
      <c r="G178" s="368">
        <v>0</v>
      </c>
      <c r="H178" s="368">
        <v>0</v>
      </c>
    </row>
    <row r="179" spans="1:8" x14ac:dyDescent="0.25">
      <c r="A179" s="353" t="s">
        <v>501</v>
      </c>
      <c r="B179" s="367">
        <v>0</v>
      </c>
      <c r="C179" s="367">
        <v>0</v>
      </c>
      <c r="D179" s="367">
        <v>0</v>
      </c>
      <c r="E179" s="367">
        <v>0</v>
      </c>
      <c r="F179" s="368">
        <v>0</v>
      </c>
      <c r="G179" s="368">
        <v>0</v>
      </c>
      <c r="H179" s="368">
        <v>0</v>
      </c>
    </row>
    <row r="180" spans="1:8" x14ac:dyDescent="0.25">
      <c r="A180" s="353" t="s">
        <v>502</v>
      </c>
      <c r="B180" s="367">
        <v>0</v>
      </c>
      <c r="C180" s="367">
        <v>0</v>
      </c>
      <c r="D180" s="367">
        <v>0</v>
      </c>
      <c r="E180" s="367">
        <v>0</v>
      </c>
      <c r="F180" s="368">
        <v>0</v>
      </c>
      <c r="G180" s="368">
        <v>0</v>
      </c>
      <c r="H180" s="368">
        <v>0</v>
      </c>
    </row>
    <row r="181" spans="1:8" x14ac:dyDescent="0.25">
      <c r="A181" s="353" t="s">
        <v>503</v>
      </c>
      <c r="B181" s="367">
        <v>774</v>
      </c>
      <c r="C181" s="367">
        <v>337</v>
      </c>
      <c r="D181" s="367">
        <v>22</v>
      </c>
      <c r="E181" s="367">
        <v>0</v>
      </c>
      <c r="F181" s="368">
        <v>0</v>
      </c>
      <c r="G181" s="368">
        <v>0</v>
      </c>
      <c r="H181" s="368">
        <v>0</v>
      </c>
    </row>
    <row r="182" spans="1:8" x14ac:dyDescent="0.25">
      <c r="A182" s="353" t="s">
        <v>504</v>
      </c>
      <c r="B182" s="367">
        <v>0</v>
      </c>
      <c r="C182" s="367">
        <v>0</v>
      </c>
      <c r="D182" s="367">
        <v>0</v>
      </c>
      <c r="E182" s="367">
        <v>0</v>
      </c>
      <c r="F182" s="368">
        <v>0</v>
      </c>
      <c r="G182" s="368">
        <v>0</v>
      </c>
      <c r="H182" s="368">
        <v>0</v>
      </c>
    </row>
    <row r="183" spans="1:8" x14ac:dyDescent="0.25">
      <c r="A183" s="353" t="s">
        <v>505</v>
      </c>
      <c r="B183" s="367">
        <v>332</v>
      </c>
      <c r="C183" s="367">
        <v>0</v>
      </c>
      <c r="D183" s="367">
        <v>0</v>
      </c>
      <c r="E183" s="367">
        <v>0</v>
      </c>
      <c r="F183" s="368">
        <v>0</v>
      </c>
      <c r="G183" s="368">
        <v>0</v>
      </c>
      <c r="H183" s="368">
        <v>0</v>
      </c>
    </row>
    <row r="184" spans="1:8" x14ac:dyDescent="0.25">
      <c r="A184" s="353" t="s">
        <v>506</v>
      </c>
      <c r="B184" s="367">
        <v>0</v>
      </c>
      <c r="C184" s="367">
        <v>0</v>
      </c>
      <c r="D184" s="367">
        <v>0</v>
      </c>
      <c r="E184" s="367">
        <v>0</v>
      </c>
      <c r="F184" s="368">
        <v>0</v>
      </c>
      <c r="G184" s="368">
        <v>0</v>
      </c>
      <c r="H184" s="368">
        <v>0</v>
      </c>
    </row>
    <row r="185" spans="1:8" x14ac:dyDescent="0.25">
      <c r="A185" s="353" t="s">
        <v>507</v>
      </c>
      <c r="B185" s="367">
        <v>0</v>
      </c>
      <c r="C185" s="367">
        <v>0</v>
      </c>
      <c r="D185" s="367">
        <v>0</v>
      </c>
      <c r="E185" s="367">
        <v>0</v>
      </c>
      <c r="F185" s="368">
        <v>0</v>
      </c>
      <c r="G185" s="368">
        <v>0</v>
      </c>
      <c r="H185" s="368">
        <v>0</v>
      </c>
    </row>
    <row r="186" spans="1:8" x14ac:dyDescent="0.25">
      <c r="A186" s="353" t="s">
        <v>508</v>
      </c>
      <c r="B186" s="367">
        <v>0</v>
      </c>
      <c r="C186" s="367">
        <v>0</v>
      </c>
      <c r="D186" s="367">
        <v>0</v>
      </c>
      <c r="E186" s="367">
        <v>0</v>
      </c>
      <c r="F186" s="368">
        <v>0</v>
      </c>
      <c r="G186" s="368">
        <v>0</v>
      </c>
      <c r="H186" s="368">
        <v>0</v>
      </c>
    </row>
    <row r="187" spans="1:8" x14ac:dyDescent="0.25">
      <c r="A187" s="353" t="s">
        <v>509</v>
      </c>
      <c r="B187" s="367">
        <v>0</v>
      </c>
      <c r="C187" s="367">
        <v>0</v>
      </c>
      <c r="D187" s="367">
        <v>0</v>
      </c>
      <c r="E187" s="367">
        <v>0</v>
      </c>
      <c r="F187" s="368">
        <v>0</v>
      </c>
      <c r="G187" s="368">
        <v>0</v>
      </c>
      <c r="H187" s="368">
        <v>0</v>
      </c>
    </row>
    <row r="188" spans="1:8" x14ac:dyDescent="0.25">
      <c r="A188" s="353" t="s">
        <v>510</v>
      </c>
      <c r="B188" s="367">
        <v>0</v>
      </c>
      <c r="C188" s="367">
        <v>0</v>
      </c>
      <c r="D188" s="367">
        <v>0</v>
      </c>
      <c r="E188" s="367">
        <v>0</v>
      </c>
      <c r="F188" s="368">
        <v>0</v>
      </c>
      <c r="G188" s="368">
        <v>0</v>
      </c>
      <c r="H188" s="368">
        <v>0</v>
      </c>
    </row>
    <row r="189" spans="1:8" x14ac:dyDescent="0.25">
      <c r="A189" s="353" t="s">
        <v>511</v>
      </c>
      <c r="B189" s="367">
        <v>0</v>
      </c>
      <c r="C189" s="367">
        <v>0</v>
      </c>
      <c r="D189" s="367">
        <v>0</v>
      </c>
      <c r="E189" s="367">
        <v>0</v>
      </c>
      <c r="F189" s="368">
        <v>0</v>
      </c>
      <c r="G189" s="368">
        <v>0</v>
      </c>
      <c r="H189" s="368">
        <v>0</v>
      </c>
    </row>
    <row r="190" spans="1:8" x14ac:dyDescent="0.25">
      <c r="A190" s="353" t="s">
        <v>512</v>
      </c>
      <c r="B190" s="367">
        <v>0</v>
      </c>
      <c r="C190" s="367">
        <v>0</v>
      </c>
      <c r="D190" s="367">
        <v>0</v>
      </c>
      <c r="E190" s="367">
        <v>0</v>
      </c>
      <c r="F190" s="368">
        <v>0</v>
      </c>
      <c r="G190" s="368">
        <v>0</v>
      </c>
      <c r="H190" s="368">
        <v>0</v>
      </c>
    </row>
    <row r="191" spans="1:8" x14ac:dyDescent="0.25">
      <c r="A191" s="353" t="s">
        <v>513</v>
      </c>
      <c r="B191" s="367">
        <v>1152</v>
      </c>
      <c r="C191" s="367">
        <v>715</v>
      </c>
      <c r="D191" s="367">
        <v>400</v>
      </c>
      <c r="E191" s="367">
        <v>129</v>
      </c>
      <c r="F191" s="368">
        <v>0</v>
      </c>
      <c r="G191" s="368">
        <v>0</v>
      </c>
      <c r="H191" s="368">
        <v>0</v>
      </c>
    </row>
    <row r="192" spans="1:8" ht="26.4" x14ac:dyDescent="0.25">
      <c r="A192" s="366" t="s">
        <v>663</v>
      </c>
      <c r="B192" s="367">
        <v>30</v>
      </c>
      <c r="C192" s="367">
        <v>0</v>
      </c>
      <c r="D192" s="367">
        <v>0</v>
      </c>
      <c r="E192" s="367">
        <v>0</v>
      </c>
      <c r="F192" s="368">
        <v>0</v>
      </c>
      <c r="G192" s="368">
        <v>0</v>
      </c>
      <c r="H192" s="368">
        <v>0</v>
      </c>
    </row>
    <row r="193" spans="1:8" x14ac:dyDescent="0.25">
      <c r="A193" s="353" t="s">
        <v>516</v>
      </c>
      <c r="B193" s="367">
        <v>0</v>
      </c>
      <c r="C193" s="367">
        <v>0</v>
      </c>
      <c r="D193" s="367">
        <v>0</v>
      </c>
      <c r="E193" s="367">
        <v>0</v>
      </c>
      <c r="F193" s="368">
        <v>294</v>
      </c>
      <c r="G193" s="368">
        <v>0</v>
      </c>
      <c r="H193" s="368">
        <v>294</v>
      </c>
    </row>
    <row r="194" spans="1:8" x14ac:dyDescent="0.25">
      <c r="A194" s="353" t="s">
        <v>517</v>
      </c>
      <c r="B194" s="367">
        <v>0</v>
      </c>
      <c r="C194" s="367">
        <v>0</v>
      </c>
      <c r="D194" s="367">
        <v>0</v>
      </c>
      <c r="E194" s="367">
        <v>0</v>
      </c>
      <c r="F194" s="368">
        <v>0</v>
      </c>
      <c r="G194" s="368">
        <v>0</v>
      </c>
      <c r="H194" s="368">
        <v>0</v>
      </c>
    </row>
    <row r="195" spans="1:8" x14ac:dyDescent="0.25">
      <c r="A195" s="353" t="s">
        <v>518</v>
      </c>
      <c r="B195" s="367">
        <v>206</v>
      </c>
      <c r="C195" s="367">
        <v>0</v>
      </c>
      <c r="D195" s="367">
        <v>0</v>
      </c>
      <c r="E195" s="367">
        <v>0</v>
      </c>
      <c r="F195" s="368">
        <v>0</v>
      </c>
      <c r="G195" s="368">
        <v>0</v>
      </c>
      <c r="H195" s="368">
        <v>0</v>
      </c>
    </row>
    <row r="196" spans="1:8" x14ac:dyDescent="0.25">
      <c r="A196" s="353" t="s">
        <v>519</v>
      </c>
      <c r="B196" s="367">
        <v>0</v>
      </c>
      <c r="C196" s="367">
        <v>0</v>
      </c>
      <c r="D196" s="367">
        <v>0</v>
      </c>
      <c r="E196" s="367">
        <v>0</v>
      </c>
      <c r="F196" s="368">
        <v>0</v>
      </c>
      <c r="G196" s="368">
        <v>0</v>
      </c>
      <c r="H196" s="368">
        <v>0</v>
      </c>
    </row>
    <row r="197" spans="1:8" x14ac:dyDescent="0.25">
      <c r="A197" s="353" t="s">
        <v>520</v>
      </c>
      <c r="B197" s="367">
        <v>0</v>
      </c>
      <c r="C197" s="367">
        <v>0</v>
      </c>
      <c r="D197" s="367">
        <v>0</v>
      </c>
      <c r="E197" s="367">
        <v>0</v>
      </c>
      <c r="F197" s="368">
        <v>0</v>
      </c>
      <c r="G197" s="368">
        <v>262.93819999999999</v>
      </c>
      <c r="H197" s="368">
        <v>263</v>
      </c>
    </row>
    <row r="198" spans="1:8" x14ac:dyDescent="0.25">
      <c r="A198" s="353" t="s">
        <v>521</v>
      </c>
      <c r="B198" s="367">
        <v>599</v>
      </c>
      <c r="C198" s="367">
        <v>162</v>
      </c>
      <c r="D198" s="367">
        <v>0</v>
      </c>
      <c r="E198" s="367">
        <v>0</v>
      </c>
      <c r="F198" s="368">
        <v>0</v>
      </c>
      <c r="G198" s="368">
        <v>0</v>
      </c>
      <c r="H198" s="368">
        <v>0</v>
      </c>
    </row>
    <row r="199" spans="1:8" x14ac:dyDescent="0.25">
      <c r="A199" s="353" t="s">
        <v>522</v>
      </c>
      <c r="B199" s="367">
        <v>782</v>
      </c>
      <c r="C199" s="367">
        <v>345</v>
      </c>
      <c r="D199" s="367">
        <v>30</v>
      </c>
      <c r="E199" s="367">
        <v>0</v>
      </c>
      <c r="F199" s="368">
        <v>0</v>
      </c>
      <c r="G199" s="368">
        <v>0</v>
      </c>
      <c r="H199" s="368">
        <v>0</v>
      </c>
    </row>
    <row r="200" spans="1:8" x14ac:dyDescent="0.25">
      <c r="A200" s="353" t="s">
        <v>523</v>
      </c>
      <c r="B200" s="367">
        <v>508</v>
      </c>
      <c r="C200" s="367">
        <v>71</v>
      </c>
      <c r="D200" s="367">
        <v>0</v>
      </c>
      <c r="E200" s="367">
        <v>0</v>
      </c>
      <c r="F200" s="368">
        <v>0</v>
      </c>
      <c r="G200" s="368">
        <v>0</v>
      </c>
      <c r="H200" s="368">
        <v>0</v>
      </c>
    </row>
    <row r="201" spans="1:8" x14ac:dyDescent="0.25">
      <c r="A201" s="353" t="s">
        <v>524</v>
      </c>
      <c r="B201" s="367">
        <v>0</v>
      </c>
      <c r="C201" s="367">
        <v>0</v>
      </c>
      <c r="D201" s="367">
        <v>0</v>
      </c>
      <c r="E201" s="367">
        <v>0</v>
      </c>
      <c r="F201" s="368">
        <v>0</v>
      </c>
      <c r="G201" s="368">
        <v>0</v>
      </c>
      <c r="H201" s="368">
        <v>0</v>
      </c>
    </row>
    <row r="202" spans="1:8" x14ac:dyDescent="0.25">
      <c r="A202" s="353" t="s">
        <v>525</v>
      </c>
      <c r="B202" s="367">
        <v>0</v>
      </c>
      <c r="C202" s="367">
        <v>0</v>
      </c>
      <c r="D202" s="367">
        <v>0</v>
      </c>
      <c r="E202" s="367">
        <v>0</v>
      </c>
      <c r="F202" s="368">
        <v>0</v>
      </c>
      <c r="G202" s="368">
        <v>315.62179999999995</v>
      </c>
      <c r="H202" s="368">
        <v>316</v>
      </c>
    </row>
    <row r="203" spans="1:8" x14ac:dyDescent="0.25">
      <c r="A203" s="353" t="s">
        <v>526</v>
      </c>
      <c r="B203" s="367">
        <v>0</v>
      </c>
      <c r="C203" s="367">
        <v>0</v>
      </c>
      <c r="D203" s="367">
        <v>0</v>
      </c>
      <c r="E203" s="367">
        <v>0</v>
      </c>
      <c r="F203" s="368">
        <v>0</v>
      </c>
      <c r="G203" s="368">
        <v>0</v>
      </c>
      <c r="H203" s="368">
        <v>0</v>
      </c>
    </row>
    <row r="204" spans="1:8" x14ac:dyDescent="0.25">
      <c r="A204" s="353" t="s">
        <v>527</v>
      </c>
      <c r="B204" s="367">
        <v>0</v>
      </c>
      <c r="C204" s="367">
        <v>0</v>
      </c>
      <c r="D204" s="367">
        <v>0</v>
      </c>
      <c r="E204" s="367">
        <v>0</v>
      </c>
      <c r="F204" s="368">
        <v>0</v>
      </c>
      <c r="G204" s="368">
        <v>0</v>
      </c>
      <c r="H204" s="368">
        <v>0</v>
      </c>
    </row>
    <row r="205" spans="1:8" x14ac:dyDescent="0.25">
      <c r="A205" s="353" t="s">
        <v>528</v>
      </c>
      <c r="B205" s="367">
        <v>0</v>
      </c>
      <c r="C205" s="367">
        <v>0</v>
      </c>
      <c r="D205" s="367">
        <v>0</v>
      </c>
      <c r="E205" s="367">
        <v>0</v>
      </c>
      <c r="F205" s="368">
        <v>0</v>
      </c>
      <c r="G205" s="368">
        <v>0</v>
      </c>
      <c r="H205" s="368">
        <v>0</v>
      </c>
    </row>
    <row r="206" spans="1:8" x14ac:dyDescent="0.25">
      <c r="A206" s="353" t="s">
        <v>529</v>
      </c>
      <c r="B206" s="367">
        <v>0</v>
      </c>
      <c r="C206" s="367">
        <v>0</v>
      </c>
      <c r="D206" s="367">
        <v>0</v>
      </c>
      <c r="E206" s="367">
        <v>0</v>
      </c>
      <c r="F206" s="368">
        <v>13</v>
      </c>
      <c r="G206" s="368">
        <v>0</v>
      </c>
      <c r="H206" s="368">
        <v>13</v>
      </c>
    </row>
    <row r="207" spans="1:8" x14ac:dyDescent="0.25">
      <c r="A207" s="353" t="s">
        <v>530</v>
      </c>
      <c r="B207" s="367">
        <v>0</v>
      </c>
      <c r="C207" s="367">
        <v>0</v>
      </c>
      <c r="D207" s="367">
        <v>0</v>
      </c>
      <c r="E207" s="367">
        <v>0</v>
      </c>
      <c r="F207" s="368">
        <v>4</v>
      </c>
      <c r="G207" s="368">
        <v>0</v>
      </c>
      <c r="H207" s="368">
        <v>4</v>
      </c>
    </row>
    <row r="208" spans="1:8" ht="26.4" x14ac:dyDescent="0.25">
      <c r="A208" s="366" t="s">
        <v>664</v>
      </c>
      <c r="B208" s="367">
        <v>0</v>
      </c>
      <c r="C208" s="367">
        <v>0</v>
      </c>
      <c r="D208" s="367">
        <v>0</v>
      </c>
      <c r="E208" s="367">
        <v>0</v>
      </c>
      <c r="F208" s="368">
        <v>0</v>
      </c>
      <c r="G208" s="368">
        <v>0</v>
      </c>
      <c r="H208" s="368">
        <v>0</v>
      </c>
    </row>
    <row r="209" spans="1:8" x14ac:dyDescent="0.25">
      <c r="A209" s="353" t="s">
        <v>533</v>
      </c>
      <c r="B209" s="367">
        <v>307</v>
      </c>
      <c r="C209" s="367">
        <v>0</v>
      </c>
      <c r="D209" s="367">
        <v>0</v>
      </c>
      <c r="E209" s="367">
        <v>0</v>
      </c>
      <c r="F209" s="368">
        <v>0</v>
      </c>
      <c r="G209" s="368">
        <v>0</v>
      </c>
      <c r="H209" s="368">
        <v>0</v>
      </c>
    </row>
    <row r="210" spans="1:8" x14ac:dyDescent="0.25">
      <c r="A210" s="353" t="s">
        <v>534</v>
      </c>
      <c r="B210" s="367">
        <v>0</v>
      </c>
      <c r="C210" s="367">
        <v>0</v>
      </c>
      <c r="D210" s="367">
        <v>0</v>
      </c>
      <c r="E210" s="367">
        <v>0</v>
      </c>
      <c r="F210" s="368">
        <v>0</v>
      </c>
      <c r="G210" s="368">
        <v>0</v>
      </c>
      <c r="H210" s="368">
        <v>0</v>
      </c>
    </row>
    <row r="211" spans="1:8" x14ac:dyDescent="0.25">
      <c r="A211" s="353" t="s">
        <v>535</v>
      </c>
      <c r="B211" s="367">
        <v>0</v>
      </c>
      <c r="C211" s="367">
        <v>0</v>
      </c>
      <c r="D211" s="367">
        <v>0</v>
      </c>
      <c r="E211" s="367">
        <v>0</v>
      </c>
      <c r="F211" s="368">
        <v>0</v>
      </c>
      <c r="G211" s="368">
        <v>476.9502</v>
      </c>
      <c r="H211" s="368">
        <v>477</v>
      </c>
    </row>
    <row r="212" spans="1:8" x14ac:dyDescent="0.25">
      <c r="A212" s="353" t="s">
        <v>536</v>
      </c>
      <c r="B212" s="367">
        <v>23</v>
      </c>
      <c r="C212" s="367">
        <v>0</v>
      </c>
      <c r="D212" s="367">
        <v>0</v>
      </c>
      <c r="E212" s="367">
        <v>0</v>
      </c>
      <c r="F212" s="368">
        <v>0</v>
      </c>
      <c r="G212" s="368">
        <v>0</v>
      </c>
      <c r="H212" s="368">
        <v>0</v>
      </c>
    </row>
    <row r="213" spans="1:8" x14ac:dyDescent="0.25">
      <c r="A213" s="353" t="s">
        <v>537</v>
      </c>
      <c r="B213" s="367">
        <v>785</v>
      </c>
      <c r="C213" s="367">
        <v>348</v>
      </c>
      <c r="D213" s="367">
        <v>33</v>
      </c>
      <c r="E213" s="367">
        <v>0</v>
      </c>
      <c r="F213" s="368">
        <v>0</v>
      </c>
      <c r="G213" s="368">
        <v>0</v>
      </c>
      <c r="H213" s="368">
        <v>0</v>
      </c>
    </row>
    <row r="214" spans="1:8" x14ac:dyDescent="0.25">
      <c r="A214" s="353" t="s">
        <v>538</v>
      </c>
      <c r="B214" s="367">
        <v>0</v>
      </c>
      <c r="C214" s="367">
        <v>0</v>
      </c>
      <c r="D214" s="367">
        <v>0</v>
      </c>
      <c r="E214" s="367">
        <v>0</v>
      </c>
      <c r="F214" s="368">
        <v>0</v>
      </c>
      <c r="G214" s="368">
        <v>0</v>
      </c>
      <c r="H214" s="368">
        <v>0</v>
      </c>
    </row>
    <row r="215" spans="1:8" x14ac:dyDescent="0.25">
      <c r="A215" s="353" t="s">
        <v>539</v>
      </c>
      <c r="B215" s="367">
        <v>862</v>
      </c>
      <c r="C215" s="367">
        <v>425</v>
      </c>
      <c r="D215" s="367">
        <v>110</v>
      </c>
      <c r="E215" s="367">
        <v>0</v>
      </c>
      <c r="F215" s="368">
        <v>0</v>
      </c>
      <c r="G215" s="368">
        <v>0</v>
      </c>
      <c r="H215" s="368">
        <v>0</v>
      </c>
    </row>
    <row r="216" spans="1:8" x14ac:dyDescent="0.25">
      <c r="A216" s="353" t="s">
        <v>540</v>
      </c>
      <c r="B216" s="367">
        <v>0</v>
      </c>
      <c r="C216" s="367">
        <v>0</v>
      </c>
      <c r="D216" s="367">
        <v>0</v>
      </c>
      <c r="E216" s="367">
        <v>0</v>
      </c>
      <c r="F216" s="368">
        <v>0</v>
      </c>
      <c r="G216" s="368">
        <v>0</v>
      </c>
      <c r="H216" s="368">
        <v>0</v>
      </c>
    </row>
    <row r="217" spans="1:8" x14ac:dyDescent="0.25">
      <c r="A217" s="353" t="s">
        <v>541</v>
      </c>
      <c r="B217" s="367">
        <v>0</v>
      </c>
      <c r="C217" s="367">
        <v>0</v>
      </c>
      <c r="D217" s="367">
        <v>0</v>
      </c>
      <c r="E217" s="367">
        <v>0</v>
      </c>
      <c r="F217" s="368">
        <v>0</v>
      </c>
      <c r="G217" s="368">
        <v>352.59339999999997</v>
      </c>
      <c r="H217" s="368">
        <v>353</v>
      </c>
    </row>
    <row r="218" spans="1:8" x14ac:dyDescent="0.25">
      <c r="A218" s="353" t="s">
        <v>542</v>
      </c>
      <c r="B218" s="367">
        <v>0</v>
      </c>
      <c r="C218" s="367">
        <v>0</v>
      </c>
      <c r="D218" s="367">
        <v>0</v>
      </c>
      <c r="E218" s="367">
        <v>0</v>
      </c>
      <c r="F218" s="368">
        <v>0</v>
      </c>
      <c r="G218" s="368">
        <v>0</v>
      </c>
      <c r="H218" s="368">
        <v>0</v>
      </c>
    </row>
    <row r="219" spans="1:8" x14ac:dyDescent="0.25">
      <c r="A219" s="353" t="s">
        <v>531</v>
      </c>
      <c r="B219" s="367">
        <v>348</v>
      </c>
      <c r="C219" s="367">
        <v>0</v>
      </c>
      <c r="D219" s="367">
        <v>0</v>
      </c>
      <c r="E219" s="367">
        <v>0</v>
      </c>
      <c r="F219" s="368">
        <v>0</v>
      </c>
      <c r="G219" s="368">
        <v>0</v>
      </c>
      <c r="H219" s="368">
        <v>0</v>
      </c>
    </row>
    <row r="220" spans="1:8" ht="26.4" x14ac:dyDescent="0.25">
      <c r="A220" s="366" t="s">
        <v>665</v>
      </c>
      <c r="B220" s="367">
        <v>0</v>
      </c>
      <c r="C220" s="367">
        <v>0</v>
      </c>
      <c r="D220" s="367">
        <v>0</v>
      </c>
      <c r="E220" s="367">
        <v>0</v>
      </c>
      <c r="F220" s="368">
        <v>0</v>
      </c>
      <c r="G220" s="368">
        <v>0</v>
      </c>
      <c r="H220" s="368">
        <v>0</v>
      </c>
    </row>
    <row r="221" spans="1:8" x14ac:dyDescent="0.25">
      <c r="A221" s="353" t="s">
        <v>545</v>
      </c>
      <c r="B221" s="367">
        <v>0</v>
      </c>
      <c r="C221" s="367">
        <v>0</v>
      </c>
      <c r="D221" s="367">
        <v>0</v>
      </c>
      <c r="E221" s="367">
        <v>0</v>
      </c>
      <c r="F221" s="368">
        <v>0</v>
      </c>
      <c r="G221" s="368">
        <v>0</v>
      </c>
      <c r="H221" s="368">
        <v>0</v>
      </c>
    </row>
    <row r="222" spans="1:8" x14ac:dyDescent="0.25">
      <c r="A222" s="353" t="s">
        <v>546</v>
      </c>
      <c r="B222" s="367">
        <v>0</v>
      </c>
      <c r="C222" s="367">
        <v>0</v>
      </c>
      <c r="D222" s="367">
        <v>0</v>
      </c>
      <c r="E222" s="367">
        <v>0</v>
      </c>
      <c r="F222" s="368">
        <v>0</v>
      </c>
      <c r="G222" s="368">
        <v>79.889399999999966</v>
      </c>
      <c r="H222" s="368">
        <v>80</v>
      </c>
    </row>
    <row r="223" spans="1:8" x14ac:dyDescent="0.25">
      <c r="A223" s="353" t="s">
        <v>547</v>
      </c>
      <c r="B223" s="367">
        <v>0</v>
      </c>
      <c r="C223" s="367">
        <v>0</v>
      </c>
      <c r="D223" s="367">
        <v>0</v>
      </c>
      <c r="E223" s="367">
        <v>0</v>
      </c>
      <c r="F223" s="368">
        <v>0</v>
      </c>
      <c r="G223" s="368">
        <v>0</v>
      </c>
      <c r="H223" s="368">
        <v>0</v>
      </c>
    </row>
    <row r="224" spans="1:8" x14ac:dyDescent="0.25">
      <c r="A224" s="353" t="s">
        <v>548</v>
      </c>
      <c r="B224" s="367">
        <v>0</v>
      </c>
      <c r="C224" s="367">
        <v>0</v>
      </c>
      <c r="D224" s="367">
        <v>0</v>
      </c>
      <c r="E224" s="367">
        <v>0</v>
      </c>
      <c r="F224" s="368">
        <v>0</v>
      </c>
      <c r="G224" s="368">
        <v>0</v>
      </c>
      <c r="H224" s="368">
        <v>0</v>
      </c>
    </row>
    <row r="225" spans="1:8" x14ac:dyDescent="0.25">
      <c r="A225" s="353" t="s">
        <v>549</v>
      </c>
      <c r="B225" s="367">
        <v>453</v>
      </c>
      <c r="C225" s="367">
        <v>16</v>
      </c>
      <c r="D225" s="367">
        <v>0</v>
      </c>
      <c r="E225" s="367">
        <v>0</v>
      </c>
      <c r="F225" s="368">
        <v>0</v>
      </c>
      <c r="G225" s="368">
        <v>0</v>
      </c>
      <c r="H225" s="368">
        <v>0</v>
      </c>
    </row>
    <row r="226" spans="1:8" x14ac:dyDescent="0.25">
      <c r="A226" s="353" t="s">
        <v>550</v>
      </c>
      <c r="B226" s="367">
        <v>87</v>
      </c>
      <c r="C226" s="367">
        <v>0</v>
      </c>
      <c r="D226" s="367">
        <v>0</v>
      </c>
      <c r="E226" s="367">
        <v>0</v>
      </c>
      <c r="F226" s="368">
        <v>0</v>
      </c>
      <c r="G226" s="368">
        <v>0</v>
      </c>
      <c r="H226" s="368">
        <v>0</v>
      </c>
    </row>
    <row r="227" spans="1:8" x14ac:dyDescent="0.25">
      <c r="A227" s="353" t="s">
        <v>551</v>
      </c>
      <c r="B227" s="367">
        <v>0</v>
      </c>
      <c r="C227" s="367">
        <v>0</v>
      </c>
      <c r="D227" s="367">
        <v>0</v>
      </c>
      <c r="E227" s="367">
        <v>0</v>
      </c>
      <c r="F227" s="368">
        <v>0</v>
      </c>
      <c r="G227" s="368">
        <v>395.97359999999998</v>
      </c>
      <c r="H227" s="368">
        <v>396</v>
      </c>
    </row>
    <row r="228" spans="1:8" x14ac:dyDescent="0.25">
      <c r="A228" s="353" t="s">
        <v>552</v>
      </c>
      <c r="B228" s="367">
        <v>0</v>
      </c>
      <c r="C228" s="367">
        <v>0</v>
      </c>
      <c r="D228" s="367">
        <v>0</v>
      </c>
      <c r="E228" s="367">
        <v>0</v>
      </c>
      <c r="F228" s="368">
        <v>0</v>
      </c>
      <c r="G228" s="368">
        <v>0</v>
      </c>
      <c r="H228" s="368">
        <v>0</v>
      </c>
    </row>
    <row r="229" spans="1:8" x14ac:dyDescent="0.25">
      <c r="A229" s="353" t="s">
        <v>553</v>
      </c>
      <c r="B229" s="367">
        <v>882</v>
      </c>
      <c r="C229" s="367">
        <v>445</v>
      </c>
      <c r="D229" s="367">
        <v>130</v>
      </c>
      <c r="E229" s="367">
        <v>0</v>
      </c>
      <c r="F229" s="368">
        <v>0</v>
      </c>
      <c r="G229" s="368">
        <v>0</v>
      </c>
      <c r="H229" s="368">
        <v>0</v>
      </c>
    </row>
    <row r="230" spans="1:8" ht="26.4" x14ac:dyDescent="0.25">
      <c r="A230" s="366" t="s">
        <v>666</v>
      </c>
      <c r="B230" s="367">
        <v>0</v>
      </c>
      <c r="C230" s="367">
        <v>0</v>
      </c>
      <c r="D230" s="367">
        <v>0</v>
      </c>
      <c r="E230" s="367">
        <v>0</v>
      </c>
      <c r="F230" s="368">
        <v>0</v>
      </c>
      <c r="G230" s="368">
        <v>0</v>
      </c>
      <c r="H230" s="368">
        <v>0</v>
      </c>
    </row>
    <row r="231" spans="1:8" x14ac:dyDescent="0.25">
      <c r="A231" s="353" t="s">
        <v>556</v>
      </c>
      <c r="B231" s="367">
        <v>0</v>
      </c>
      <c r="C231" s="367">
        <v>0</v>
      </c>
      <c r="D231" s="367">
        <v>0</v>
      </c>
      <c r="E231" s="367">
        <v>0</v>
      </c>
      <c r="F231" s="368">
        <v>0</v>
      </c>
      <c r="G231" s="368">
        <v>0</v>
      </c>
      <c r="H231" s="368">
        <v>0</v>
      </c>
    </row>
    <row r="232" spans="1:8" x14ac:dyDescent="0.25">
      <c r="A232" s="353" t="s">
        <v>557</v>
      </c>
      <c r="B232" s="367">
        <v>752</v>
      </c>
      <c r="C232" s="367">
        <v>315</v>
      </c>
      <c r="D232" s="367">
        <v>0</v>
      </c>
      <c r="E232" s="367">
        <v>0</v>
      </c>
      <c r="F232" s="368">
        <v>0</v>
      </c>
      <c r="G232" s="368">
        <v>0</v>
      </c>
      <c r="H232" s="368">
        <v>0</v>
      </c>
    </row>
    <row r="233" spans="1:8" x14ac:dyDescent="0.25">
      <c r="A233" s="353" t="s">
        <v>558</v>
      </c>
      <c r="B233" s="367">
        <v>280</v>
      </c>
      <c r="C233" s="367">
        <v>0</v>
      </c>
      <c r="D233" s="367">
        <v>0</v>
      </c>
      <c r="E233" s="367">
        <v>0</v>
      </c>
      <c r="F233" s="368">
        <v>0</v>
      </c>
      <c r="G233" s="368">
        <v>0</v>
      </c>
      <c r="H233" s="368">
        <v>0</v>
      </c>
    </row>
    <row r="234" spans="1:8" x14ac:dyDescent="0.25">
      <c r="A234" s="353" t="s">
        <v>559</v>
      </c>
      <c r="B234" s="367">
        <v>0</v>
      </c>
      <c r="C234" s="367">
        <v>0</v>
      </c>
      <c r="D234" s="367">
        <v>0</v>
      </c>
      <c r="E234" s="367">
        <v>0</v>
      </c>
      <c r="F234" s="368">
        <v>0</v>
      </c>
      <c r="G234" s="368">
        <v>0</v>
      </c>
      <c r="H234" s="368">
        <v>0</v>
      </c>
    </row>
    <row r="235" spans="1:8" x14ac:dyDescent="0.25">
      <c r="A235" s="353" t="s">
        <v>560</v>
      </c>
      <c r="B235" s="367">
        <v>248</v>
      </c>
      <c r="C235" s="367">
        <v>0</v>
      </c>
      <c r="D235" s="367">
        <v>0</v>
      </c>
      <c r="E235" s="367">
        <v>0</v>
      </c>
      <c r="F235" s="368">
        <v>0</v>
      </c>
      <c r="G235" s="368">
        <v>0</v>
      </c>
      <c r="H235" s="368">
        <v>0</v>
      </c>
    </row>
    <row r="236" spans="1:8" x14ac:dyDescent="0.25">
      <c r="A236" s="353" t="s">
        <v>561</v>
      </c>
      <c r="B236" s="367">
        <v>421</v>
      </c>
      <c r="C236" s="367">
        <v>0</v>
      </c>
      <c r="D236" s="367">
        <v>0</v>
      </c>
      <c r="E236" s="367">
        <v>0</v>
      </c>
      <c r="F236" s="368">
        <v>0</v>
      </c>
      <c r="G236" s="368">
        <v>152.97359999999998</v>
      </c>
      <c r="H236" s="368">
        <v>153</v>
      </c>
    </row>
    <row r="237" spans="1:8" x14ac:dyDescent="0.25">
      <c r="A237" s="353" t="s">
        <v>562</v>
      </c>
      <c r="B237" s="367">
        <v>0</v>
      </c>
      <c r="C237" s="367">
        <v>0</v>
      </c>
      <c r="D237" s="367">
        <v>0</v>
      </c>
      <c r="E237" s="367">
        <v>0</v>
      </c>
      <c r="F237" s="368">
        <v>1182</v>
      </c>
      <c r="G237" s="368">
        <v>0</v>
      </c>
      <c r="H237" s="368">
        <v>1182</v>
      </c>
    </row>
    <row r="238" spans="1:8" x14ac:dyDescent="0.25">
      <c r="A238" s="353" t="s">
        <v>563</v>
      </c>
      <c r="B238" s="367">
        <v>0</v>
      </c>
      <c r="C238" s="367">
        <v>0</v>
      </c>
      <c r="D238" s="367">
        <v>0</v>
      </c>
      <c r="E238" s="367">
        <v>0</v>
      </c>
      <c r="F238" s="368">
        <v>112</v>
      </c>
      <c r="G238" s="368">
        <v>0</v>
      </c>
      <c r="H238" s="368">
        <v>112</v>
      </c>
    </row>
    <row r="239" spans="1:8" x14ac:dyDescent="0.25">
      <c r="A239" s="353" t="s">
        <v>564</v>
      </c>
      <c r="B239" s="367">
        <v>0</v>
      </c>
      <c r="C239" s="367">
        <v>0</v>
      </c>
      <c r="D239" s="367">
        <v>0</v>
      </c>
      <c r="E239" s="367">
        <v>0</v>
      </c>
      <c r="F239" s="368">
        <v>272</v>
      </c>
      <c r="G239" s="368">
        <v>119.69659999999999</v>
      </c>
      <c r="H239" s="368">
        <v>392</v>
      </c>
    </row>
    <row r="240" spans="1:8" x14ac:dyDescent="0.25">
      <c r="A240" s="353" t="s">
        <v>565</v>
      </c>
      <c r="B240" s="367">
        <v>0</v>
      </c>
      <c r="C240" s="367">
        <v>0</v>
      </c>
      <c r="D240" s="367">
        <v>0</v>
      </c>
      <c r="E240" s="367">
        <v>0</v>
      </c>
      <c r="F240" s="368">
        <v>0</v>
      </c>
      <c r="G240" s="368">
        <v>0</v>
      </c>
      <c r="H240" s="368">
        <v>0</v>
      </c>
    </row>
    <row r="241" spans="1:8" x14ac:dyDescent="0.25">
      <c r="A241" s="353" t="s">
        <v>566</v>
      </c>
      <c r="B241" s="367">
        <v>0</v>
      </c>
      <c r="C241" s="367">
        <v>0</v>
      </c>
      <c r="D241" s="367">
        <v>0</v>
      </c>
      <c r="E241" s="367">
        <v>0</v>
      </c>
      <c r="F241" s="368">
        <v>0</v>
      </c>
      <c r="G241" s="368">
        <v>276.69439999999997</v>
      </c>
      <c r="H241" s="368">
        <v>277</v>
      </c>
    </row>
    <row r="242" spans="1:8" x14ac:dyDescent="0.25">
      <c r="A242" s="353" t="s">
        <v>567</v>
      </c>
      <c r="B242" s="367">
        <v>645</v>
      </c>
      <c r="C242" s="367">
        <v>208</v>
      </c>
      <c r="D242" s="367">
        <v>0</v>
      </c>
      <c r="E242" s="367">
        <v>0</v>
      </c>
      <c r="F242" s="368">
        <v>0</v>
      </c>
      <c r="G242" s="368">
        <v>0</v>
      </c>
      <c r="H242" s="368">
        <v>0</v>
      </c>
    </row>
    <row r="243" spans="1:8" x14ac:dyDescent="0.25">
      <c r="A243" s="353" t="s">
        <v>568</v>
      </c>
      <c r="B243" s="367">
        <v>0</v>
      </c>
      <c r="C243" s="367">
        <v>0</v>
      </c>
      <c r="D243" s="367">
        <v>0</v>
      </c>
      <c r="E243" s="367">
        <v>0</v>
      </c>
      <c r="F243" s="368">
        <v>0</v>
      </c>
      <c r="G243" s="368">
        <v>0</v>
      </c>
      <c r="H243" s="368">
        <v>0</v>
      </c>
    </row>
    <row r="244" spans="1:8" x14ac:dyDescent="0.25">
      <c r="A244" s="353" t="s">
        <v>569</v>
      </c>
      <c r="B244" s="367">
        <v>0</v>
      </c>
      <c r="C244" s="367">
        <v>0</v>
      </c>
      <c r="D244" s="367">
        <v>0</v>
      </c>
      <c r="E244" s="367">
        <v>0</v>
      </c>
      <c r="F244" s="368">
        <v>1534</v>
      </c>
      <c r="G244" s="368">
        <v>627.3646</v>
      </c>
      <c r="H244" s="368">
        <v>2161</v>
      </c>
    </row>
    <row r="245" spans="1:8" ht="26.4" x14ac:dyDescent="0.25">
      <c r="A245" s="366" t="s">
        <v>667</v>
      </c>
      <c r="B245" s="367">
        <v>0</v>
      </c>
      <c r="C245" s="367">
        <v>0</v>
      </c>
      <c r="D245" s="367">
        <v>0</v>
      </c>
      <c r="E245" s="367">
        <v>0</v>
      </c>
      <c r="F245" s="368">
        <v>0</v>
      </c>
      <c r="G245" s="368">
        <v>346.90379999999999</v>
      </c>
      <c r="H245" s="368">
        <v>347</v>
      </c>
    </row>
    <row r="246" spans="1:8" x14ac:dyDescent="0.25">
      <c r="A246" s="353" t="s">
        <v>572</v>
      </c>
      <c r="B246" s="367">
        <v>150</v>
      </c>
      <c r="C246" s="367">
        <v>0</v>
      </c>
      <c r="D246" s="367">
        <v>0</v>
      </c>
      <c r="E246" s="367">
        <v>0</v>
      </c>
      <c r="F246" s="368">
        <v>0</v>
      </c>
      <c r="G246" s="368">
        <v>0</v>
      </c>
      <c r="H246" s="368">
        <v>0</v>
      </c>
    </row>
    <row r="247" spans="1:8" x14ac:dyDescent="0.25">
      <c r="A247" s="353" t="s">
        <v>573</v>
      </c>
      <c r="B247" s="367">
        <v>539</v>
      </c>
      <c r="C247" s="367">
        <v>102</v>
      </c>
      <c r="D247" s="367">
        <v>0</v>
      </c>
      <c r="E247" s="367">
        <v>0</v>
      </c>
      <c r="F247" s="368">
        <v>0</v>
      </c>
      <c r="G247" s="368">
        <v>0</v>
      </c>
      <c r="H247" s="368">
        <v>0</v>
      </c>
    </row>
    <row r="248" spans="1:8" x14ac:dyDescent="0.25">
      <c r="A248" s="353" t="s">
        <v>574</v>
      </c>
      <c r="B248" s="367">
        <v>633</v>
      </c>
      <c r="C248" s="367">
        <v>196</v>
      </c>
      <c r="D248" s="367">
        <v>0</v>
      </c>
      <c r="E248" s="367">
        <v>0</v>
      </c>
      <c r="F248" s="368">
        <v>0</v>
      </c>
      <c r="G248" s="368">
        <v>0</v>
      </c>
      <c r="H248" s="368">
        <v>0</v>
      </c>
    </row>
    <row r="249" spans="1:8" x14ac:dyDescent="0.25">
      <c r="A249" s="353" t="s">
        <v>575</v>
      </c>
      <c r="B249" s="367">
        <v>0</v>
      </c>
      <c r="C249" s="367">
        <v>0</v>
      </c>
      <c r="D249" s="367">
        <v>0</v>
      </c>
      <c r="E249" s="367">
        <v>0</v>
      </c>
      <c r="F249" s="368">
        <v>331</v>
      </c>
      <c r="G249" s="368">
        <v>130.90639999999996</v>
      </c>
      <c r="H249" s="368">
        <v>462</v>
      </c>
    </row>
    <row r="250" spans="1:8" x14ac:dyDescent="0.25">
      <c r="A250" s="353" t="s">
        <v>576</v>
      </c>
      <c r="B250" s="367">
        <v>0</v>
      </c>
      <c r="C250" s="367">
        <v>0</v>
      </c>
      <c r="D250" s="367">
        <v>0</v>
      </c>
      <c r="E250" s="367">
        <v>0</v>
      </c>
      <c r="F250" s="368">
        <v>0</v>
      </c>
      <c r="G250" s="368">
        <v>0</v>
      </c>
      <c r="H250" s="368">
        <v>0</v>
      </c>
    </row>
    <row r="251" spans="1:8" x14ac:dyDescent="0.25">
      <c r="A251" s="353" t="s">
        <v>577</v>
      </c>
      <c r="B251" s="367">
        <v>0</v>
      </c>
      <c r="C251" s="367">
        <v>0</v>
      </c>
      <c r="D251" s="367">
        <v>0</v>
      </c>
      <c r="E251" s="367">
        <v>0</v>
      </c>
      <c r="F251" s="368">
        <v>0</v>
      </c>
      <c r="G251" s="368">
        <v>0</v>
      </c>
      <c r="H251" s="368">
        <v>0</v>
      </c>
    </row>
    <row r="252" spans="1:8" x14ac:dyDescent="0.25">
      <c r="A252" s="353" t="s">
        <v>578</v>
      </c>
      <c r="B252" s="367">
        <v>0</v>
      </c>
      <c r="C252" s="367">
        <v>0</v>
      </c>
      <c r="D252" s="367">
        <v>0</v>
      </c>
      <c r="E252" s="367">
        <v>0</v>
      </c>
      <c r="F252" s="368">
        <v>0</v>
      </c>
      <c r="G252" s="368">
        <v>0</v>
      </c>
      <c r="H252" s="368">
        <v>0</v>
      </c>
    </row>
    <row r="253" spans="1:8" x14ac:dyDescent="0.25">
      <c r="A253" s="353" t="s">
        <v>579</v>
      </c>
      <c r="B253" s="367">
        <v>0</v>
      </c>
      <c r="C253" s="367">
        <v>0</v>
      </c>
      <c r="D253" s="367">
        <v>0</v>
      </c>
      <c r="E253" s="367">
        <v>0</v>
      </c>
      <c r="F253" s="368">
        <v>0</v>
      </c>
      <c r="G253" s="368">
        <v>0</v>
      </c>
      <c r="H253" s="368">
        <v>0</v>
      </c>
    </row>
    <row r="254" spans="1:8" x14ac:dyDescent="0.25">
      <c r="A254" s="353" t="s">
        <v>580</v>
      </c>
      <c r="B254" s="367">
        <v>0</v>
      </c>
      <c r="C254" s="367">
        <v>0</v>
      </c>
      <c r="D254" s="367">
        <v>0</v>
      </c>
      <c r="E254" s="367">
        <v>0</v>
      </c>
      <c r="F254" s="368">
        <v>0</v>
      </c>
      <c r="G254" s="368">
        <v>0</v>
      </c>
      <c r="H254" s="368">
        <v>0</v>
      </c>
    </row>
    <row r="255" spans="1:8" ht="26.4" x14ac:dyDescent="0.25">
      <c r="A255" s="366" t="s">
        <v>668</v>
      </c>
      <c r="B255" s="367">
        <v>0</v>
      </c>
      <c r="C255" s="367">
        <v>0</v>
      </c>
      <c r="D255" s="367">
        <v>0</v>
      </c>
      <c r="E255" s="367">
        <v>0</v>
      </c>
      <c r="F255" s="368">
        <v>0</v>
      </c>
      <c r="G255" s="368">
        <v>0</v>
      </c>
      <c r="H255" s="368">
        <v>0</v>
      </c>
    </row>
    <row r="256" spans="1:8" x14ac:dyDescent="0.25">
      <c r="A256" s="353" t="s">
        <v>583</v>
      </c>
      <c r="B256" s="367">
        <v>0</v>
      </c>
      <c r="C256" s="367">
        <v>0</v>
      </c>
      <c r="D256" s="367">
        <v>0</v>
      </c>
      <c r="E256" s="367">
        <v>0</v>
      </c>
      <c r="F256" s="368">
        <v>0</v>
      </c>
      <c r="G256" s="368">
        <v>107.21439999999996</v>
      </c>
      <c r="H256" s="368">
        <v>107</v>
      </c>
    </row>
    <row r="257" spans="1:8" x14ac:dyDescent="0.25">
      <c r="A257" s="353" t="s">
        <v>584</v>
      </c>
      <c r="B257" s="367">
        <v>0</v>
      </c>
      <c r="C257" s="367">
        <v>0</v>
      </c>
      <c r="D257" s="367">
        <v>0</v>
      </c>
      <c r="E257" s="367">
        <v>0</v>
      </c>
      <c r="F257" s="368">
        <v>336</v>
      </c>
      <c r="G257" s="368">
        <v>135.4982</v>
      </c>
      <c r="H257" s="368">
        <v>471</v>
      </c>
    </row>
    <row r="258" spans="1:8" x14ac:dyDescent="0.25">
      <c r="A258" s="353" t="s">
        <v>585</v>
      </c>
      <c r="B258" s="367">
        <v>696</v>
      </c>
      <c r="C258" s="367">
        <v>259</v>
      </c>
      <c r="D258" s="367">
        <v>0</v>
      </c>
      <c r="E258" s="367">
        <v>0</v>
      </c>
      <c r="F258" s="368">
        <v>0</v>
      </c>
      <c r="G258" s="368">
        <v>0</v>
      </c>
      <c r="H258" s="368">
        <v>0</v>
      </c>
    </row>
    <row r="259" spans="1:8" x14ac:dyDescent="0.25">
      <c r="A259" s="353" t="s">
        <v>586</v>
      </c>
      <c r="B259" s="367">
        <v>452</v>
      </c>
      <c r="C259" s="367">
        <v>15</v>
      </c>
      <c r="D259" s="367">
        <v>0</v>
      </c>
      <c r="E259" s="367">
        <v>0</v>
      </c>
      <c r="F259" s="368">
        <v>0</v>
      </c>
      <c r="G259" s="368">
        <v>0</v>
      </c>
      <c r="H259" s="368">
        <v>0</v>
      </c>
    </row>
    <row r="260" spans="1:8" x14ac:dyDescent="0.25">
      <c r="A260" s="353" t="s">
        <v>587</v>
      </c>
      <c r="B260" s="367">
        <v>0</v>
      </c>
      <c r="C260" s="367">
        <v>0</v>
      </c>
      <c r="D260" s="367">
        <v>0</v>
      </c>
      <c r="E260" s="367">
        <v>0</v>
      </c>
      <c r="F260" s="368">
        <v>324</v>
      </c>
      <c r="G260" s="368">
        <v>0</v>
      </c>
      <c r="H260" s="368">
        <v>324</v>
      </c>
    </row>
    <row r="261" spans="1:8" x14ac:dyDescent="0.25">
      <c r="A261" s="353" t="s">
        <v>588</v>
      </c>
      <c r="B261" s="367">
        <v>991</v>
      </c>
      <c r="C261" s="367">
        <v>554</v>
      </c>
      <c r="D261" s="367">
        <v>239</v>
      </c>
      <c r="E261" s="367">
        <v>0</v>
      </c>
      <c r="F261" s="368">
        <v>0</v>
      </c>
      <c r="G261" s="368">
        <v>0</v>
      </c>
      <c r="H261" s="368">
        <v>0</v>
      </c>
    </row>
    <row r="262" spans="1:8" ht="26.4" x14ac:dyDescent="0.25">
      <c r="A262" s="366" t="s">
        <v>669</v>
      </c>
      <c r="B262" s="367">
        <v>0</v>
      </c>
      <c r="C262" s="367">
        <v>0</v>
      </c>
      <c r="D262" s="367">
        <v>0</v>
      </c>
      <c r="E262" s="367">
        <v>0</v>
      </c>
      <c r="F262" s="368">
        <v>1389</v>
      </c>
      <c r="G262" s="368">
        <v>0</v>
      </c>
      <c r="H262" s="368">
        <v>1389</v>
      </c>
    </row>
    <row r="263" spans="1:8" x14ac:dyDescent="0.25">
      <c r="A263" s="353" t="s">
        <v>591</v>
      </c>
      <c r="B263" s="367">
        <v>0</v>
      </c>
      <c r="C263" s="367">
        <v>0</v>
      </c>
      <c r="D263" s="367">
        <v>0</v>
      </c>
      <c r="E263" s="367">
        <v>0</v>
      </c>
      <c r="F263" s="368">
        <v>1190</v>
      </c>
      <c r="G263" s="368">
        <v>128.45939999999996</v>
      </c>
      <c r="H263" s="368">
        <v>1318</v>
      </c>
    </row>
    <row r="264" spans="1:8" x14ac:dyDescent="0.25">
      <c r="A264" s="353" t="s">
        <v>592</v>
      </c>
      <c r="B264" s="367">
        <v>0</v>
      </c>
      <c r="C264" s="367">
        <v>0</v>
      </c>
      <c r="D264" s="367">
        <v>0</v>
      </c>
      <c r="E264" s="367">
        <v>0</v>
      </c>
      <c r="F264" s="368">
        <v>2104</v>
      </c>
      <c r="G264" s="368">
        <v>0</v>
      </c>
      <c r="H264" s="368">
        <v>2104</v>
      </c>
    </row>
    <row r="265" spans="1:8" x14ac:dyDescent="0.25">
      <c r="A265" s="353" t="s">
        <v>593</v>
      </c>
      <c r="B265" s="367">
        <v>0</v>
      </c>
      <c r="C265" s="367">
        <v>0</v>
      </c>
      <c r="D265" s="367">
        <v>0</v>
      </c>
      <c r="E265" s="367">
        <v>0</v>
      </c>
      <c r="F265" s="368">
        <v>770</v>
      </c>
      <c r="G265" s="368">
        <v>0</v>
      </c>
      <c r="H265" s="368">
        <v>770</v>
      </c>
    </row>
    <row r="266" spans="1:8" x14ac:dyDescent="0.25">
      <c r="A266" s="353" t="s">
        <v>594</v>
      </c>
      <c r="B266" s="367">
        <v>0</v>
      </c>
      <c r="C266" s="367">
        <v>0</v>
      </c>
      <c r="D266" s="367">
        <v>0</v>
      </c>
      <c r="E266" s="367">
        <v>0</v>
      </c>
      <c r="F266" s="368">
        <v>284</v>
      </c>
      <c r="G266" s="368">
        <v>0</v>
      </c>
      <c r="H266" s="368">
        <v>284</v>
      </c>
    </row>
    <row r="267" spans="1:8" x14ac:dyDescent="0.25">
      <c r="A267" s="353" t="s">
        <v>595</v>
      </c>
      <c r="B267" s="367">
        <v>0</v>
      </c>
      <c r="C267" s="367">
        <v>0</v>
      </c>
      <c r="D267" s="367">
        <v>0</v>
      </c>
      <c r="E267" s="367">
        <v>0</v>
      </c>
      <c r="F267" s="368">
        <v>1540</v>
      </c>
      <c r="G267" s="368">
        <v>225.327</v>
      </c>
      <c r="H267" s="368">
        <v>1765</v>
      </c>
    </row>
    <row r="268" spans="1:8" x14ac:dyDescent="0.25">
      <c r="A268" s="353" t="s">
        <v>596</v>
      </c>
      <c r="B268" s="367">
        <v>0</v>
      </c>
      <c r="C268" s="367">
        <v>0</v>
      </c>
      <c r="D268" s="367">
        <v>0</v>
      </c>
      <c r="E268" s="367">
        <v>0</v>
      </c>
      <c r="F268" s="368">
        <v>1512</v>
      </c>
      <c r="G268" s="368">
        <v>0</v>
      </c>
      <c r="H268" s="368">
        <v>1512</v>
      </c>
    </row>
    <row r="269" spans="1:8" x14ac:dyDescent="0.25">
      <c r="A269" s="353" t="s">
        <v>597</v>
      </c>
      <c r="B269" s="367">
        <v>471</v>
      </c>
      <c r="C269" s="367">
        <v>34</v>
      </c>
      <c r="D269" s="367">
        <v>0</v>
      </c>
      <c r="E269" s="367">
        <v>0</v>
      </c>
      <c r="F269" s="368">
        <v>341</v>
      </c>
      <c r="G269" s="368">
        <v>0</v>
      </c>
      <c r="H269" s="368">
        <v>341</v>
      </c>
    </row>
    <row r="270" spans="1:8" ht="26.4" x14ac:dyDescent="0.25">
      <c r="A270" s="366" t="s">
        <v>670</v>
      </c>
      <c r="B270" s="367">
        <v>0</v>
      </c>
      <c r="C270" s="367">
        <v>0</v>
      </c>
      <c r="D270" s="367">
        <v>0</v>
      </c>
      <c r="E270" s="367">
        <v>0</v>
      </c>
      <c r="F270" s="368">
        <v>432</v>
      </c>
      <c r="G270" s="368">
        <v>0</v>
      </c>
      <c r="H270" s="368">
        <v>432</v>
      </c>
    </row>
    <row r="271" spans="1:8" x14ac:dyDescent="0.25">
      <c r="A271" s="353" t="s">
        <v>600</v>
      </c>
      <c r="B271" s="367">
        <v>0</v>
      </c>
      <c r="C271" s="367">
        <v>0</v>
      </c>
      <c r="D271" s="367">
        <v>0</v>
      </c>
      <c r="E271" s="367">
        <v>0</v>
      </c>
      <c r="F271" s="368">
        <v>2117</v>
      </c>
      <c r="G271" s="368">
        <v>48.019799999999975</v>
      </c>
      <c r="H271" s="368">
        <v>2165</v>
      </c>
    </row>
    <row r="272" spans="1:8" x14ac:dyDescent="0.25">
      <c r="A272" s="353" t="s">
        <v>601</v>
      </c>
      <c r="B272" s="367">
        <v>0</v>
      </c>
      <c r="C272" s="367">
        <v>0</v>
      </c>
      <c r="D272" s="367">
        <v>0</v>
      </c>
      <c r="E272" s="367">
        <v>0</v>
      </c>
      <c r="F272" s="368">
        <v>1792</v>
      </c>
      <c r="G272" s="368">
        <v>0</v>
      </c>
      <c r="H272" s="368">
        <v>1792</v>
      </c>
    </row>
    <row r="273" spans="1:8" x14ac:dyDescent="0.25">
      <c r="A273" s="353" t="s">
        <v>602</v>
      </c>
      <c r="B273" s="367">
        <v>0</v>
      </c>
      <c r="C273" s="367">
        <v>0</v>
      </c>
      <c r="D273" s="367">
        <v>0</v>
      </c>
      <c r="E273" s="367">
        <v>0</v>
      </c>
      <c r="F273" s="368">
        <v>2023</v>
      </c>
      <c r="G273" s="368">
        <v>0</v>
      </c>
      <c r="H273" s="368">
        <v>2023</v>
      </c>
    </row>
    <row r="274" spans="1:8" x14ac:dyDescent="0.25">
      <c r="A274" s="353" t="s">
        <v>603</v>
      </c>
      <c r="B274" s="367">
        <v>0</v>
      </c>
      <c r="C274" s="367">
        <v>0</v>
      </c>
      <c r="D274" s="367">
        <v>0</v>
      </c>
      <c r="E274" s="367">
        <v>0</v>
      </c>
      <c r="F274" s="368">
        <v>433</v>
      </c>
      <c r="G274" s="368">
        <v>0</v>
      </c>
      <c r="H274" s="368">
        <v>433</v>
      </c>
    </row>
    <row r="275" spans="1:8" x14ac:dyDescent="0.25">
      <c r="A275" s="353" t="s">
        <v>604</v>
      </c>
      <c r="B275" s="367">
        <v>0</v>
      </c>
      <c r="C275" s="367">
        <v>0</v>
      </c>
      <c r="D275" s="367">
        <v>0</v>
      </c>
      <c r="E275" s="367">
        <v>0</v>
      </c>
      <c r="F275" s="368">
        <v>1367</v>
      </c>
      <c r="G275" s="368">
        <v>0</v>
      </c>
      <c r="H275" s="368">
        <v>1367</v>
      </c>
    </row>
    <row r="276" spans="1:8" x14ac:dyDescent="0.25">
      <c r="A276" s="353" t="s">
        <v>605</v>
      </c>
      <c r="B276" s="367">
        <v>0</v>
      </c>
      <c r="C276" s="367">
        <v>0</v>
      </c>
      <c r="D276" s="367">
        <v>0</v>
      </c>
      <c r="E276" s="367">
        <v>0</v>
      </c>
      <c r="F276" s="368">
        <v>382</v>
      </c>
      <c r="G276" s="368">
        <v>0</v>
      </c>
      <c r="H276" s="368">
        <v>382</v>
      </c>
    </row>
    <row r="277" spans="1:8" x14ac:dyDescent="0.25">
      <c r="A277" s="353" t="s">
        <v>606</v>
      </c>
      <c r="B277" s="367">
        <v>511</v>
      </c>
      <c r="C277" s="367">
        <v>74</v>
      </c>
      <c r="D277" s="367">
        <v>0</v>
      </c>
      <c r="E277" s="367">
        <v>0</v>
      </c>
      <c r="F277" s="368">
        <v>121</v>
      </c>
      <c r="G277" s="368">
        <v>0</v>
      </c>
      <c r="H277" s="368">
        <v>121</v>
      </c>
    </row>
    <row r="278" spans="1:8" x14ac:dyDescent="0.25">
      <c r="A278" s="353" t="s">
        <v>607</v>
      </c>
      <c r="B278" s="367">
        <v>0</v>
      </c>
      <c r="C278" s="367">
        <v>0</v>
      </c>
      <c r="D278" s="367">
        <v>0</v>
      </c>
      <c r="E278" s="367">
        <v>0</v>
      </c>
      <c r="F278" s="368">
        <v>2236</v>
      </c>
      <c r="G278" s="368">
        <v>0</v>
      </c>
      <c r="H278" s="368">
        <v>2236</v>
      </c>
    </row>
    <row r="279" spans="1:8" x14ac:dyDescent="0.25">
      <c r="A279" s="353" t="s">
        <v>608</v>
      </c>
      <c r="B279" s="367">
        <v>0</v>
      </c>
      <c r="C279" s="367">
        <v>0</v>
      </c>
      <c r="D279" s="367">
        <v>0</v>
      </c>
      <c r="E279" s="367">
        <v>0</v>
      </c>
      <c r="F279" s="368">
        <v>2136</v>
      </c>
      <c r="G279" s="368">
        <v>1016.6805999999999</v>
      </c>
      <c r="H279" s="368">
        <v>3153</v>
      </c>
    </row>
    <row r="280" spans="1:8" x14ac:dyDescent="0.25">
      <c r="A280" s="353" t="s">
        <v>609</v>
      </c>
      <c r="B280" s="367">
        <v>483</v>
      </c>
      <c r="C280" s="367">
        <v>46</v>
      </c>
      <c r="D280" s="367">
        <v>0</v>
      </c>
      <c r="E280" s="367">
        <v>0</v>
      </c>
      <c r="F280" s="368">
        <v>0</v>
      </c>
      <c r="G280" s="368">
        <v>0</v>
      </c>
      <c r="H280" s="368">
        <v>0</v>
      </c>
    </row>
    <row r="281" spans="1:8" x14ac:dyDescent="0.25">
      <c r="A281" s="353" t="s">
        <v>610</v>
      </c>
      <c r="B281" s="367">
        <v>0</v>
      </c>
      <c r="C281" s="367">
        <v>0</v>
      </c>
      <c r="D281" s="367">
        <v>0</v>
      </c>
      <c r="E281" s="367">
        <v>0</v>
      </c>
      <c r="F281" s="368">
        <v>2101</v>
      </c>
      <c r="G281" s="368">
        <v>281.40719999999999</v>
      </c>
      <c r="H281" s="368">
        <v>2382</v>
      </c>
    </row>
    <row r="282" spans="1:8" x14ac:dyDescent="0.25">
      <c r="A282" s="353" t="s">
        <v>611</v>
      </c>
      <c r="B282" s="367">
        <v>0</v>
      </c>
      <c r="C282" s="367">
        <v>0</v>
      </c>
      <c r="D282" s="367">
        <v>0</v>
      </c>
      <c r="E282" s="367">
        <v>0</v>
      </c>
      <c r="F282" s="368">
        <v>385</v>
      </c>
      <c r="G282" s="368">
        <v>0</v>
      </c>
      <c r="H282" s="368">
        <v>385</v>
      </c>
    </row>
    <row r="283" spans="1:8" x14ac:dyDescent="0.25">
      <c r="A283" s="353" t="s">
        <v>612</v>
      </c>
      <c r="B283" s="367">
        <v>43</v>
      </c>
      <c r="C283" s="367">
        <v>0</v>
      </c>
      <c r="D283" s="367">
        <v>0</v>
      </c>
      <c r="E283" s="367">
        <v>0</v>
      </c>
      <c r="F283" s="368">
        <v>0</v>
      </c>
      <c r="G283" s="368">
        <v>499.13479999999998</v>
      </c>
      <c r="H283" s="368">
        <v>499</v>
      </c>
    </row>
    <row r="284" spans="1:8" x14ac:dyDescent="0.25">
      <c r="A284" s="353" t="s">
        <v>613</v>
      </c>
      <c r="B284" s="367">
        <v>0</v>
      </c>
      <c r="C284" s="367">
        <v>0</v>
      </c>
      <c r="D284" s="367">
        <v>0</v>
      </c>
      <c r="E284" s="367">
        <v>0</v>
      </c>
      <c r="F284" s="368">
        <v>2032</v>
      </c>
      <c r="G284" s="368">
        <v>0</v>
      </c>
      <c r="H284" s="368">
        <v>2032</v>
      </c>
    </row>
    <row r="285" spans="1:8" ht="26.4" x14ac:dyDescent="0.25">
      <c r="A285" s="366" t="s">
        <v>671</v>
      </c>
      <c r="B285" s="367">
        <v>0</v>
      </c>
      <c r="C285" s="367">
        <v>0</v>
      </c>
      <c r="D285" s="367">
        <v>0</v>
      </c>
      <c r="E285" s="367">
        <v>0</v>
      </c>
      <c r="F285" s="368">
        <v>2348</v>
      </c>
      <c r="G285" s="368">
        <v>0</v>
      </c>
      <c r="H285" s="368">
        <v>2348</v>
      </c>
    </row>
    <row r="286" spans="1:8" x14ac:dyDescent="0.25">
      <c r="A286" s="353" t="s">
        <v>616</v>
      </c>
      <c r="B286" s="367">
        <v>0</v>
      </c>
      <c r="C286" s="367">
        <v>0</v>
      </c>
      <c r="D286" s="367">
        <v>0</v>
      </c>
      <c r="E286" s="367">
        <v>0</v>
      </c>
      <c r="F286" s="368">
        <v>2029</v>
      </c>
      <c r="G286" s="368">
        <v>455.02439999999996</v>
      </c>
      <c r="H286" s="368">
        <v>2484</v>
      </c>
    </row>
    <row r="287" spans="1:8" x14ac:dyDescent="0.25">
      <c r="A287" s="353" t="s">
        <v>617</v>
      </c>
      <c r="B287" s="367">
        <v>895</v>
      </c>
      <c r="C287" s="367">
        <v>458</v>
      </c>
      <c r="D287" s="367">
        <v>143</v>
      </c>
      <c r="E287" s="367">
        <v>0</v>
      </c>
      <c r="F287" s="368">
        <v>0</v>
      </c>
      <c r="G287" s="368">
        <v>2315.232</v>
      </c>
      <c r="H287" s="368">
        <v>2315</v>
      </c>
    </row>
    <row r="288" spans="1:8" x14ac:dyDescent="0.25">
      <c r="A288" s="353" t="s">
        <v>618</v>
      </c>
      <c r="B288" s="367">
        <v>0</v>
      </c>
      <c r="C288" s="367">
        <v>0</v>
      </c>
      <c r="D288" s="367">
        <v>0</v>
      </c>
      <c r="E288" s="367">
        <v>0</v>
      </c>
      <c r="F288" s="368">
        <v>2022</v>
      </c>
      <c r="G288" s="368">
        <v>2919.5304000000001</v>
      </c>
      <c r="H288" s="368">
        <v>4942</v>
      </c>
    </row>
    <row r="289" spans="1:8" x14ac:dyDescent="0.25">
      <c r="A289" s="353" t="s">
        <v>619</v>
      </c>
      <c r="B289" s="367">
        <v>0</v>
      </c>
      <c r="C289" s="367">
        <v>0</v>
      </c>
      <c r="D289" s="367">
        <v>0</v>
      </c>
      <c r="E289" s="367">
        <v>0</v>
      </c>
      <c r="F289" s="368">
        <v>1966</v>
      </c>
      <c r="G289" s="368">
        <v>1101.3825999999999</v>
      </c>
      <c r="H289" s="368">
        <v>3067</v>
      </c>
    </row>
    <row r="290" spans="1:8" x14ac:dyDescent="0.25">
      <c r="A290" s="353" t="s">
        <v>620</v>
      </c>
      <c r="B290" s="367">
        <v>0</v>
      </c>
      <c r="C290" s="367">
        <v>0</v>
      </c>
      <c r="D290" s="367">
        <v>0</v>
      </c>
      <c r="E290" s="367">
        <v>0</v>
      </c>
      <c r="F290" s="368">
        <v>2169</v>
      </c>
      <c r="G290" s="368">
        <v>2195.0418</v>
      </c>
      <c r="H290" s="368">
        <v>4364</v>
      </c>
    </row>
    <row r="291" spans="1:8" x14ac:dyDescent="0.25">
      <c r="A291" s="353" t="s">
        <v>621</v>
      </c>
      <c r="B291" s="367">
        <v>0</v>
      </c>
      <c r="C291" s="367">
        <v>0</v>
      </c>
      <c r="D291" s="367">
        <v>0</v>
      </c>
      <c r="E291" s="367">
        <v>0</v>
      </c>
      <c r="F291" s="368">
        <v>876</v>
      </c>
      <c r="G291" s="368">
        <v>2141.7231999999999</v>
      </c>
      <c r="H291" s="368">
        <v>3018</v>
      </c>
    </row>
    <row r="292" spans="1:8" x14ac:dyDescent="0.25">
      <c r="A292" s="353" t="s">
        <v>622</v>
      </c>
      <c r="B292" s="367">
        <v>0</v>
      </c>
      <c r="C292" s="367">
        <v>0</v>
      </c>
      <c r="D292" s="367">
        <v>0</v>
      </c>
      <c r="E292" s="367">
        <v>0</v>
      </c>
      <c r="F292" s="368">
        <v>2020</v>
      </c>
      <c r="G292" s="368">
        <v>2725.6098000000002</v>
      </c>
      <c r="H292" s="368">
        <v>4746</v>
      </c>
    </row>
    <row r="293" spans="1:8" x14ac:dyDescent="0.25">
      <c r="A293" s="353" t="s">
        <v>623</v>
      </c>
      <c r="B293" s="367">
        <v>930</v>
      </c>
      <c r="C293" s="367">
        <v>493</v>
      </c>
      <c r="D293" s="367">
        <v>178</v>
      </c>
      <c r="E293" s="367">
        <v>0</v>
      </c>
      <c r="F293" s="368">
        <v>0</v>
      </c>
      <c r="G293" s="368">
        <v>1757.924</v>
      </c>
      <c r="H293" s="368">
        <v>1758</v>
      </c>
    </row>
    <row r="294" spans="1:8" x14ac:dyDescent="0.25">
      <c r="A294" s="353" t="s">
        <v>624</v>
      </c>
      <c r="B294" s="367">
        <v>0</v>
      </c>
      <c r="C294" s="367">
        <v>0</v>
      </c>
      <c r="D294" s="367">
        <v>0</v>
      </c>
      <c r="E294" s="367">
        <v>0</v>
      </c>
      <c r="F294" s="368">
        <v>2299</v>
      </c>
      <c r="G294" s="368">
        <v>2151.9423999999999</v>
      </c>
      <c r="H294" s="368">
        <v>4451</v>
      </c>
    </row>
    <row r="295" spans="1:8" x14ac:dyDescent="0.25">
      <c r="A295" s="353" t="s">
        <v>625</v>
      </c>
      <c r="B295" s="367">
        <v>521</v>
      </c>
      <c r="C295" s="367">
        <v>84</v>
      </c>
      <c r="D295" s="367">
        <v>0</v>
      </c>
      <c r="E295" s="367">
        <v>0</v>
      </c>
      <c r="F295" s="368">
        <v>0</v>
      </c>
      <c r="G295" s="368">
        <v>921.32539999999995</v>
      </c>
      <c r="H295" s="368">
        <v>921</v>
      </c>
    </row>
    <row r="296" spans="1:8" x14ac:dyDescent="0.25">
      <c r="A296" s="353" t="s">
        <v>626</v>
      </c>
      <c r="B296" s="367">
        <v>0</v>
      </c>
      <c r="C296" s="367">
        <v>0</v>
      </c>
      <c r="D296" s="367">
        <v>0</v>
      </c>
      <c r="E296" s="367">
        <v>0</v>
      </c>
      <c r="F296" s="368">
        <v>710</v>
      </c>
      <c r="G296" s="368">
        <v>1440.9389999999999</v>
      </c>
      <c r="H296" s="368">
        <v>2151</v>
      </c>
    </row>
    <row r="297" spans="1:8" x14ac:dyDescent="0.25">
      <c r="A297" s="353" t="s">
        <v>627</v>
      </c>
      <c r="B297" s="367">
        <v>0</v>
      </c>
      <c r="C297" s="367">
        <v>0</v>
      </c>
      <c r="D297" s="367">
        <v>0</v>
      </c>
      <c r="E297" s="367">
        <v>0</v>
      </c>
      <c r="F297" s="368">
        <v>1060</v>
      </c>
      <c r="G297" s="368">
        <v>2299.6008000000002</v>
      </c>
      <c r="H297" s="368">
        <v>3360</v>
      </c>
    </row>
    <row r="298" spans="1:8" ht="13.8" thickBot="1" x14ac:dyDescent="0.3">
      <c r="A298" s="352" t="s">
        <v>628</v>
      </c>
      <c r="B298" s="372">
        <v>0</v>
      </c>
      <c r="C298" s="372">
        <v>0</v>
      </c>
      <c r="D298" s="372">
        <v>0</v>
      </c>
      <c r="E298" s="372">
        <v>0</v>
      </c>
      <c r="F298" s="373">
        <v>1971</v>
      </c>
      <c r="G298" s="373">
        <v>2708.4814000000001</v>
      </c>
      <c r="H298" s="373">
        <v>4679</v>
      </c>
    </row>
    <row r="299" spans="1:8" ht="3" customHeight="1" x14ac:dyDescent="0.25">
      <c r="A299" s="363"/>
      <c r="B299" s="363"/>
      <c r="C299" s="363"/>
      <c r="D299" s="363"/>
      <c r="E299" s="363"/>
      <c r="F299" s="374"/>
      <c r="G299" s="374"/>
      <c r="H299" s="363"/>
    </row>
    <row r="300" spans="1:8" x14ac:dyDescent="0.25">
      <c r="A300" s="375"/>
      <c r="B300" s="375"/>
      <c r="C300" s="375"/>
      <c r="D300" s="375"/>
      <c r="E300" s="375"/>
      <c r="F300" s="363"/>
      <c r="G300" s="363"/>
      <c r="H300" s="363"/>
    </row>
    <row r="301" spans="1:8" x14ac:dyDescent="0.25">
      <c r="A301" s="363"/>
      <c r="B301" s="363"/>
      <c r="C301" s="363"/>
      <c r="D301" s="363"/>
      <c r="E301" s="363"/>
      <c r="F301" s="363"/>
      <c r="G301" s="363"/>
      <c r="H301" s="363"/>
    </row>
    <row r="302" spans="1:8" x14ac:dyDescent="0.25">
      <c r="A302" s="376"/>
      <c r="B302" s="376"/>
      <c r="C302" s="376"/>
      <c r="D302" s="376"/>
      <c r="E302" s="376"/>
    </row>
    <row r="303" spans="1:8" x14ac:dyDescent="0.25">
      <c r="A303" s="376"/>
      <c r="B303" s="376"/>
      <c r="C303" s="376"/>
      <c r="D303" s="376"/>
      <c r="E303" s="376"/>
    </row>
    <row r="305" spans="1:5" x14ac:dyDescent="0.25">
      <c r="A305" s="377"/>
      <c r="B305" s="377"/>
      <c r="C305" s="377"/>
      <c r="D305" s="377"/>
      <c r="E305" s="377"/>
    </row>
    <row r="306" spans="1:5" x14ac:dyDescent="0.25">
      <c r="A306" s="377"/>
      <c r="B306" s="377"/>
      <c r="C306" s="377"/>
      <c r="D306" s="377"/>
      <c r="E306" s="377"/>
    </row>
    <row r="307" spans="1:5" x14ac:dyDescent="0.25">
      <c r="A307" s="377"/>
      <c r="B307" s="377"/>
      <c r="C307" s="377"/>
      <c r="D307" s="377"/>
      <c r="E307" s="377"/>
    </row>
    <row r="308" spans="1:5" x14ac:dyDescent="0.25">
      <c r="A308" s="377"/>
      <c r="B308" s="377"/>
      <c r="C308" s="377"/>
      <c r="D308" s="377"/>
      <c r="E308" s="377"/>
    </row>
    <row r="309" spans="1:5" x14ac:dyDescent="0.25">
      <c r="A309" s="377"/>
      <c r="B309" s="377"/>
      <c r="C309" s="377"/>
      <c r="D309" s="377"/>
      <c r="E309" s="377"/>
    </row>
    <row r="310" spans="1:5" x14ac:dyDescent="0.25">
      <c r="A310" s="377"/>
      <c r="B310" s="377"/>
      <c r="C310" s="377"/>
      <c r="D310" s="377"/>
      <c r="E310" s="377"/>
    </row>
    <row r="311" spans="1:5" x14ac:dyDescent="0.25">
      <c r="A311" s="377"/>
      <c r="B311" s="377"/>
      <c r="C311" s="377"/>
      <c r="D311" s="377"/>
      <c r="E311" s="377"/>
    </row>
    <row r="312" spans="1:5" x14ac:dyDescent="0.25">
      <c r="A312" s="377"/>
      <c r="B312" s="377"/>
      <c r="C312" s="377"/>
      <c r="D312" s="377"/>
      <c r="E312" s="377"/>
    </row>
    <row r="313" spans="1:5" x14ac:dyDescent="0.25">
      <c r="A313" s="377"/>
      <c r="B313" s="377"/>
      <c r="C313" s="377"/>
      <c r="D313" s="377"/>
      <c r="E313" s="377"/>
    </row>
    <row r="314" spans="1:5" x14ac:dyDescent="0.25">
      <c r="A314" s="377"/>
      <c r="B314" s="377"/>
      <c r="C314" s="377"/>
      <c r="D314" s="377"/>
      <c r="E314" s="377"/>
    </row>
    <row r="315" spans="1:5" x14ac:dyDescent="0.25">
      <c r="A315" s="377"/>
      <c r="B315" s="377"/>
      <c r="C315" s="377"/>
      <c r="D315" s="377"/>
      <c r="E315" s="377"/>
    </row>
    <row r="316" spans="1:5" x14ac:dyDescent="0.25">
      <c r="A316" s="377"/>
      <c r="B316" s="377"/>
      <c r="C316" s="377"/>
      <c r="D316" s="377"/>
      <c r="E316" s="377"/>
    </row>
    <row r="318" spans="1:5" x14ac:dyDescent="0.25">
      <c r="A318" s="377"/>
      <c r="B318" s="377"/>
      <c r="C318" s="377"/>
      <c r="D318" s="377"/>
      <c r="E318" s="377"/>
    </row>
    <row r="319" spans="1:5" x14ac:dyDescent="0.25">
      <c r="A319" s="377"/>
      <c r="B319" s="377"/>
      <c r="C319" s="377"/>
      <c r="D319" s="377"/>
      <c r="E319" s="377"/>
    </row>
  </sheetData>
  <mergeCells count="2">
    <mergeCell ref="B2:E2"/>
    <mergeCell ref="F2:H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93"/>
  <sheetViews>
    <sheetView showGridLines="0" zoomScaleNormal="100" workbookViewId="0"/>
  </sheetViews>
  <sheetFormatPr defaultColWidth="0" defaultRowHeight="12.75" customHeight="1" zeroHeight="1" x14ac:dyDescent="0.25"/>
  <cols>
    <col min="1" max="1" width="3.6640625" customWidth="1"/>
    <col min="2" max="2" width="28.44140625" bestFit="1" customWidth="1"/>
    <col min="3" max="5" width="14.44140625" bestFit="1" customWidth="1"/>
    <col min="6" max="6" width="14.44140625" customWidth="1"/>
    <col min="7" max="7" width="14.44140625" bestFit="1" customWidth="1"/>
    <col min="8" max="8" width="9.109375" customWidth="1"/>
    <col min="9" max="256" width="9.109375" hidden="1"/>
    <col min="257" max="257" width="3.6640625" hidden="1" customWidth="1"/>
    <col min="258" max="258" width="28.44140625" hidden="1" customWidth="1"/>
    <col min="259" max="263" width="14.44140625" hidden="1" customWidth="1"/>
    <col min="264" max="264" width="9.109375" hidden="1" customWidth="1"/>
    <col min="265" max="512" width="9.109375" hidden="1"/>
    <col min="513" max="513" width="3.6640625" hidden="1" customWidth="1"/>
    <col min="514" max="514" width="28.44140625" hidden="1" customWidth="1"/>
    <col min="515" max="519" width="14.44140625" hidden="1" customWidth="1"/>
    <col min="520" max="520" width="9.109375" hidden="1" customWidth="1"/>
    <col min="521" max="768" width="9.109375" hidden="1"/>
    <col min="769" max="769" width="3.6640625" hidden="1" customWidth="1"/>
    <col min="770" max="770" width="28.44140625" hidden="1" customWidth="1"/>
    <col min="771" max="775" width="14.44140625" hidden="1" customWidth="1"/>
    <col min="776" max="776" width="9.109375" hidden="1" customWidth="1"/>
    <col min="777" max="1024" width="9.109375" hidden="1"/>
    <col min="1025" max="1025" width="3.6640625" hidden="1" customWidth="1"/>
    <col min="1026" max="1026" width="28.44140625" hidden="1" customWidth="1"/>
    <col min="1027" max="1031" width="14.44140625" hidden="1" customWidth="1"/>
    <col min="1032" max="1032" width="9.109375" hidden="1" customWidth="1"/>
    <col min="1033" max="1280" width="9.109375" hidden="1"/>
    <col min="1281" max="1281" width="3.6640625" hidden="1" customWidth="1"/>
    <col min="1282" max="1282" width="28.44140625" hidden="1" customWidth="1"/>
    <col min="1283" max="1287" width="14.44140625" hidden="1" customWidth="1"/>
    <col min="1288" max="1288" width="9.109375" hidden="1" customWidth="1"/>
    <col min="1289" max="1536" width="9.109375" hidden="1"/>
    <col min="1537" max="1537" width="3.6640625" hidden="1" customWidth="1"/>
    <col min="1538" max="1538" width="28.44140625" hidden="1" customWidth="1"/>
    <col min="1539" max="1543" width="14.44140625" hidden="1" customWidth="1"/>
    <col min="1544" max="1544" width="9.109375" hidden="1" customWidth="1"/>
    <col min="1545" max="1792" width="9.109375" hidden="1"/>
    <col min="1793" max="1793" width="3.6640625" hidden="1" customWidth="1"/>
    <col min="1794" max="1794" width="28.44140625" hidden="1" customWidth="1"/>
    <col min="1795" max="1799" width="14.44140625" hidden="1" customWidth="1"/>
    <col min="1800" max="1800" width="9.109375" hidden="1" customWidth="1"/>
    <col min="1801" max="2048" width="9.109375" hidden="1"/>
    <col min="2049" max="2049" width="3.6640625" hidden="1" customWidth="1"/>
    <col min="2050" max="2050" width="28.44140625" hidden="1" customWidth="1"/>
    <col min="2051" max="2055" width="14.44140625" hidden="1" customWidth="1"/>
    <col min="2056" max="2056" width="9.109375" hidden="1" customWidth="1"/>
    <col min="2057" max="2304" width="9.109375" hidden="1"/>
    <col min="2305" max="2305" width="3.6640625" hidden="1" customWidth="1"/>
    <col min="2306" max="2306" width="28.44140625" hidden="1" customWidth="1"/>
    <col min="2307" max="2311" width="14.44140625" hidden="1" customWidth="1"/>
    <col min="2312" max="2312" width="9.109375" hidden="1" customWidth="1"/>
    <col min="2313" max="2560" width="9.109375" hidden="1"/>
    <col min="2561" max="2561" width="3.6640625" hidden="1" customWidth="1"/>
    <col min="2562" max="2562" width="28.44140625" hidden="1" customWidth="1"/>
    <col min="2563" max="2567" width="14.44140625" hidden="1" customWidth="1"/>
    <col min="2568" max="2568" width="9.109375" hidden="1" customWidth="1"/>
    <col min="2569" max="2816" width="9.109375" hidden="1"/>
    <col min="2817" max="2817" width="3.6640625" hidden="1" customWidth="1"/>
    <col min="2818" max="2818" width="28.44140625" hidden="1" customWidth="1"/>
    <col min="2819" max="2823" width="14.44140625" hidden="1" customWidth="1"/>
    <col min="2824" max="2824" width="9.109375" hidden="1" customWidth="1"/>
    <col min="2825" max="3072" width="9.109375" hidden="1"/>
    <col min="3073" max="3073" width="3.6640625" hidden="1" customWidth="1"/>
    <col min="3074" max="3074" width="28.44140625" hidden="1" customWidth="1"/>
    <col min="3075" max="3079" width="14.44140625" hidden="1" customWidth="1"/>
    <col min="3080" max="3080" width="9.109375" hidden="1" customWidth="1"/>
    <col min="3081" max="3328" width="9.109375" hidden="1"/>
    <col min="3329" max="3329" width="3.6640625" hidden="1" customWidth="1"/>
    <col min="3330" max="3330" width="28.44140625" hidden="1" customWidth="1"/>
    <col min="3331" max="3335" width="14.44140625" hidden="1" customWidth="1"/>
    <col min="3336" max="3336" width="9.109375" hidden="1" customWidth="1"/>
    <col min="3337" max="3584" width="9.109375" hidden="1"/>
    <col min="3585" max="3585" width="3.6640625" hidden="1" customWidth="1"/>
    <col min="3586" max="3586" width="28.44140625" hidden="1" customWidth="1"/>
    <col min="3587" max="3591" width="14.44140625" hidden="1" customWidth="1"/>
    <col min="3592" max="3592" width="9.109375" hidden="1" customWidth="1"/>
    <col min="3593" max="3840" width="9.109375" hidden="1"/>
    <col min="3841" max="3841" width="3.6640625" hidden="1" customWidth="1"/>
    <col min="3842" max="3842" width="28.44140625" hidden="1" customWidth="1"/>
    <col min="3843" max="3847" width="14.44140625" hidden="1" customWidth="1"/>
    <col min="3848" max="3848" width="9.109375" hidden="1" customWidth="1"/>
    <col min="3849" max="4096" width="9.109375" hidden="1"/>
    <col min="4097" max="4097" width="3.6640625" hidden="1" customWidth="1"/>
    <col min="4098" max="4098" width="28.44140625" hidden="1" customWidth="1"/>
    <col min="4099" max="4103" width="14.44140625" hidden="1" customWidth="1"/>
    <col min="4104" max="4104" width="9.109375" hidden="1" customWidth="1"/>
    <col min="4105" max="4352" width="9.109375" hidden="1"/>
    <col min="4353" max="4353" width="3.6640625" hidden="1" customWidth="1"/>
    <col min="4354" max="4354" width="28.44140625" hidden="1" customWidth="1"/>
    <col min="4355" max="4359" width="14.44140625" hidden="1" customWidth="1"/>
    <col min="4360" max="4360" width="9.109375" hidden="1" customWidth="1"/>
    <col min="4361" max="4608" width="9.109375" hidden="1"/>
    <col min="4609" max="4609" width="3.6640625" hidden="1" customWidth="1"/>
    <col min="4610" max="4610" width="28.44140625" hidden="1" customWidth="1"/>
    <col min="4611" max="4615" width="14.44140625" hidden="1" customWidth="1"/>
    <col min="4616" max="4616" width="9.109375" hidden="1" customWidth="1"/>
    <col min="4617" max="4864" width="9.109375" hidden="1"/>
    <col min="4865" max="4865" width="3.6640625" hidden="1" customWidth="1"/>
    <col min="4866" max="4866" width="28.44140625" hidden="1" customWidth="1"/>
    <col min="4867" max="4871" width="14.44140625" hidden="1" customWidth="1"/>
    <col min="4872" max="4872" width="9.109375" hidden="1" customWidth="1"/>
    <col min="4873" max="5120" width="9.109375" hidden="1"/>
    <col min="5121" max="5121" width="3.6640625" hidden="1" customWidth="1"/>
    <col min="5122" max="5122" width="28.44140625" hidden="1" customWidth="1"/>
    <col min="5123" max="5127" width="14.44140625" hidden="1" customWidth="1"/>
    <col min="5128" max="5128" width="9.109375" hidden="1" customWidth="1"/>
    <col min="5129" max="5376" width="9.109375" hidden="1"/>
    <col min="5377" max="5377" width="3.6640625" hidden="1" customWidth="1"/>
    <col min="5378" max="5378" width="28.44140625" hidden="1" customWidth="1"/>
    <col min="5379" max="5383" width="14.44140625" hidden="1" customWidth="1"/>
    <col min="5384" max="5384" width="9.109375" hidden="1" customWidth="1"/>
    <col min="5385" max="5632" width="9.109375" hidden="1"/>
    <col min="5633" max="5633" width="3.6640625" hidden="1" customWidth="1"/>
    <col min="5634" max="5634" width="28.44140625" hidden="1" customWidth="1"/>
    <col min="5635" max="5639" width="14.44140625" hidden="1" customWidth="1"/>
    <col min="5640" max="5640" width="9.109375" hidden="1" customWidth="1"/>
    <col min="5641" max="5888" width="9.109375" hidden="1"/>
    <col min="5889" max="5889" width="3.6640625" hidden="1" customWidth="1"/>
    <col min="5890" max="5890" width="28.44140625" hidden="1" customWidth="1"/>
    <col min="5891" max="5895" width="14.44140625" hidden="1" customWidth="1"/>
    <col min="5896" max="5896" width="9.109375" hidden="1" customWidth="1"/>
    <col min="5897" max="6144" width="9.109375" hidden="1"/>
    <col min="6145" max="6145" width="3.6640625" hidden="1" customWidth="1"/>
    <col min="6146" max="6146" width="28.44140625" hidden="1" customWidth="1"/>
    <col min="6147" max="6151" width="14.44140625" hidden="1" customWidth="1"/>
    <col min="6152" max="6152" width="9.109375" hidden="1" customWidth="1"/>
    <col min="6153" max="6400" width="9.109375" hidden="1"/>
    <col min="6401" max="6401" width="3.6640625" hidden="1" customWidth="1"/>
    <col min="6402" max="6402" width="28.44140625" hidden="1" customWidth="1"/>
    <col min="6403" max="6407" width="14.44140625" hidden="1" customWidth="1"/>
    <col min="6408" max="6408" width="9.109375" hidden="1" customWidth="1"/>
    <col min="6409" max="6656" width="9.109375" hidden="1"/>
    <col min="6657" max="6657" width="3.6640625" hidden="1" customWidth="1"/>
    <col min="6658" max="6658" width="28.44140625" hidden="1" customWidth="1"/>
    <col min="6659" max="6663" width="14.44140625" hidden="1" customWidth="1"/>
    <col min="6664" max="6664" width="9.109375" hidden="1" customWidth="1"/>
    <col min="6665" max="6912" width="9.109375" hidden="1"/>
    <col min="6913" max="6913" width="3.6640625" hidden="1" customWidth="1"/>
    <col min="6914" max="6914" width="28.44140625" hidden="1" customWidth="1"/>
    <col min="6915" max="6919" width="14.44140625" hidden="1" customWidth="1"/>
    <col min="6920" max="6920" width="9.109375" hidden="1" customWidth="1"/>
    <col min="6921" max="7168" width="9.109375" hidden="1"/>
    <col min="7169" max="7169" width="3.6640625" hidden="1" customWidth="1"/>
    <col min="7170" max="7170" width="28.44140625" hidden="1" customWidth="1"/>
    <col min="7171" max="7175" width="14.44140625" hidden="1" customWidth="1"/>
    <col min="7176" max="7176" width="9.109375" hidden="1" customWidth="1"/>
    <col min="7177" max="7424" width="9.109375" hidden="1"/>
    <col min="7425" max="7425" width="3.6640625" hidden="1" customWidth="1"/>
    <col min="7426" max="7426" width="28.44140625" hidden="1" customWidth="1"/>
    <col min="7427" max="7431" width="14.44140625" hidden="1" customWidth="1"/>
    <col min="7432" max="7432" width="9.109375" hidden="1" customWidth="1"/>
    <col min="7433" max="7680" width="9.109375" hidden="1"/>
    <col min="7681" max="7681" width="3.6640625" hidden="1" customWidth="1"/>
    <col min="7682" max="7682" width="28.44140625" hidden="1" customWidth="1"/>
    <col min="7683" max="7687" width="14.44140625" hidden="1" customWidth="1"/>
    <col min="7688" max="7688" width="9.109375" hidden="1" customWidth="1"/>
    <col min="7689" max="7936" width="9.109375" hidden="1"/>
    <col min="7937" max="7937" width="3.6640625" hidden="1" customWidth="1"/>
    <col min="7938" max="7938" width="28.44140625" hidden="1" customWidth="1"/>
    <col min="7939" max="7943" width="14.44140625" hidden="1" customWidth="1"/>
    <col min="7944" max="7944" width="9.109375" hidden="1" customWidth="1"/>
    <col min="7945" max="8192" width="9.109375" hidden="1"/>
    <col min="8193" max="8193" width="3.6640625" hidden="1" customWidth="1"/>
    <col min="8194" max="8194" width="28.44140625" hidden="1" customWidth="1"/>
    <col min="8195" max="8199" width="14.44140625" hidden="1" customWidth="1"/>
    <col min="8200" max="8200" width="9.109375" hidden="1" customWidth="1"/>
    <col min="8201" max="8448" width="9.109375" hidden="1"/>
    <col min="8449" max="8449" width="3.6640625" hidden="1" customWidth="1"/>
    <col min="8450" max="8450" width="28.44140625" hidden="1" customWidth="1"/>
    <col min="8451" max="8455" width="14.44140625" hidden="1" customWidth="1"/>
    <col min="8456" max="8456" width="9.109375" hidden="1" customWidth="1"/>
    <col min="8457" max="8704" width="9.109375" hidden="1"/>
    <col min="8705" max="8705" width="3.6640625" hidden="1" customWidth="1"/>
    <col min="8706" max="8706" width="28.44140625" hidden="1" customWidth="1"/>
    <col min="8707" max="8711" width="14.44140625" hidden="1" customWidth="1"/>
    <col min="8712" max="8712" width="9.109375" hidden="1" customWidth="1"/>
    <col min="8713" max="8960" width="9.109375" hidden="1"/>
    <col min="8961" max="8961" width="3.6640625" hidden="1" customWidth="1"/>
    <col min="8962" max="8962" width="28.44140625" hidden="1" customWidth="1"/>
    <col min="8963" max="8967" width="14.44140625" hidden="1" customWidth="1"/>
    <col min="8968" max="8968" width="9.109375" hidden="1" customWidth="1"/>
    <col min="8969" max="9216" width="9.109375" hidden="1"/>
    <col min="9217" max="9217" width="3.6640625" hidden="1" customWidth="1"/>
    <col min="9218" max="9218" width="28.44140625" hidden="1" customWidth="1"/>
    <col min="9219" max="9223" width="14.44140625" hidden="1" customWidth="1"/>
    <col min="9224" max="9224" width="9.109375" hidden="1" customWidth="1"/>
    <col min="9225" max="9472" width="9.109375" hidden="1"/>
    <col min="9473" max="9473" width="3.6640625" hidden="1" customWidth="1"/>
    <col min="9474" max="9474" width="28.44140625" hidden="1" customWidth="1"/>
    <col min="9475" max="9479" width="14.44140625" hidden="1" customWidth="1"/>
    <col min="9480" max="9480" width="9.109375" hidden="1" customWidth="1"/>
    <col min="9481" max="9728" width="9.109375" hidden="1"/>
    <col min="9729" max="9729" width="3.6640625" hidden="1" customWidth="1"/>
    <col min="9730" max="9730" width="28.44140625" hidden="1" customWidth="1"/>
    <col min="9731" max="9735" width="14.44140625" hidden="1" customWidth="1"/>
    <col min="9736" max="9736" width="9.109375" hidden="1" customWidth="1"/>
    <col min="9737" max="9984" width="9.109375" hidden="1"/>
    <col min="9985" max="9985" width="3.6640625" hidden="1" customWidth="1"/>
    <col min="9986" max="9986" width="28.44140625" hidden="1" customWidth="1"/>
    <col min="9987" max="9991" width="14.44140625" hidden="1" customWidth="1"/>
    <col min="9992" max="9992" width="9.109375" hidden="1" customWidth="1"/>
    <col min="9993" max="10240" width="9.109375" hidden="1"/>
    <col min="10241" max="10241" width="3.6640625" hidden="1" customWidth="1"/>
    <col min="10242" max="10242" width="28.44140625" hidden="1" customWidth="1"/>
    <col min="10243" max="10247" width="14.44140625" hidden="1" customWidth="1"/>
    <col min="10248" max="10248" width="9.109375" hidden="1" customWidth="1"/>
    <col min="10249" max="10496" width="9.109375" hidden="1"/>
    <col min="10497" max="10497" width="3.6640625" hidden="1" customWidth="1"/>
    <col min="10498" max="10498" width="28.44140625" hidden="1" customWidth="1"/>
    <col min="10499" max="10503" width="14.44140625" hidden="1" customWidth="1"/>
    <col min="10504" max="10504" width="9.109375" hidden="1" customWidth="1"/>
    <col min="10505" max="10752" width="9.109375" hidden="1"/>
    <col min="10753" max="10753" width="3.6640625" hidden="1" customWidth="1"/>
    <col min="10754" max="10754" width="28.44140625" hidden="1" customWidth="1"/>
    <col min="10755" max="10759" width="14.44140625" hidden="1" customWidth="1"/>
    <col min="10760" max="10760" width="9.109375" hidden="1" customWidth="1"/>
    <col min="10761" max="11008" width="9.109375" hidden="1"/>
    <col min="11009" max="11009" width="3.6640625" hidden="1" customWidth="1"/>
    <col min="11010" max="11010" width="28.44140625" hidden="1" customWidth="1"/>
    <col min="11011" max="11015" width="14.44140625" hidden="1" customWidth="1"/>
    <col min="11016" max="11016" width="9.109375" hidden="1" customWidth="1"/>
    <col min="11017" max="11264" width="9.109375" hidden="1"/>
    <col min="11265" max="11265" width="3.6640625" hidden="1" customWidth="1"/>
    <col min="11266" max="11266" width="28.44140625" hidden="1" customWidth="1"/>
    <col min="11267" max="11271" width="14.44140625" hidden="1" customWidth="1"/>
    <col min="11272" max="11272" width="9.109375" hidden="1" customWidth="1"/>
    <col min="11273" max="11520" width="9.109375" hidden="1"/>
    <col min="11521" max="11521" width="3.6640625" hidden="1" customWidth="1"/>
    <col min="11522" max="11522" width="28.44140625" hidden="1" customWidth="1"/>
    <col min="11523" max="11527" width="14.44140625" hidden="1" customWidth="1"/>
    <col min="11528" max="11528" width="9.109375" hidden="1" customWidth="1"/>
    <col min="11529" max="11776" width="9.109375" hidden="1"/>
    <col min="11777" max="11777" width="3.6640625" hidden="1" customWidth="1"/>
    <col min="11778" max="11778" width="28.44140625" hidden="1" customWidth="1"/>
    <col min="11779" max="11783" width="14.44140625" hidden="1" customWidth="1"/>
    <col min="11784" max="11784" width="9.109375" hidden="1" customWidth="1"/>
    <col min="11785" max="12032" width="9.109375" hidden="1"/>
    <col min="12033" max="12033" width="3.6640625" hidden="1" customWidth="1"/>
    <col min="12034" max="12034" width="28.44140625" hidden="1" customWidth="1"/>
    <col min="12035" max="12039" width="14.44140625" hidden="1" customWidth="1"/>
    <col min="12040" max="12040" width="9.109375" hidden="1" customWidth="1"/>
    <col min="12041" max="12288" width="9.109375" hidden="1"/>
    <col min="12289" max="12289" width="3.6640625" hidden="1" customWidth="1"/>
    <col min="12290" max="12290" width="28.44140625" hidden="1" customWidth="1"/>
    <col min="12291" max="12295" width="14.44140625" hidden="1" customWidth="1"/>
    <col min="12296" max="12296" width="9.109375" hidden="1" customWidth="1"/>
    <col min="12297" max="12544" width="9.109375" hidden="1"/>
    <col min="12545" max="12545" width="3.6640625" hidden="1" customWidth="1"/>
    <col min="12546" max="12546" width="28.44140625" hidden="1" customWidth="1"/>
    <col min="12547" max="12551" width="14.44140625" hidden="1" customWidth="1"/>
    <col min="12552" max="12552" width="9.109375" hidden="1" customWidth="1"/>
    <col min="12553" max="12800" width="9.109375" hidden="1"/>
    <col min="12801" max="12801" width="3.6640625" hidden="1" customWidth="1"/>
    <col min="12802" max="12802" width="28.44140625" hidden="1" customWidth="1"/>
    <col min="12803" max="12807" width="14.44140625" hidden="1" customWidth="1"/>
    <col min="12808" max="12808" width="9.109375" hidden="1" customWidth="1"/>
    <col min="12809" max="13056" width="9.109375" hidden="1"/>
    <col min="13057" max="13057" width="3.6640625" hidden="1" customWidth="1"/>
    <col min="13058" max="13058" width="28.44140625" hidden="1" customWidth="1"/>
    <col min="13059" max="13063" width="14.44140625" hidden="1" customWidth="1"/>
    <col min="13064" max="13064" width="9.109375" hidden="1" customWidth="1"/>
    <col min="13065" max="13312" width="9.109375" hidden="1"/>
    <col min="13313" max="13313" width="3.6640625" hidden="1" customWidth="1"/>
    <col min="13314" max="13314" width="28.44140625" hidden="1" customWidth="1"/>
    <col min="13315" max="13319" width="14.44140625" hidden="1" customWidth="1"/>
    <col min="13320" max="13320" width="9.109375" hidden="1" customWidth="1"/>
    <col min="13321" max="13568" width="9.109375" hidden="1"/>
    <col min="13569" max="13569" width="3.6640625" hidden="1" customWidth="1"/>
    <col min="13570" max="13570" width="28.44140625" hidden="1" customWidth="1"/>
    <col min="13571" max="13575" width="14.44140625" hidden="1" customWidth="1"/>
    <col min="13576" max="13576" width="9.109375" hidden="1" customWidth="1"/>
    <col min="13577" max="13824" width="9.109375" hidden="1"/>
    <col min="13825" max="13825" width="3.6640625" hidden="1" customWidth="1"/>
    <col min="13826" max="13826" width="28.44140625" hidden="1" customWidth="1"/>
    <col min="13827" max="13831" width="14.44140625" hidden="1" customWidth="1"/>
    <col min="13832" max="13832" width="9.109375" hidden="1" customWidth="1"/>
    <col min="13833" max="14080" width="9.109375" hidden="1"/>
    <col min="14081" max="14081" width="3.6640625" hidden="1" customWidth="1"/>
    <col min="14082" max="14082" width="28.44140625" hidden="1" customWidth="1"/>
    <col min="14083" max="14087" width="14.44140625" hidden="1" customWidth="1"/>
    <col min="14088" max="14088" width="9.109375" hidden="1" customWidth="1"/>
    <col min="14089" max="14336" width="9.109375" hidden="1"/>
    <col min="14337" max="14337" width="3.6640625" hidden="1" customWidth="1"/>
    <col min="14338" max="14338" width="28.44140625" hidden="1" customWidth="1"/>
    <col min="14339" max="14343" width="14.44140625" hidden="1" customWidth="1"/>
    <col min="14344" max="14344" width="9.109375" hidden="1" customWidth="1"/>
    <col min="14345" max="14592" width="9.109375" hidden="1"/>
    <col min="14593" max="14593" width="3.6640625" hidden="1" customWidth="1"/>
    <col min="14594" max="14594" width="28.44140625" hidden="1" customWidth="1"/>
    <col min="14595" max="14599" width="14.44140625" hidden="1" customWidth="1"/>
    <col min="14600" max="14600" width="9.109375" hidden="1" customWidth="1"/>
    <col min="14601" max="14848" width="9.109375" hidden="1"/>
    <col min="14849" max="14849" width="3.6640625" hidden="1" customWidth="1"/>
    <col min="14850" max="14850" width="28.44140625" hidden="1" customWidth="1"/>
    <col min="14851" max="14855" width="14.44140625" hidden="1" customWidth="1"/>
    <col min="14856" max="14856" width="9.109375" hidden="1" customWidth="1"/>
    <col min="14857" max="15104" width="9.109375" hidden="1"/>
    <col min="15105" max="15105" width="3.6640625" hidden="1" customWidth="1"/>
    <col min="15106" max="15106" width="28.44140625" hidden="1" customWidth="1"/>
    <col min="15107" max="15111" width="14.44140625" hidden="1" customWidth="1"/>
    <col min="15112" max="15112" width="9.109375" hidden="1" customWidth="1"/>
    <col min="15113" max="15360" width="9.109375" hidden="1"/>
    <col min="15361" max="15361" width="3.6640625" hidden="1" customWidth="1"/>
    <col min="15362" max="15362" width="28.44140625" hidden="1" customWidth="1"/>
    <col min="15363" max="15367" width="14.44140625" hidden="1" customWidth="1"/>
    <col min="15368" max="15368" width="9.109375" hidden="1" customWidth="1"/>
    <col min="15369" max="15616" width="9.109375" hidden="1"/>
    <col min="15617" max="15617" width="3.6640625" hidden="1" customWidth="1"/>
    <col min="15618" max="15618" width="28.44140625" hidden="1" customWidth="1"/>
    <col min="15619" max="15623" width="14.44140625" hidden="1" customWidth="1"/>
    <col min="15624" max="15624" width="9.109375" hidden="1" customWidth="1"/>
    <col min="15625" max="15872" width="9.109375" hidden="1"/>
    <col min="15873" max="15873" width="3.6640625" hidden="1" customWidth="1"/>
    <col min="15874" max="15874" width="28.44140625" hidden="1" customWidth="1"/>
    <col min="15875" max="15879" width="14.44140625" hidden="1" customWidth="1"/>
    <col min="15880" max="15880" width="9.109375" hidden="1" customWidth="1"/>
    <col min="15881" max="16128" width="9.109375" hidden="1"/>
    <col min="16129" max="16129" width="3.6640625" hidden="1" customWidth="1"/>
    <col min="16130" max="16130" width="28.44140625" hidden="1" customWidth="1"/>
    <col min="16131" max="16135" width="14.44140625" hidden="1" customWidth="1"/>
    <col min="16136" max="16136" width="9.109375" hidden="1" customWidth="1"/>
    <col min="16137" max="16384" width="9.109375" hidden="1"/>
  </cols>
  <sheetData>
    <row r="1" spans="1:8" ht="15.6" x14ac:dyDescent="0.3">
      <c r="A1" s="378" t="s">
        <v>672</v>
      </c>
    </row>
    <row r="2" spans="1:8" ht="13.8" thickBot="1" x14ac:dyDescent="0.3"/>
    <row r="3" spans="1:8" ht="13.2" x14ac:dyDescent="0.25">
      <c r="A3" s="379"/>
      <c r="B3" s="379"/>
      <c r="C3" s="380"/>
      <c r="D3" s="380"/>
      <c r="E3" s="380"/>
      <c r="F3" s="380"/>
      <c r="G3" s="380"/>
    </row>
    <row r="4" spans="1:8" ht="13.2" x14ac:dyDescent="0.25">
      <c r="A4" s="381"/>
      <c r="B4" s="381"/>
      <c r="C4" s="382">
        <v>2017</v>
      </c>
      <c r="D4" s="382">
        <v>2018</v>
      </c>
      <c r="E4" s="382">
        <v>2019</v>
      </c>
      <c r="F4" s="382">
        <v>2020</v>
      </c>
      <c r="G4" s="382">
        <v>2021</v>
      </c>
    </row>
    <row r="5" spans="1:8" ht="13.2" x14ac:dyDescent="0.25">
      <c r="A5" s="383" t="s">
        <v>673</v>
      </c>
      <c r="B5" s="383" t="s">
        <v>674</v>
      </c>
      <c r="C5" s="384">
        <v>67007007000</v>
      </c>
      <c r="D5" s="384">
        <v>70338867000</v>
      </c>
      <c r="E5" s="384">
        <v>78588948000</v>
      </c>
      <c r="F5" s="384">
        <v>86152460000</v>
      </c>
      <c r="G5" s="384">
        <v>105403308000</v>
      </c>
    </row>
    <row r="6" spans="1:8" ht="13.2" x14ac:dyDescent="0.25">
      <c r="A6" s="385"/>
      <c r="B6" s="383" t="s">
        <v>675</v>
      </c>
      <c r="C6" s="384">
        <v>72968640245</v>
      </c>
      <c r="D6" s="384">
        <v>75046630808</v>
      </c>
      <c r="E6" s="384">
        <v>77975101852</v>
      </c>
      <c r="F6" s="384">
        <v>80138345029</v>
      </c>
      <c r="G6" s="384">
        <v>81853299590</v>
      </c>
    </row>
    <row r="7" spans="1:8" ht="13.2" x14ac:dyDescent="0.25">
      <c r="A7" s="385"/>
      <c r="B7" s="383" t="s">
        <v>676</v>
      </c>
      <c r="C7" s="384">
        <v>-7157391813</v>
      </c>
      <c r="D7" s="384">
        <v>-7353716597</v>
      </c>
      <c r="E7" s="384">
        <v>-7580028984</v>
      </c>
      <c r="F7" s="384">
        <v>-8363498663</v>
      </c>
      <c r="G7" s="384">
        <v>-9206945186</v>
      </c>
    </row>
    <row r="8" spans="1:8" ht="13.2" x14ac:dyDescent="0.25">
      <c r="A8" s="383"/>
      <c r="B8" s="383" t="s">
        <v>677</v>
      </c>
      <c r="C8" s="384">
        <v>7149967985</v>
      </c>
      <c r="D8" s="384">
        <v>7447895604</v>
      </c>
      <c r="E8" s="384">
        <v>8023871312</v>
      </c>
      <c r="F8" s="384">
        <v>9195686798</v>
      </c>
      <c r="G8" s="384">
        <v>9517516282</v>
      </c>
    </row>
    <row r="9" spans="1:8" ht="13.2" x14ac:dyDescent="0.25">
      <c r="A9" s="383"/>
      <c r="B9" s="383" t="s">
        <v>678</v>
      </c>
      <c r="C9" s="384">
        <v>-7167966978</v>
      </c>
      <c r="D9" s="384">
        <v>-7480244771</v>
      </c>
      <c r="E9" s="384">
        <v>-8055891147</v>
      </c>
      <c r="F9" s="384">
        <v>-9277869622</v>
      </c>
      <c r="G9" s="384">
        <v>-9583437621</v>
      </c>
    </row>
    <row r="10" spans="1:8" ht="13.2" x14ac:dyDescent="0.25">
      <c r="A10" s="383"/>
      <c r="B10" s="383" t="s">
        <v>679</v>
      </c>
      <c r="C10" s="384">
        <v>1051752688</v>
      </c>
      <c r="D10" s="384">
        <v>1054910510</v>
      </c>
      <c r="E10" s="384">
        <v>1052471688</v>
      </c>
      <c r="F10" s="384">
        <v>1050510669</v>
      </c>
      <c r="G10" s="384">
        <v>1047717558</v>
      </c>
    </row>
    <row r="11" spans="1:8" ht="13.2" x14ac:dyDescent="0.25">
      <c r="A11" s="383"/>
      <c r="B11" s="383" t="s">
        <v>680</v>
      </c>
      <c r="C11" s="384">
        <v>259278992</v>
      </c>
      <c r="D11" s="384">
        <v>34035339</v>
      </c>
      <c r="E11" s="384">
        <v>0</v>
      </c>
      <c r="F11" s="384">
        <v>2845199145</v>
      </c>
      <c r="G11" s="384">
        <v>919089432</v>
      </c>
    </row>
    <row r="12" spans="1:8" ht="13.2" x14ac:dyDescent="0.25">
      <c r="A12" s="383" t="s">
        <v>681</v>
      </c>
      <c r="B12" s="383" t="s">
        <v>682</v>
      </c>
      <c r="C12" s="384">
        <v>67104281119</v>
      </c>
      <c r="D12" s="384">
        <v>68749510893</v>
      </c>
      <c r="E12" s="384">
        <v>71415524721</v>
      </c>
      <c r="F12" s="384">
        <v>75588373356</v>
      </c>
      <c r="G12" s="384">
        <v>74547240055</v>
      </c>
    </row>
    <row r="13" spans="1:8" ht="13.2" x14ac:dyDescent="0.25">
      <c r="A13" s="383" t="s">
        <v>683</v>
      </c>
      <c r="B13" s="383" t="s">
        <v>684</v>
      </c>
      <c r="C13" s="384">
        <v>-97274119</v>
      </c>
      <c r="D13" s="384">
        <v>1589356107</v>
      </c>
      <c r="E13" s="384">
        <v>7173423279</v>
      </c>
      <c r="F13" s="384">
        <v>10564086644</v>
      </c>
      <c r="G13" s="384">
        <v>30856067945</v>
      </c>
    </row>
    <row r="14" spans="1:8" ht="26.4" x14ac:dyDescent="0.25">
      <c r="A14" s="386" t="s">
        <v>685</v>
      </c>
      <c r="B14" s="387" t="s">
        <v>686</v>
      </c>
      <c r="C14" s="388">
        <v>9967637</v>
      </c>
      <c r="D14" s="388">
        <v>10104036</v>
      </c>
      <c r="E14" s="388">
        <v>10215309</v>
      </c>
      <c r="F14" s="388">
        <v>10319473</v>
      </c>
      <c r="G14" s="388">
        <v>10378483</v>
      </c>
      <c r="H14" s="64"/>
    </row>
    <row r="15" spans="1:8" s="391" customFormat="1" ht="13.2" x14ac:dyDescent="0.25">
      <c r="A15" s="389" t="s">
        <v>687</v>
      </c>
      <c r="B15" s="389" t="s">
        <v>688</v>
      </c>
      <c r="C15" s="390">
        <v>-9.7589949353091416</v>
      </c>
      <c r="D15" s="390">
        <v>157.29913343539155</v>
      </c>
      <c r="E15" s="390">
        <v>702.22283819314714</v>
      </c>
      <c r="F15" s="390">
        <v>1023.7040829507475</v>
      </c>
      <c r="G15" s="390">
        <v>2973.0807426287638</v>
      </c>
      <c r="H15" s="64"/>
    </row>
    <row r="16" spans="1:8" ht="13.2" x14ac:dyDescent="0.25">
      <c r="A16" s="392" t="s">
        <v>689</v>
      </c>
      <c r="B16" s="386"/>
      <c r="C16" s="386"/>
      <c r="D16" s="386"/>
      <c r="E16" s="386"/>
      <c r="F16" s="386"/>
      <c r="G16" s="386"/>
      <c r="H16" s="64"/>
    </row>
    <row r="17" spans="1:7" ht="13.2" x14ac:dyDescent="0.25">
      <c r="A17" s="386" t="s">
        <v>690</v>
      </c>
      <c r="B17" s="386"/>
      <c r="C17" s="384">
        <v>80118608230</v>
      </c>
      <c r="D17" s="384">
        <v>82494526412</v>
      </c>
      <c r="E17" s="384">
        <v>85998973164</v>
      </c>
      <c r="F17" s="384">
        <v>89334031827</v>
      </c>
      <c r="G17" s="384">
        <v>91370815872</v>
      </c>
    </row>
    <row r="18" spans="1:7" ht="13.2" x14ac:dyDescent="0.25">
      <c r="A18" s="386" t="s">
        <v>691</v>
      </c>
      <c r="B18" s="386"/>
      <c r="C18" s="384">
        <v>-14325358791</v>
      </c>
      <c r="D18" s="384">
        <v>-14833961368</v>
      </c>
      <c r="E18" s="384">
        <v>-15635920131</v>
      </c>
      <c r="F18" s="384">
        <v>-17641368285</v>
      </c>
      <c r="G18" s="384">
        <v>-18790382807</v>
      </c>
    </row>
    <row r="19" spans="1:7" ht="13.2" x14ac:dyDescent="0.25">
      <c r="A19" s="386" t="s">
        <v>692</v>
      </c>
      <c r="B19" s="386"/>
      <c r="C19" s="384">
        <v>1051752688</v>
      </c>
      <c r="D19" s="384">
        <v>1054910510</v>
      </c>
      <c r="E19" s="384">
        <v>1052471688</v>
      </c>
      <c r="F19" s="384">
        <v>1050510669</v>
      </c>
      <c r="G19" s="384">
        <v>1047717558</v>
      </c>
    </row>
    <row r="20" spans="1:7" ht="13.2" x14ac:dyDescent="0.25">
      <c r="A20" s="386" t="s">
        <v>693</v>
      </c>
      <c r="B20" s="386"/>
      <c r="C20" s="384">
        <v>259278992</v>
      </c>
      <c r="D20" s="384">
        <v>34035339</v>
      </c>
      <c r="E20" s="384">
        <v>0</v>
      </c>
      <c r="F20" s="384">
        <v>2845199145</v>
      </c>
      <c r="G20" s="384">
        <v>919089432</v>
      </c>
    </row>
    <row r="21" spans="1:7" ht="13.2" x14ac:dyDescent="0.25">
      <c r="A21" s="386" t="s">
        <v>694</v>
      </c>
      <c r="B21" s="386"/>
      <c r="C21" s="384">
        <v>-97274122</v>
      </c>
      <c r="D21" s="384">
        <v>1589356104</v>
      </c>
      <c r="E21" s="384">
        <v>7173423285</v>
      </c>
      <c r="F21" s="384">
        <v>10564086644</v>
      </c>
      <c r="G21" s="384">
        <v>30856067941</v>
      </c>
    </row>
    <row r="22" spans="1:7" ht="13.8" thickBot="1" x14ac:dyDescent="0.3">
      <c r="A22" s="393" t="s">
        <v>258</v>
      </c>
      <c r="B22" s="394"/>
      <c r="C22" s="395">
        <v>67007006997</v>
      </c>
      <c r="D22" s="395">
        <v>70338866997</v>
      </c>
      <c r="E22" s="395">
        <v>78588948006</v>
      </c>
      <c r="F22" s="395">
        <v>86152460000</v>
      </c>
      <c r="G22" s="395">
        <v>105403307996</v>
      </c>
    </row>
    <row r="23" spans="1:7" ht="13.2" x14ac:dyDescent="0.25"/>
    <row r="24" spans="1:7" ht="13.2" x14ac:dyDescent="0.25"/>
    <row r="25" spans="1:7" ht="13.2" x14ac:dyDescent="0.25"/>
    <row r="26" spans="1:7" ht="13.2" x14ac:dyDescent="0.25"/>
    <row r="27" spans="1:7" ht="13.2" x14ac:dyDescent="0.25"/>
    <row r="28" spans="1:7" ht="13.2" x14ac:dyDescent="0.25"/>
    <row r="29" spans="1:7" ht="13.2" x14ac:dyDescent="0.25"/>
    <row r="30" spans="1:7" ht="13.2" x14ac:dyDescent="0.25"/>
    <row r="31" spans="1:7" ht="13.2" x14ac:dyDescent="0.25"/>
    <row r="32" spans="1:7" ht="13.2" hidden="1" x14ac:dyDescent="0.25"/>
    <row r="33" ht="13.2" hidden="1" x14ac:dyDescent="0.25"/>
    <row r="34" ht="13.2" hidden="1" x14ac:dyDescent="0.25"/>
    <row r="35" ht="13.2" hidden="1" x14ac:dyDescent="0.25"/>
    <row r="36" ht="13.2" hidden="1" x14ac:dyDescent="0.25"/>
    <row r="37" ht="12.75" hidden="1" customHeight="1" x14ac:dyDescent="0.25"/>
    <row r="38" ht="12.75" hidden="1" customHeight="1" x14ac:dyDescent="0.25"/>
    <row r="39" ht="12.75" hidden="1" customHeight="1" x14ac:dyDescent="0.25"/>
    <row r="40" ht="12.75" hidden="1" customHeight="1" x14ac:dyDescent="0.25"/>
    <row r="41" ht="12.75" hidden="1" customHeight="1" x14ac:dyDescent="0.25"/>
    <row r="42" ht="12.75" hidden="1" customHeight="1" x14ac:dyDescent="0.25"/>
    <row r="43" ht="12.75" hidden="1" customHeight="1" x14ac:dyDescent="0.25"/>
    <row r="44" ht="12.75" hidden="1" customHeight="1" x14ac:dyDescent="0.25"/>
    <row r="45" ht="12.75" hidden="1" customHeight="1" x14ac:dyDescent="0.25"/>
    <row r="46" ht="12.75" hidden="1" customHeight="1" x14ac:dyDescent="0.25"/>
    <row r="47" ht="12.75" hidden="1" customHeight="1" x14ac:dyDescent="0.25"/>
    <row r="48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</sheetData>
  <mergeCells count="1">
    <mergeCell ref="C3:G3"/>
  </mergeCells>
  <conditionalFormatting sqref="G5:G22 C5:D6 C10:D17 C19:D22 C8:D8">
    <cfRule type="cellIs" dxfId="31" priority="7" stopIfTrue="1" operator="lessThan">
      <formula>0</formula>
    </cfRule>
  </conditionalFormatting>
  <conditionalFormatting sqref="E5:E6 E10:E17 E19:E22 E8">
    <cfRule type="cellIs" dxfId="30" priority="8" stopIfTrue="1" operator="lessThan">
      <formula>0</formula>
    </cfRule>
  </conditionalFormatting>
  <conditionalFormatting sqref="F5 F8 F10:F17 F19:F22">
    <cfRule type="cellIs" dxfId="29" priority="6" stopIfTrue="1" operator="lessThan">
      <formula>0</formula>
    </cfRule>
  </conditionalFormatting>
  <conditionalFormatting sqref="F6">
    <cfRule type="cellIs" dxfId="28" priority="5" stopIfTrue="1" operator="lessThan">
      <formula>0</formula>
    </cfRule>
  </conditionalFormatting>
  <conditionalFormatting sqref="F7">
    <cfRule type="cellIs" dxfId="27" priority="4" stopIfTrue="1" operator="lessThan">
      <formula>0</formula>
    </cfRule>
  </conditionalFormatting>
  <conditionalFormatting sqref="C9:F9">
    <cfRule type="cellIs" dxfId="26" priority="3" stopIfTrue="1" operator="lessThan">
      <formula>0</formula>
    </cfRule>
  </conditionalFormatting>
  <conditionalFormatting sqref="C17:G21">
    <cfRule type="cellIs" dxfId="25" priority="2" stopIfTrue="1" operator="lessThan">
      <formula>0</formula>
    </cfRule>
  </conditionalFormatting>
  <conditionalFormatting sqref="C5:G13">
    <cfRule type="cellIs" dxfId="24" priority="1" stopIfTrue="1" operator="lessThan">
      <formula>0</formula>
    </cfRule>
  </conditionalFormatting>
  <pageMargins left="0.74803149606299213" right="0.27559055118110237" top="1.4566929133858268" bottom="0.6692913385826772" header="0.51181102362204722" footer="0.39370078740157483"/>
  <pageSetup paperSize="9" orientation="landscape" r:id="rId1"/>
  <headerFooter alignWithMargins="0">
    <oddHeader>&amp;LStatistiska centralbyrån
Offentlig ekonomi och mikrosimuleringar
&amp;RBilaga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showGridLines="0" workbookViewId="0"/>
  </sheetViews>
  <sheetFormatPr defaultColWidth="0" defaultRowHeight="12.75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2" customWidth="1"/>
    <col min="11" max="11" width="9.109375" style="80" customWidth="1"/>
    <col min="12" max="12" width="19" style="80" hidden="1" customWidth="1"/>
    <col min="13" max="13" width="23.33203125" style="80" hidden="1" customWidth="1"/>
    <col min="14" max="14" width="12.88671875" style="80" hidden="1" customWidth="1"/>
    <col min="15" max="15" width="14" style="80" hidden="1" customWidth="1"/>
    <col min="16" max="17" width="12.88671875" style="80" hidden="1" customWidth="1"/>
    <col min="18" max="18" width="13.44140625" hidden="1" customWidth="1"/>
    <col min="19" max="19" width="14" hidden="1" customWidth="1"/>
    <col min="20" max="20" width="13.88671875" hidden="1" customWidth="1"/>
    <col min="21" max="21" width="18" hidden="1" customWidth="1"/>
    <col min="22" max="256" width="9.109375" hidden="1"/>
    <col min="257" max="257" width="6.6640625" customWidth="1"/>
    <col min="258" max="259" width="7.6640625" customWidth="1"/>
    <col min="260" max="260" width="1.6640625" customWidth="1"/>
    <col min="261" max="262" width="7.6640625" customWidth="1"/>
    <col min="263" max="265" width="9.6640625" customWidth="1"/>
    <col min="266" max="266" width="13.44140625" customWidth="1"/>
    <col min="267" max="267" width="9.109375" customWidth="1"/>
    <col min="268" max="277" width="9.109375" hidden="1" customWidth="1"/>
    <col min="278" max="512" width="9.109375" hidden="1"/>
    <col min="513" max="513" width="6.6640625" customWidth="1"/>
    <col min="514" max="515" width="7.6640625" customWidth="1"/>
    <col min="516" max="516" width="1.6640625" customWidth="1"/>
    <col min="517" max="518" width="7.6640625" customWidth="1"/>
    <col min="519" max="521" width="9.6640625" customWidth="1"/>
    <col min="522" max="522" width="13.44140625" customWidth="1"/>
    <col min="523" max="523" width="9.109375" customWidth="1"/>
    <col min="524" max="533" width="9.109375" hidden="1" customWidth="1"/>
    <col min="534" max="768" width="9.109375" hidden="1"/>
    <col min="769" max="769" width="6.6640625" customWidth="1"/>
    <col min="770" max="771" width="7.6640625" customWidth="1"/>
    <col min="772" max="772" width="1.6640625" customWidth="1"/>
    <col min="773" max="774" width="7.6640625" customWidth="1"/>
    <col min="775" max="777" width="9.6640625" customWidth="1"/>
    <col min="778" max="778" width="13.44140625" customWidth="1"/>
    <col min="779" max="779" width="9.109375" customWidth="1"/>
    <col min="780" max="789" width="9.109375" hidden="1" customWidth="1"/>
    <col min="790" max="1024" width="9.109375" hidden="1"/>
    <col min="1025" max="1025" width="6.6640625" customWidth="1"/>
    <col min="1026" max="1027" width="7.6640625" customWidth="1"/>
    <col min="1028" max="1028" width="1.6640625" customWidth="1"/>
    <col min="1029" max="1030" width="7.6640625" customWidth="1"/>
    <col min="1031" max="1033" width="9.6640625" customWidth="1"/>
    <col min="1034" max="1034" width="13.44140625" customWidth="1"/>
    <col min="1035" max="1035" width="9.109375" customWidth="1"/>
    <col min="1036" max="1045" width="9.109375" hidden="1" customWidth="1"/>
    <col min="1046" max="1280" width="9.109375" hidden="1"/>
    <col min="1281" max="1281" width="6.6640625" customWidth="1"/>
    <col min="1282" max="1283" width="7.6640625" customWidth="1"/>
    <col min="1284" max="1284" width="1.6640625" customWidth="1"/>
    <col min="1285" max="1286" width="7.6640625" customWidth="1"/>
    <col min="1287" max="1289" width="9.6640625" customWidth="1"/>
    <col min="1290" max="1290" width="13.44140625" customWidth="1"/>
    <col min="1291" max="1291" width="9.109375" customWidth="1"/>
    <col min="1292" max="1301" width="9.109375" hidden="1" customWidth="1"/>
    <col min="1302" max="1536" width="9.109375" hidden="1"/>
    <col min="1537" max="1537" width="6.6640625" customWidth="1"/>
    <col min="1538" max="1539" width="7.6640625" customWidth="1"/>
    <col min="1540" max="1540" width="1.6640625" customWidth="1"/>
    <col min="1541" max="1542" width="7.6640625" customWidth="1"/>
    <col min="1543" max="1545" width="9.6640625" customWidth="1"/>
    <col min="1546" max="1546" width="13.44140625" customWidth="1"/>
    <col min="1547" max="1547" width="9.109375" customWidth="1"/>
    <col min="1548" max="1557" width="9.109375" hidden="1" customWidth="1"/>
    <col min="1558" max="1792" width="9.109375" hidden="1"/>
    <col min="1793" max="1793" width="6.6640625" customWidth="1"/>
    <col min="1794" max="1795" width="7.6640625" customWidth="1"/>
    <col min="1796" max="1796" width="1.6640625" customWidth="1"/>
    <col min="1797" max="1798" width="7.6640625" customWidth="1"/>
    <col min="1799" max="1801" width="9.6640625" customWidth="1"/>
    <col min="1802" max="1802" width="13.44140625" customWidth="1"/>
    <col min="1803" max="1803" width="9.109375" customWidth="1"/>
    <col min="1804" max="1813" width="9.109375" hidden="1" customWidth="1"/>
    <col min="1814" max="2048" width="9.109375" hidden="1"/>
    <col min="2049" max="2049" width="6.6640625" customWidth="1"/>
    <col min="2050" max="2051" width="7.6640625" customWidth="1"/>
    <col min="2052" max="2052" width="1.6640625" customWidth="1"/>
    <col min="2053" max="2054" width="7.6640625" customWidth="1"/>
    <col min="2055" max="2057" width="9.6640625" customWidth="1"/>
    <col min="2058" max="2058" width="13.44140625" customWidth="1"/>
    <col min="2059" max="2059" width="9.109375" customWidth="1"/>
    <col min="2060" max="2069" width="9.109375" hidden="1" customWidth="1"/>
    <col min="2070" max="2304" width="9.109375" hidden="1"/>
    <col min="2305" max="2305" width="6.6640625" customWidth="1"/>
    <col min="2306" max="2307" width="7.6640625" customWidth="1"/>
    <col min="2308" max="2308" width="1.6640625" customWidth="1"/>
    <col min="2309" max="2310" width="7.6640625" customWidth="1"/>
    <col min="2311" max="2313" width="9.6640625" customWidth="1"/>
    <col min="2314" max="2314" width="13.44140625" customWidth="1"/>
    <col min="2315" max="2315" width="9.109375" customWidth="1"/>
    <col min="2316" max="2325" width="9.109375" hidden="1" customWidth="1"/>
    <col min="2326" max="2560" width="9.109375" hidden="1"/>
    <col min="2561" max="2561" width="6.6640625" customWidth="1"/>
    <col min="2562" max="2563" width="7.6640625" customWidth="1"/>
    <col min="2564" max="2564" width="1.6640625" customWidth="1"/>
    <col min="2565" max="2566" width="7.6640625" customWidth="1"/>
    <col min="2567" max="2569" width="9.6640625" customWidth="1"/>
    <col min="2570" max="2570" width="13.44140625" customWidth="1"/>
    <col min="2571" max="2571" width="9.109375" customWidth="1"/>
    <col min="2572" max="2581" width="9.109375" hidden="1" customWidth="1"/>
    <col min="2582" max="2816" width="9.109375" hidden="1"/>
    <col min="2817" max="2817" width="6.6640625" customWidth="1"/>
    <col min="2818" max="2819" width="7.6640625" customWidth="1"/>
    <col min="2820" max="2820" width="1.6640625" customWidth="1"/>
    <col min="2821" max="2822" width="7.6640625" customWidth="1"/>
    <col min="2823" max="2825" width="9.6640625" customWidth="1"/>
    <col min="2826" max="2826" width="13.44140625" customWidth="1"/>
    <col min="2827" max="2827" width="9.109375" customWidth="1"/>
    <col min="2828" max="2837" width="9.109375" hidden="1" customWidth="1"/>
    <col min="2838" max="3072" width="9.109375" hidden="1"/>
    <col min="3073" max="3073" width="6.6640625" customWidth="1"/>
    <col min="3074" max="3075" width="7.6640625" customWidth="1"/>
    <col min="3076" max="3076" width="1.6640625" customWidth="1"/>
    <col min="3077" max="3078" width="7.6640625" customWidth="1"/>
    <col min="3079" max="3081" width="9.6640625" customWidth="1"/>
    <col min="3082" max="3082" width="13.44140625" customWidth="1"/>
    <col min="3083" max="3083" width="9.109375" customWidth="1"/>
    <col min="3084" max="3093" width="9.109375" hidden="1" customWidth="1"/>
    <col min="3094" max="3328" width="9.109375" hidden="1"/>
    <col min="3329" max="3329" width="6.6640625" customWidth="1"/>
    <col min="3330" max="3331" width="7.6640625" customWidth="1"/>
    <col min="3332" max="3332" width="1.6640625" customWidth="1"/>
    <col min="3333" max="3334" width="7.6640625" customWidth="1"/>
    <col min="3335" max="3337" width="9.6640625" customWidth="1"/>
    <col min="3338" max="3338" width="13.44140625" customWidth="1"/>
    <col min="3339" max="3339" width="9.109375" customWidth="1"/>
    <col min="3340" max="3349" width="9.109375" hidden="1" customWidth="1"/>
    <col min="3350" max="3584" width="9.109375" hidden="1"/>
    <col min="3585" max="3585" width="6.6640625" customWidth="1"/>
    <col min="3586" max="3587" width="7.6640625" customWidth="1"/>
    <col min="3588" max="3588" width="1.6640625" customWidth="1"/>
    <col min="3589" max="3590" width="7.6640625" customWidth="1"/>
    <col min="3591" max="3593" width="9.6640625" customWidth="1"/>
    <col min="3594" max="3594" width="13.44140625" customWidth="1"/>
    <col min="3595" max="3595" width="9.109375" customWidth="1"/>
    <col min="3596" max="3605" width="9.109375" hidden="1" customWidth="1"/>
    <col min="3606" max="3840" width="9.109375" hidden="1"/>
    <col min="3841" max="3841" width="6.6640625" customWidth="1"/>
    <col min="3842" max="3843" width="7.6640625" customWidth="1"/>
    <col min="3844" max="3844" width="1.6640625" customWidth="1"/>
    <col min="3845" max="3846" width="7.6640625" customWidth="1"/>
    <col min="3847" max="3849" width="9.6640625" customWidth="1"/>
    <col min="3850" max="3850" width="13.44140625" customWidth="1"/>
    <col min="3851" max="3851" width="9.109375" customWidth="1"/>
    <col min="3852" max="3861" width="9.109375" hidden="1" customWidth="1"/>
    <col min="3862" max="4096" width="9.109375" hidden="1"/>
    <col min="4097" max="4097" width="6.6640625" customWidth="1"/>
    <col min="4098" max="4099" width="7.6640625" customWidth="1"/>
    <col min="4100" max="4100" width="1.6640625" customWidth="1"/>
    <col min="4101" max="4102" width="7.6640625" customWidth="1"/>
    <col min="4103" max="4105" width="9.6640625" customWidth="1"/>
    <col min="4106" max="4106" width="13.44140625" customWidth="1"/>
    <col min="4107" max="4107" width="9.109375" customWidth="1"/>
    <col min="4108" max="4117" width="9.109375" hidden="1" customWidth="1"/>
    <col min="4118" max="4352" width="9.109375" hidden="1"/>
    <col min="4353" max="4353" width="6.6640625" customWidth="1"/>
    <col min="4354" max="4355" width="7.6640625" customWidth="1"/>
    <col min="4356" max="4356" width="1.6640625" customWidth="1"/>
    <col min="4357" max="4358" width="7.6640625" customWidth="1"/>
    <col min="4359" max="4361" width="9.6640625" customWidth="1"/>
    <col min="4362" max="4362" width="13.44140625" customWidth="1"/>
    <col min="4363" max="4363" width="9.109375" customWidth="1"/>
    <col min="4364" max="4373" width="9.109375" hidden="1" customWidth="1"/>
    <col min="4374" max="4608" width="9.109375" hidden="1"/>
    <col min="4609" max="4609" width="6.6640625" customWidth="1"/>
    <col min="4610" max="4611" width="7.6640625" customWidth="1"/>
    <col min="4612" max="4612" width="1.6640625" customWidth="1"/>
    <col min="4613" max="4614" width="7.6640625" customWidth="1"/>
    <col min="4615" max="4617" width="9.6640625" customWidth="1"/>
    <col min="4618" max="4618" width="13.44140625" customWidth="1"/>
    <col min="4619" max="4619" width="9.109375" customWidth="1"/>
    <col min="4620" max="4629" width="9.109375" hidden="1" customWidth="1"/>
    <col min="4630" max="4864" width="9.109375" hidden="1"/>
    <col min="4865" max="4865" width="6.6640625" customWidth="1"/>
    <col min="4866" max="4867" width="7.6640625" customWidth="1"/>
    <col min="4868" max="4868" width="1.6640625" customWidth="1"/>
    <col min="4869" max="4870" width="7.6640625" customWidth="1"/>
    <col min="4871" max="4873" width="9.6640625" customWidth="1"/>
    <col min="4874" max="4874" width="13.44140625" customWidth="1"/>
    <col min="4875" max="4875" width="9.109375" customWidth="1"/>
    <col min="4876" max="4885" width="9.109375" hidden="1" customWidth="1"/>
    <col min="4886" max="5120" width="9.109375" hidden="1"/>
    <col min="5121" max="5121" width="6.6640625" customWidth="1"/>
    <col min="5122" max="5123" width="7.6640625" customWidth="1"/>
    <col min="5124" max="5124" width="1.6640625" customWidth="1"/>
    <col min="5125" max="5126" width="7.6640625" customWidth="1"/>
    <col min="5127" max="5129" width="9.6640625" customWidth="1"/>
    <col min="5130" max="5130" width="13.44140625" customWidth="1"/>
    <col min="5131" max="5131" width="9.109375" customWidth="1"/>
    <col min="5132" max="5141" width="9.109375" hidden="1" customWidth="1"/>
    <col min="5142" max="5376" width="9.109375" hidden="1"/>
    <col min="5377" max="5377" width="6.6640625" customWidth="1"/>
    <col min="5378" max="5379" width="7.6640625" customWidth="1"/>
    <col min="5380" max="5380" width="1.6640625" customWidth="1"/>
    <col min="5381" max="5382" width="7.6640625" customWidth="1"/>
    <col min="5383" max="5385" width="9.6640625" customWidth="1"/>
    <col min="5386" max="5386" width="13.44140625" customWidth="1"/>
    <col min="5387" max="5387" width="9.109375" customWidth="1"/>
    <col min="5388" max="5397" width="9.109375" hidden="1" customWidth="1"/>
    <col min="5398" max="5632" width="9.109375" hidden="1"/>
    <col min="5633" max="5633" width="6.6640625" customWidth="1"/>
    <col min="5634" max="5635" width="7.6640625" customWidth="1"/>
    <col min="5636" max="5636" width="1.6640625" customWidth="1"/>
    <col min="5637" max="5638" width="7.6640625" customWidth="1"/>
    <col min="5639" max="5641" width="9.6640625" customWidth="1"/>
    <col min="5642" max="5642" width="13.44140625" customWidth="1"/>
    <col min="5643" max="5643" width="9.109375" customWidth="1"/>
    <col min="5644" max="5653" width="9.109375" hidden="1" customWidth="1"/>
    <col min="5654" max="5888" width="9.109375" hidden="1"/>
    <col min="5889" max="5889" width="6.6640625" customWidth="1"/>
    <col min="5890" max="5891" width="7.6640625" customWidth="1"/>
    <col min="5892" max="5892" width="1.6640625" customWidth="1"/>
    <col min="5893" max="5894" width="7.6640625" customWidth="1"/>
    <col min="5895" max="5897" width="9.6640625" customWidth="1"/>
    <col min="5898" max="5898" width="13.44140625" customWidth="1"/>
    <col min="5899" max="5899" width="9.109375" customWidth="1"/>
    <col min="5900" max="5909" width="9.109375" hidden="1" customWidth="1"/>
    <col min="5910" max="6144" width="9.109375" hidden="1"/>
    <col min="6145" max="6145" width="6.6640625" customWidth="1"/>
    <col min="6146" max="6147" width="7.6640625" customWidth="1"/>
    <col min="6148" max="6148" width="1.6640625" customWidth="1"/>
    <col min="6149" max="6150" width="7.6640625" customWidth="1"/>
    <col min="6151" max="6153" width="9.6640625" customWidth="1"/>
    <col min="6154" max="6154" width="13.44140625" customWidth="1"/>
    <col min="6155" max="6155" width="9.109375" customWidth="1"/>
    <col min="6156" max="6165" width="9.109375" hidden="1" customWidth="1"/>
    <col min="6166" max="6400" width="9.109375" hidden="1"/>
    <col min="6401" max="6401" width="6.6640625" customWidth="1"/>
    <col min="6402" max="6403" width="7.6640625" customWidth="1"/>
    <col min="6404" max="6404" width="1.6640625" customWidth="1"/>
    <col min="6405" max="6406" width="7.6640625" customWidth="1"/>
    <col min="6407" max="6409" width="9.6640625" customWidth="1"/>
    <col min="6410" max="6410" width="13.44140625" customWidth="1"/>
    <col min="6411" max="6411" width="9.109375" customWidth="1"/>
    <col min="6412" max="6421" width="9.109375" hidden="1" customWidth="1"/>
    <col min="6422" max="6656" width="9.109375" hidden="1"/>
    <col min="6657" max="6657" width="6.6640625" customWidth="1"/>
    <col min="6658" max="6659" width="7.6640625" customWidth="1"/>
    <col min="6660" max="6660" width="1.6640625" customWidth="1"/>
    <col min="6661" max="6662" width="7.6640625" customWidth="1"/>
    <col min="6663" max="6665" width="9.6640625" customWidth="1"/>
    <col min="6666" max="6666" width="13.44140625" customWidth="1"/>
    <col min="6667" max="6667" width="9.109375" customWidth="1"/>
    <col min="6668" max="6677" width="9.109375" hidden="1" customWidth="1"/>
    <col min="6678" max="6912" width="9.109375" hidden="1"/>
    <col min="6913" max="6913" width="6.6640625" customWidth="1"/>
    <col min="6914" max="6915" width="7.6640625" customWidth="1"/>
    <col min="6916" max="6916" width="1.6640625" customWidth="1"/>
    <col min="6917" max="6918" width="7.6640625" customWidth="1"/>
    <col min="6919" max="6921" width="9.6640625" customWidth="1"/>
    <col min="6922" max="6922" width="13.44140625" customWidth="1"/>
    <col min="6923" max="6923" width="9.109375" customWidth="1"/>
    <col min="6924" max="6933" width="9.109375" hidden="1" customWidth="1"/>
    <col min="6934" max="7168" width="9.109375" hidden="1"/>
    <col min="7169" max="7169" width="6.6640625" customWidth="1"/>
    <col min="7170" max="7171" width="7.6640625" customWidth="1"/>
    <col min="7172" max="7172" width="1.6640625" customWidth="1"/>
    <col min="7173" max="7174" width="7.6640625" customWidth="1"/>
    <col min="7175" max="7177" width="9.6640625" customWidth="1"/>
    <col min="7178" max="7178" width="13.44140625" customWidth="1"/>
    <col min="7179" max="7179" width="9.109375" customWidth="1"/>
    <col min="7180" max="7189" width="9.109375" hidden="1" customWidth="1"/>
    <col min="7190" max="7424" width="9.109375" hidden="1"/>
    <col min="7425" max="7425" width="6.6640625" customWidth="1"/>
    <col min="7426" max="7427" width="7.6640625" customWidth="1"/>
    <col min="7428" max="7428" width="1.6640625" customWidth="1"/>
    <col min="7429" max="7430" width="7.6640625" customWidth="1"/>
    <col min="7431" max="7433" width="9.6640625" customWidth="1"/>
    <col min="7434" max="7434" width="13.44140625" customWidth="1"/>
    <col min="7435" max="7435" width="9.109375" customWidth="1"/>
    <col min="7436" max="7445" width="9.109375" hidden="1" customWidth="1"/>
    <col min="7446" max="7680" width="9.109375" hidden="1"/>
    <col min="7681" max="7681" width="6.6640625" customWidth="1"/>
    <col min="7682" max="7683" width="7.6640625" customWidth="1"/>
    <col min="7684" max="7684" width="1.6640625" customWidth="1"/>
    <col min="7685" max="7686" width="7.6640625" customWidth="1"/>
    <col min="7687" max="7689" width="9.6640625" customWidth="1"/>
    <col min="7690" max="7690" width="13.44140625" customWidth="1"/>
    <col min="7691" max="7691" width="9.109375" customWidth="1"/>
    <col min="7692" max="7701" width="9.109375" hidden="1" customWidth="1"/>
    <col min="7702" max="7936" width="9.109375" hidden="1"/>
    <col min="7937" max="7937" width="6.6640625" customWidth="1"/>
    <col min="7938" max="7939" width="7.6640625" customWidth="1"/>
    <col min="7940" max="7940" width="1.6640625" customWidth="1"/>
    <col min="7941" max="7942" width="7.6640625" customWidth="1"/>
    <col min="7943" max="7945" width="9.6640625" customWidth="1"/>
    <col min="7946" max="7946" width="13.44140625" customWidth="1"/>
    <col min="7947" max="7947" width="9.109375" customWidth="1"/>
    <col min="7948" max="7957" width="9.109375" hidden="1" customWidth="1"/>
    <col min="7958" max="8192" width="9.109375" hidden="1"/>
    <col min="8193" max="8193" width="6.6640625" customWidth="1"/>
    <col min="8194" max="8195" width="7.6640625" customWidth="1"/>
    <col min="8196" max="8196" width="1.6640625" customWidth="1"/>
    <col min="8197" max="8198" width="7.6640625" customWidth="1"/>
    <col min="8199" max="8201" width="9.6640625" customWidth="1"/>
    <col min="8202" max="8202" width="13.44140625" customWidth="1"/>
    <col min="8203" max="8203" width="9.109375" customWidth="1"/>
    <col min="8204" max="8213" width="9.109375" hidden="1" customWidth="1"/>
    <col min="8214" max="8448" width="9.109375" hidden="1"/>
    <col min="8449" max="8449" width="6.6640625" customWidth="1"/>
    <col min="8450" max="8451" width="7.6640625" customWidth="1"/>
    <col min="8452" max="8452" width="1.6640625" customWidth="1"/>
    <col min="8453" max="8454" width="7.6640625" customWidth="1"/>
    <col min="8455" max="8457" width="9.6640625" customWidth="1"/>
    <col min="8458" max="8458" width="13.44140625" customWidth="1"/>
    <col min="8459" max="8459" width="9.109375" customWidth="1"/>
    <col min="8460" max="8469" width="9.109375" hidden="1" customWidth="1"/>
    <col min="8470" max="8704" width="9.109375" hidden="1"/>
    <col min="8705" max="8705" width="6.6640625" customWidth="1"/>
    <col min="8706" max="8707" width="7.6640625" customWidth="1"/>
    <col min="8708" max="8708" width="1.6640625" customWidth="1"/>
    <col min="8709" max="8710" width="7.6640625" customWidth="1"/>
    <col min="8711" max="8713" width="9.6640625" customWidth="1"/>
    <col min="8714" max="8714" width="13.44140625" customWidth="1"/>
    <col min="8715" max="8715" width="9.109375" customWidth="1"/>
    <col min="8716" max="8725" width="9.109375" hidden="1" customWidth="1"/>
    <col min="8726" max="8960" width="9.109375" hidden="1"/>
    <col min="8961" max="8961" width="6.6640625" customWidth="1"/>
    <col min="8962" max="8963" width="7.6640625" customWidth="1"/>
    <col min="8964" max="8964" width="1.6640625" customWidth="1"/>
    <col min="8965" max="8966" width="7.6640625" customWidth="1"/>
    <col min="8967" max="8969" width="9.6640625" customWidth="1"/>
    <col min="8970" max="8970" width="13.44140625" customWidth="1"/>
    <col min="8971" max="8971" width="9.109375" customWidth="1"/>
    <col min="8972" max="8981" width="9.109375" hidden="1" customWidth="1"/>
    <col min="8982" max="9216" width="9.109375" hidden="1"/>
    <col min="9217" max="9217" width="6.6640625" customWidth="1"/>
    <col min="9218" max="9219" width="7.6640625" customWidth="1"/>
    <col min="9220" max="9220" width="1.6640625" customWidth="1"/>
    <col min="9221" max="9222" width="7.6640625" customWidth="1"/>
    <col min="9223" max="9225" width="9.6640625" customWidth="1"/>
    <col min="9226" max="9226" width="13.44140625" customWidth="1"/>
    <col min="9227" max="9227" width="9.109375" customWidth="1"/>
    <col min="9228" max="9237" width="9.109375" hidden="1" customWidth="1"/>
    <col min="9238" max="9472" width="9.109375" hidden="1"/>
    <col min="9473" max="9473" width="6.6640625" customWidth="1"/>
    <col min="9474" max="9475" width="7.6640625" customWidth="1"/>
    <col min="9476" max="9476" width="1.6640625" customWidth="1"/>
    <col min="9477" max="9478" width="7.6640625" customWidth="1"/>
    <col min="9479" max="9481" width="9.6640625" customWidth="1"/>
    <col min="9482" max="9482" width="13.44140625" customWidth="1"/>
    <col min="9483" max="9483" width="9.109375" customWidth="1"/>
    <col min="9484" max="9493" width="9.109375" hidden="1" customWidth="1"/>
    <col min="9494" max="9728" width="9.109375" hidden="1"/>
    <col min="9729" max="9729" width="6.6640625" customWidth="1"/>
    <col min="9730" max="9731" width="7.6640625" customWidth="1"/>
    <col min="9732" max="9732" width="1.6640625" customWidth="1"/>
    <col min="9733" max="9734" width="7.6640625" customWidth="1"/>
    <col min="9735" max="9737" width="9.6640625" customWidth="1"/>
    <col min="9738" max="9738" width="13.44140625" customWidth="1"/>
    <col min="9739" max="9739" width="9.109375" customWidth="1"/>
    <col min="9740" max="9749" width="9.109375" hidden="1" customWidth="1"/>
    <col min="9750" max="9984" width="9.109375" hidden="1"/>
    <col min="9985" max="9985" width="6.6640625" customWidth="1"/>
    <col min="9986" max="9987" width="7.6640625" customWidth="1"/>
    <col min="9988" max="9988" width="1.6640625" customWidth="1"/>
    <col min="9989" max="9990" width="7.6640625" customWidth="1"/>
    <col min="9991" max="9993" width="9.6640625" customWidth="1"/>
    <col min="9994" max="9994" width="13.44140625" customWidth="1"/>
    <col min="9995" max="9995" width="9.109375" customWidth="1"/>
    <col min="9996" max="10005" width="9.109375" hidden="1" customWidth="1"/>
    <col min="10006" max="10240" width="9.109375" hidden="1"/>
    <col min="10241" max="10241" width="6.6640625" customWidth="1"/>
    <col min="10242" max="10243" width="7.6640625" customWidth="1"/>
    <col min="10244" max="10244" width="1.6640625" customWidth="1"/>
    <col min="10245" max="10246" width="7.6640625" customWidth="1"/>
    <col min="10247" max="10249" width="9.6640625" customWidth="1"/>
    <col min="10250" max="10250" width="13.44140625" customWidth="1"/>
    <col min="10251" max="10251" width="9.109375" customWidth="1"/>
    <col min="10252" max="10261" width="9.109375" hidden="1" customWidth="1"/>
    <col min="10262" max="10496" width="9.109375" hidden="1"/>
    <col min="10497" max="10497" width="6.6640625" customWidth="1"/>
    <col min="10498" max="10499" width="7.6640625" customWidth="1"/>
    <col min="10500" max="10500" width="1.6640625" customWidth="1"/>
    <col min="10501" max="10502" width="7.6640625" customWidth="1"/>
    <col min="10503" max="10505" width="9.6640625" customWidth="1"/>
    <col min="10506" max="10506" width="13.44140625" customWidth="1"/>
    <col min="10507" max="10507" width="9.109375" customWidth="1"/>
    <col min="10508" max="10517" width="9.109375" hidden="1" customWidth="1"/>
    <col min="10518" max="10752" width="9.109375" hidden="1"/>
    <col min="10753" max="10753" width="6.6640625" customWidth="1"/>
    <col min="10754" max="10755" width="7.6640625" customWidth="1"/>
    <col min="10756" max="10756" width="1.6640625" customWidth="1"/>
    <col min="10757" max="10758" width="7.6640625" customWidth="1"/>
    <col min="10759" max="10761" width="9.6640625" customWidth="1"/>
    <col min="10762" max="10762" width="13.44140625" customWidth="1"/>
    <col min="10763" max="10763" width="9.109375" customWidth="1"/>
    <col min="10764" max="10773" width="9.109375" hidden="1" customWidth="1"/>
    <col min="10774" max="11008" width="9.109375" hidden="1"/>
    <col min="11009" max="11009" width="6.6640625" customWidth="1"/>
    <col min="11010" max="11011" width="7.6640625" customWidth="1"/>
    <col min="11012" max="11012" width="1.6640625" customWidth="1"/>
    <col min="11013" max="11014" width="7.6640625" customWidth="1"/>
    <col min="11015" max="11017" width="9.6640625" customWidth="1"/>
    <col min="11018" max="11018" width="13.44140625" customWidth="1"/>
    <col min="11019" max="11019" width="9.109375" customWidth="1"/>
    <col min="11020" max="11029" width="9.109375" hidden="1" customWidth="1"/>
    <col min="11030" max="11264" width="9.109375" hidden="1"/>
    <col min="11265" max="11265" width="6.6640625" customWidth="1"/>
    <col min="11266" max="11267" width="7.6640625" customWidth="1"/>
    <col min="11268" max="11268" width="1.6640625" customWidth="1"/>
    <col min="11269" max="11270" width="7.6640625" customWidth="1"/>
    <col min="11271" max="11273" width="9.6640625" customWidth="1"/>
    <col min="11274" max="11274" width="13.44140625" customWidth="1"/>
    <col min="11275" max="11275" width="9.109375" customWidth="1"/>
    <col min="11276" max="11285" width="9.109375" hidden="1" customWidth="1"/>
    <col min="11286" max="11520" width="9.109375" hidden="1"/>
    <col min="11521" max="11521" width="6.6640625" customWidth="1"/>
    <col min="11522" max="11523" width="7.6640625" customWidth="1"/>
    <col min="11524" max="11524" width="1.6640625" customWidth="1"/>
    <col min="11525" max="11526" width="7.6640625" customWidth="1"/>
    <col min="11527" max="11529" width="9.6640625" customWidth="1"/>
    <col min="11530" max="11530" width="13.44140625" customWidth="1"/>
    <col min="11531" max="11531" width="9.109375" customWidth="1"/>
    <col min="11532" max="11541" width="9.109375" hidden="1" customWidth="1"/>
    <col min="11542" max="11776" width="9.109375" hidden="1"/>
    <col min="11777" max="11777" width="6.6640625" customWidth="1"/>
    <col min="11778" max="11779" width="7.6640625" customWidth="1"/>
    <col min="11780" max="11780" width="1.6640625" customWidth="1"/>
    <col min="11781" max="11782" width="7.6640625" customWidth="1"/>
    <col min="11783" max="11785" width="9.6640625" customWidth="1"/>
    <col min="11786" max="11786" width="13.44140625" customWidth="1"/>
    <col min="11787" max="11787" width="9.109375" customWidth="1"/>
    <col min="11788" max="11797" width="9.109375" hidden="1" customWidth="1"/>
    <col min="11798" max="12032" width="9.109375" hidden="1"/>
    <col min="12033" max="12033" width="6.6640625" customWidth="1"/>
    <col min="12034" max="12035" width="7.6640625" customWidth="1"/>
    <col min="12036" max="12036" width="1.6640625" customWidth="1"/>
    <col min="12037" max="12038" width="7.6640625" customWidth="1"/>
    <col min="12039" max="12041" width="9.6640625" customWidth="1"/>
    <col min="12042" max="12042" width="13.44140625" customWidth="1"/>
    <col min="12043" max="12043" width="9.109375" customWidth="1"/>
    <col min="12044" max="12053" width="9.109375" hidden="1" customWidth="1"/>
    <col min="12054" max="12288" width="9.109375" hidden="1"/>
    <col min="12289" max="12289" width="6.6640625" customWidth="1"/>
    <col min="12290" max="12291" width="7.6640625" customWidth="1"/>
    <col min="12292" max="12292" width="1.6640625" customWidth="1"/>
    <col min="12293" max="12294" width="7.6640625" customWidth="1"/>
    <col min="12295" max="12297" width="9.6640625" customWidth="1"/>
    <col min="12298" max="12298" width="13.44140625" customWidth="1"/>
    <col min="12299" max="12299" width="9.109375" customWidth="1"/>
    <col min="12300" max="12309" width="9.109375" hidden="1" customWidth="1"/>
    <col min="12310" max="12544" width="9.109375" hidden="1"/>
    <col min="12545" max="12545" width="6.6640625" customWidth="1"/>
    <col min="12546" max="12547" width="7.6640625" customWidth="1"/>
    <col min="12548" max="12548" width="1.6640625" customWidth="1"/>
    <col min="12549" max="12550" width="7.6640625" customWidth="1"/>
    <col min="12551" max="12553" width="9.6640625" customWidth="1"/>
    <col min="12554" max="12554" width="13.44140625" customWidth="1"/>
    <col min="12555" max="12555" width="9.109375" customWidth="1"/>
    <col min="12556" max="12565" width="9.109375" hidden="1" customWidth="1"/>
    <col min="12566" max="12800" width="9.109375" hidden="1"/>
    <col min="12801" max="12801" width="6.6640625" customWidth="1"/>
    <col min="12802" max="12803" width="7.6640625" customWidth="1"/>
    <col min="12804" max="12804" width="1.6640625" customWidth="1"/>
    <col min="12805" max="12806" width="7.6640625" customWidth="1"/>
    <col min="12807" max="12809" width="9.6640625" customWidth="1"/>
    <col min="12810" max="12810" width="13.44140625" customWidth="1"/>
    <col min="12811" max="12811" width="9.109375" customWidth="1"/>
    <col min="12812" max="12821" width="9.109375" hidden="1" customWidth="1"/>
    <col min="12822" max="13056" width="9.109375" hidden="1"/>
    <col min="13057" max="13057" width="6.6640625" customWidth="1"/>
    <col min="13058" max="13059" width="7.6640625" customWidth="1"/>
    <col min="13060" max="13060" width="1.6640625" customWidth="1"/>
    <col min="13061" max="13062" width="7.6640625" customWidth="1"/>
    <col min="13063" max="13065" width="9.6640625" customWidth="1"/>
    <col min="13066" max="13066" width="13.44140625" customWidth="1"/>
    <col min="13067" max="13067" width="9.109375" customWidth="1"/>
    <col min="13068" max="13077" width="9.109375" hidden="1" customWidth="1"/>
    <col min="13078" max="13312" width="9.109375" hidden="1"/>
    <col min="13313" max="13313" width="6.6640625" customWidth="1"/>
    <col min="13314" max="13315" width="7.6640625" customWidth="1"/>
    <col min="13316" max="13316" width="1.6640625" customWidth="1"/>
    <col min="13317" max="13318" width="7.6640625" customWidth="1"/>
    <col min="13319" max="13321" width="9.6640625" customWidth="1"/>
    <col min="13322" max="13322" width="13.44140625" customWidth="1"/>
    <col min="13323" max="13323" width="9.109375" customWidth="1"/>
    <col min="13324" max="13333" width="9.109375" hidden="1" customWidth="1"/>
    <col min="13334" max="13568" width="9.109375" hidden="1"/>
    <col min="13569" max="13569" width="6.6640625" customWidth="1"/>
    <col min="13570" max="13571" width="7.6640625" customWidth="1"/>
    <col min="13572" max="13572" width="1.6640625" customWidth="1"/>
    <col min="13573" max="13574" width="7.6640625" customWidth="1"/>
    <col min="13575" max="13577" width="9.6640625" customWidth="1"/>
    <col min="13578" max="13578" width="13.44140625" customWidth="1"/>
    <col min="13579" max="13579" width="9.109375" customWidth="1"/>
    <col min="13580" max="13589" width="9.109375" hidden="1" customWidth="1"/>
    <col min="13590" max="13824" width="9.109375" hidden="1"/>
    <col min="13825" max="13825" width="6.6640625" customWidth="1"/>
    <col min="13826" max="13827" width="7.6640625" customWidth="1"/>
    <col min="13828" max="13828" width="1.6640625" customWidth="1"/>
    <col min="13829" max="13830" width="7.6640625" customWidth="1"/>
    <col min="13831" max="13833" width="9.6640625" customWidth="1"/>
    <col min="13834" max="13834" width="13.44140625" customWidth="1"/>
    <col min="13835" max="13835" width="9.109375" customWidth="1"/>
    <col min="13836" max="13845" width="9.109375" hidden="1" customWidth="1"/>
    <col min="13846" max="14080" width="9.109375" hidden="1"/>
    <col min="14081" max="14081" width="6.6640625" customWidth="1"/>
    <col min="14082" max="14083" width="7.6640625" customWidth="1"/>
    <col min="14084" max="14084" width="1.6640625" customWidth="1"/>
    <col min="14085" max="14086" width="7.6640625" customWidth="1"/>
    <col min="14087" max="14089" width="9.6640625" customWidth="1"/>
    <col min="14090" max="14090" width="13.44140625" customWidth="1"/>
    <col min="14091" max="14091" width="9.109375" customWidth="1"/>
    <col min="14092" max="14101" width="9.109375" hidden="1" customWidth="1"/>
    <col min="14102" max="14336" width="9.109375" hidden="1"/>
    <col min="14337" max="14337" width="6.6640625" customWidth="1"/>
    <col min="14338" max="14339" width="7.6640625" customWidth="1"/>
    <col min="14340" max="14340" width="1.6640625" customWidth="1"/>
    <col min="14341" max="14342" width="7.6640625" customWidth="1"/>
    <col min="14343" max="14345" width="9.6640625" customWidth="1"/>
    <col min="14346" max="14346" width="13.44140625" customWidth="1"/>
    <col min="14347" max="14347" width="9.109375" customWidth="1"/>
    <col min="14348" max="14357" width="9.109375" hidden="1" customWidth="1"/>
    <col min="14358" max="14592" width="9.109375" hidden="1"/>
    <col min="14593" max="14593" width="6.6640625" customWidth="1"/>
    <col min="14594" max="14595" width="7.6640625" customWidth="1"/>
    <col min="14596" max="14596" width="1.6640625" customWidth="1"/>
    <col min="14597" max="14598" width="7.6640625" customWidth="1"/>
    <col min="14599" max="14601" width="9.6640625" customWidth="1"/>
    <col min="14602" max="14602" width="13.44140625" customWidth="1"/>
    <col min="14603" max="14603" width="9.109375" customWidth="1"/>
    <col min="14604" max="14613" width="9.109375" hidden="1" customWidth="1"/>
    <col min="14614" max="14848" width="9.109375" hidden="1"/>
    <col min="14849" max="14849" width="6.6640625" customWidth="1"/>
    <col min="14850" max="14851" width="7.6640625" customWidth="1"/>
    <col min="14852" max="14852" width="1.6640625" customWidth="1"/>
    <col min="14853" max="14854" width="7.6640625" customWidth="1"/>
    <col min="14855" max="14857" width="9.6640625" customWidth="1"/>
    <col min="14858" max="14858" width="13.44140625" customWidth="1"/>
    <col min="14859" max="14859" width="9.109375" customWidth="1"/>
    <col min="14860" max="14869" width="9.109375" hidden="1" customWidth="1"/>
    <col min="14870" max="15104" width="9.109375" hidden="1"/>
    <col min="15105" max="15105" width="6.6640625" customWidth="1"/>
    <col min="15106" max="15107" width="7.6640625" customWidth="1"/>
    <col min="15108" max="15108" width="1.6640625" customWidth="1"/>
    <col min="15109" max="15110" width="7.6640625" customWidth="1"/>
    <col min="15111" max="15113" width="9.6640625" customWidth="1"/>
    <col min="15114" max="15114" width="13.44140625" customWidth="1"/>
    <col min="15115" max="15115" width="9.109375" customWidth="1"/>
    <col min="15116" max="15125" width="9.109375" hidden="1" customWidth="1"/>
    <col min="15126" max="15360" width="9.109375" hidden="1"/>
    <col min="15361" max="15361" width="6.6640625" customWidth="1"/>
    <col min="15362" max="15363" width="7.6640625" customWidth="1"/>
    <col min="15364" max="15364" width="1.6640625" customWidth="1"/>
    <col min="15365" max="15366" width="7.6640625" customWidth="1"/>
    <col min="15367" max="15369" width="9.6640625" customWidth="1"/>
    <col min="15370" max="15370" width="13.44140625" customWidth="1"/>
    <col min="15371" max="15371" width="9.109375" customWidth="1"/>
    <col min="15372" max="15381" width="9.109375" hidden="1" customWidth="1"/>
    <col min="15382" max="15616" width="9.109375" hidden="1"/>
    <col min="15617" max="15617" width="6.6640625" customWidth="1"/>
    <col min="15618" max="15619" width="7.6640625" customWidth="1"/>
    <col min="15620" max="15620" width="1.6640625" customWidth="1"/>
    <col min="15621" max="15622" width="7.6640625" customWidth="1"/>
    <col min="15623" max="15625" width="9.6640625" customWidth="1"/>
    <col min="15626" max="15626" width="13.44140625" customWidth="1"/>
    <col min="15627" max="15627" width="9.109375" customWidth="1"/>
    <col min="15628" max="15637" width="9.109375" hidden="1" customWidth="1"/>
    <col min="15638" max="15872" width="9.109375" hidden="1"/>
    <col min="15873" max="15873" width="6.6640625" customWidth="1"/>
    <col min="15874" max="15875" width="7.6640625" customWidth="1"/>
    <col min="15876" max="15876" width="1.6640625" customWidth="1"/>
    <col min="15877" max="15878" width="7.6640625" customWidth="1"/>
    <col min="15879" max="15881" width="9.6640625" customWidth="1"/>
    <col min="15882" max="15882" width="13.44140625" customWidth="1"/>
    <col min="15883" max="15883" width="9.109375" customWidth="1"/>
    <col min="15884" max="15893" width="9.109375" hidden="1" customWidth="1"/>
    <col min="15894" max="16128" width="9.109375" hidden="1"/>
    <col min="16129" max="16129" width="6.6640625" customWidth="1"/>
    <col min="16130" max="16131" width="7.6640625" customWidth="1"/>
    <col min="16132" max="16132" width="1.6640625" customWidth="1"/>
    <col min="16133" max="16134" width="7.6640625" customWidth="1"/>
    <col min="16135" max="16137" width="9.6640625" customWidth="1"/>
    <col min="16138" max="16138" width="13.44140625" customWidth="1"/>
    <col min="16139" max="16139" width="9.109375" customWidth="1"/>
    <col min="16140" max="16149" width="9.109375" hidden="1" customWidth="1"/>
    <col min="16150" max="16384" width="9.109375" hidden="1"/>
  </cols>
  <sheetData>
    <row r="1" spans="1:256" ht="15.6" x14ac:dyDescent="0.3">
      <c r="A1" s="396" t="s">
        <v>695</v>
      </c>
      <c r="B1" s="397"/>
      <c r="C1" s="397"/>
      <c r="D1" s="397"/>
      <c r="E1" s="397"/>
      <c r="F1" s="397"/>
      <c r="G1" s="397"/>
      <c r="H1" s="397"/>
      <c r="I1" s="397"/>
      <c r="J1" s="398"/>
      <c r="K1" s="399"/>
      <c r="L1" s="399"/>
      <c r="M1" s="399"/>
    </row>
    <row r="2" spans="1:256" ht="15" customHeight="1" x14ac:dyDescent="0.3">
      <c r="A2" s="396" t="s">
        <v>696</v>
      </c>
      <c r="B2" s="397"/>
      <c r="C2" s="397"/>
      <c r="D2" s="397"/>
      <c r="E2" s="397"/>
      <c r="F2" s="397"/>
      <c r="G2" s="397"/>
      <c r="H2" s="397"/>
      <c r="I2" s="397"/>
      <c r="J2" s="398"/>
      <c r="K2" s="399"/>
      <c r="L2" s="399"/>
      <c r="M2" s="399"/>
    </row>
    <row r="3" spans="1:256" ht="15" customHeight="1" x14ac:dyDescent="0.25">
      <c r="A3" s="400" t="s">
        <v>697</v>
      </c>
      <c r="B3" s="401" t="s">
        <v>40</v>
      </c>
      <c r="C3" s="401"/>
      <c r="D3" s="402"/>
      <c r="E3" s="401" t="s">
        <v>137</v>
      </c>
      <c r="F3" s="401"/>
      <c r="G3" s="403" t="s">
        <v>138</v>
      </c>
      <c r="H3" s="403" t="s">
        <v>139</v>
      </c>
      <c r="I3" s="403" t="s">
        <v>698</v>
      </c>
      <c r="J3" s="404" t="s">
        <v>699</v>
      </c>
      <c r="K3" s="405"/>
      <c r="L3" s="405"/>
      <c r="M3" s="405"/>
      <c r="N3" s="405"/>
      <c r="O3" s="405"/>
      <c r="P3" s="405"/>
      <c r="Q3" s="405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6"/>
      <c r="BY3" s="406"/>
      <c r="BZ3" s="406"/>
      <c r="CA3" s="406"/>
      <c r="CB3" s="406"/>
      <c r="CC3" s="406"/>
      <c r="CD3" s="406"/>
      <c r="CE3" s="406"/>
      <c r="CF3" s="406"/>
      <c r="CG3" s="406"/>
      <c r="CH3" s="406"/>
      <c r="CI3" s="406"/>
      <c r="CJ3" s="406"/>
      <c r="CK3" s="406"/>
      <c r="CL3" s="406"/>
      <c r="CM3" s="406"/>
      <c r="CN3" s="406"/>
      <c r="CO3" s="406"/>
      <c r="CP3" s="406"/>
      <c r="CQ3" s="406"/>
      <c r="CR3" s="406"/>
      <c r="CS3" s="406"/>
      <c r="CT3" s="406"/>
      <c r="CU3" s="406"/>
      <c r="CV3" s="406"/>
      <c r="CW3" s="406"/>
      <c r="CX3" s="406"/>
      <c r="CY3" s="406"/>
      <c r="CZ3" s="406"/>
      <c r="DA3" s="406"/>
      <c r="DB3" s="406"/>
      <c r="DC3" s="406"/>
      <c r="DD3" s="406"/>
      <c r="DE3" s="406"/>
      <c r="DF3" s="406"/>
      <c r="DG3" s="406"/>
      <c r="DH3" s="406"/>
      <c r="DI3" s="406"/>
      <c r="DJ3" s="406"/>
      <c r="DK3" s="406"/>
      <c r="DL3" s="406"/>
      <c r="DM3" s="406"/>
      <c r="DN3" s="406"/>
      <c r="DO3" s="406"/>
      <c r="DP3" s="406"/>
      <c r="DQ3" s="406"/>
      <c r="DR3" s="406"/>
      <c r="DS3" s="406"/>
      <c r="DT3" s="406"/>
      <c r="DU3" s="406"/>
      <c r="DV3" s="406"/>
      <c r="DW3" s="406"/>
      <c r="DX3" s="406"/>
      <c r="DY3" s="406"/>
      <c r="DZ3" s="406"/>
      <c r="EA3" s="406"/>
      <c r="EB3" s="406"/>
      <c r="EC3" s="406"/>
      <c r="ED3" s="406"/>
      <c r="EE3" s="406"/>
      <c r="EF3" s="406"/>
      <c r="EG3" s="406"/>
      <c r="EH3" s="406"/>
      <c r="EI3" s="406"/>
      <c r="EJ3" s="406"/>
      <c r="EK3" s="406"/>
      <c r="EL3" s="406"/>
      <c r="EM3" s="406"/>
      <c r="EN3" s="406"/>
      <c r="EO3" s="406"/>
      <c r="EP3" s="406"/>
      <c r="EQ3" s="406"/>
      <c r="ER3" s="406"/>
      <c r="ES3" s="406"/>
      <c r="ET3" s="406"/>
      <c r="EU3" s="406"/>
      <c r="EV3" s="406"/>
      <c r="EW3" s="406"/>
      <c r="EX3" s="406"/>
      <c r="EY3" s="406"/>
      <c r="EZ3" s="406"/>
      <c r="FA3" s="406"/>
      <c r="FB3" s="406"/>
      <c r="FC3" s="406"/>
      <c r="FD3" s="406"/>
      <c r="FE3" s="406"/>
      <c r="FF3" s="406"/>
      <c r="FG3" s="406"/>
      <c r="FH3" s="406"/>
      <c r="FI3" s="406"/>
      <c r="FJ3" s="406"/>
      <c r="FK3" s="406"/>
      <c r="FL3" s="406"/>
      <c r="FM3" s="406"/>
      <c r="FN3" s="406"/>
      <c r="FO3" s="406"/>
      <c r="FP3" s="406"/>
      <c r="FQ3" s="406"/>
      <c r="FR3" s="406"/>
      <c r="FS3" s="406"/>
      <c r="FT3" s="406"/>
      <c r="FU3" s="406"/>
      <c r="FV3" s="406"/>
      <c r="FW3" s="406"/>
      <c r="FX3" s="406"/>
      <c r="FY3" s="406"/>
      <c r="FZ3" s="406"/>
      <c r="GA3" s="406"/>
      <c r="GB3" s="406"/>
      <c r="GC3" s="406"/>
      <c r="GD3" s="406"/>
      <c r="GE3" s="406"/>
      <c r="GF3" s="406"/>
      <c r="GG3" s="406"/>
      <c r="GH3" s="406"/>
      <c r="GI3" s="406"/>
      <c r="GJ3" s="406"/>
      <c r="GK3" s="406"/>
      <c r="GL3" s="406"/>
      <c r="GM3" s="406"/>
      <c r="GN3" s="406"/>
      <c r="GO3" s="406"/>
      <c r="GP3" s="406"/>
      <c r="GQ3" s="406"/>
      <c r="GR3" s="406"/>
      <c r="GS3" s="406"/>
      <c r="GT3" s="406"/>
      <c r="GU3" s="406"/>
      <c r="GV3" s="406"/>
      <c r="GW3" s="406"/>
      <c r="GX3" s="406"/>
      <c r="GY3" s="406"/>
      <c r="GZ3" s="406"/>
      <c r="HA3" s="406"/>
      <c r="HB3" s="406"/>
      <c r="HC3" s="406"/>
      <c r="HD3" s="406"/>
      <c r="HE3" s="406"/>
      <c r="HF3" s="406"/>
      <c r="HG3" s="406"/>
      <c r="HH3" s="406"/>
      <c r="HI3" s="406"/>
      <c r="HJ3" s="406"/>
      <c r="HK3" s="406"/>
      <c r="HL3" s="406"/>
      <c r="HM3" s="406"/>
      <c r="HN3" s="406"/>
      <c r="HO3" s="406"/>
      <c r="HP3" s="406"/>
      <c r="HQ3" s="406"/>
      <c r="HR3" s="406"/>
      <c r="HS3" s="406"/>
      <c r="HT3" s="406"/>
      <c r="HU3" s="406"/>
      <c r="HV3" s="406"/>
      <c r="HW3" s="406"/>
      <c r="HX3" s="406"/>
      <c r="HY3" s="406"/>
      <c r="HZ3" s="406"/>
      <c r="IA3" s="406"/>
      <c r="IB3" s="406"/>
      <c r="IC3" s="406"/>
      <c r="ID3" s="406"/>
      <c r="IE3" s="406"/>
      <c r="IF3" s="406"/>
      <c r="IG3" s="406"/>
      <c r="IH3" s="406"/>
      <c r="II3" s="406"/>
      <c r="IJ3" s="406"/>
      <c r="IK3" s="406"/>
      <c r="IL3" s="406"/>
      <c r="IM3" s="406"/>
      <c r="IN3" s="406"/>
      <c r="IO3" s="406"/>
      <c r="IP3" s="406"/>
      <c r="IQ3" s="406"/>
      <c r="IR3" s="406"/>
      <c r="IS3" s="406"/>
      <c r="IT3" s="406"/>
      <c r="IU3" s="406"/>
      <c r="IV3" s="406"/>
    </row>
    <row r="4" spans="1:256" s="412" customFormat="1" ht="15.6" x14ac:dyDescent="0.25">
      <c r="A4" s="407" t="s">
        <v>700</v>
      </c>
      <c r="B4" s="408" t="s">
        <v>701</v>
      </c>
      <c r="C4" s="408"/>
      <c r="D4" s="409"/>
      <c r="E4" s="408" t="s">
        <v>702</v>
      </c>
      <c r="F4" s="408"/>
      <c r="G4" s="410" t="s">
        <v>30</v>
      </c>
      <c r="H4" s="410" t="s">
        <v>30</v>
      </c>
      <c r="I4" s="410" t="s">
        <v>703</v>
      </c>
      <c r="J4" s="411" t="s">
        <v>704</v>
      </c>
      <c r="K4" s="405"/>
      <c r="L4" s="405"/>
      <c r="M4" s="405"/>
      <c r="N4" s="405"/>
      <c r="O4" s="405"/>
      <c r="P4" s="405"/>
      <c r="Q4" s="405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06"/>
      <c r="CG4" s="406"/>
      <c r="CH4" s="406"/>
      <c r="CI4" s="406"/>
      <c r="CJ4" s="406"/>
      <c r="CK4" s="406"/>
      <c r="CL4" s="406"/>
      <c r="CM4" s="406"/>
      <c r="CN4" s="406"/>
      <c r="CO4" s="406"/>
      <c r="CP4" s="406"/>
      <c r="CQ4" s="406"/>
      <c r="CR4" s="406"/>
      <c r="CS4" s="406"/>
      <c r="CT4" s="406"/>
      <c r="CU4" s="406"/>
      <c r="CV4" s="406"/>
      <c r="CW4" s="406"/>
      <c r="CX4" s="406"/>
      <c r="CY4" s="406"/>
      <c r="CZ4" s="406"/>
      <c r="DA4" s="406"/>
      <c r="DB4" s="406"/>
      <c r="DC4" s="406"/>
      <c r="DD4" s="406"/>
      <c r="DE4" s="406"/>
      <c r="DF4" s="406"/>
      <c r="DG4" s="406"/>
      <c r="DH4" s="406"/>
      <c r="DI4" s="406"/>
      <c r="DJ4" s="406"/>
      <c r="DK4" s="406"/>
      <c r="DL4" s="406"/>
      <c r="DM4" s="406"/>
      <c r="DN4" s="406"/>
      <c r="DO4" s="406"/>
      <c r="DP4" s="406"/>
      <c r="DQ4" s="406"/>
      <c r="DR4" s="406"/>
      <c r="DS4" s="406"/>
      <c r="DT4" s="406"/>
      <c r="DU4" s="406"/>
      <c r="DV4" s="406"/>
      <c r="DW4" s="406"/>
      <c r="DX4" s="406"/>
      <c r="DY4" s="406"/>
      <c r="DZ4" s="406"/>
      <c r="EA4" s="406"/>
      <c r="EB4" s="406"/>
      <c r="EC4" s="406"/>
      <c r="ED4" s="406"/>
      <c r="EE4" s="406"/>
      <c r="EF4" s="406"/>
      <c r="EG4" s="406"/>
      <c r="EH4" s="406"/>
      <c r="EI4" s="406"/>
      <c r="EJ4" s="406"/>
      <c r="EK4" s="406"/>
      <c r="EL4" s="406"/>
      <c r="EM4" s="406"/>
      <c r="EN4" s="406"/>
      <c r="EO4" s="406"/>
      <c r="EP4" s="406"/>
      <c r="EQ4" s="406"/>
      <c r="ER4" s="406"/>
      <c r="ES4" s="406"/>
      <c r="ET4" s="406"/>
      <c r="EU4" s="406"/>
      <c r="EV4" s="406"/>
      <c r="EW4" s="406"/>
      <c r="EX4" s="406"/>
      <c r="EY4" s="406"/>
      <c r="EZ4" s="406"/>
      <c r="FA4" s="406"/>
      <c r="FB4" s="406"/>
      <c r="FC4" s="406"/>
      <c r="FD4" s="406"/>
      <c r="FE4" s="406"/>
      <c r="FF4" s="406"/>
      <c r="FG4" s="406"/>
      <c r="FH4" s="406"/>
      <c r="FI4" s="406"/>
      <c r="FJ4" s="406"/>
      <c r="FK4" s="406"/>
      <c r="FL4" s="406"/>
      <c r="FM4" s="406"/>
      <c r="FN4" s="406"/>
      <c r="FO4" s="406"/>
      <c r="FP4" s="406"/>
      <c r="FQ4" s="406"/>
      <c r="FR4" s="406"/>
      <c r="FS4" s="406"/>
      <c r="FT4" s="406"/>
      <c r="FU4" s="406"/>
      <c r="FV4" s="406"/>
      <c r="FW4" s="406"/>
      <c r="FX4" s="406"/>
      <c r="FY4" s="406"/>
      <c r="FZ4" s="406"/>
      <c r="GA4" s="406"/>
      <c r="GB4" s="406"/>
      <c r="GC4" s="406"/>
      <c r="GD4" s="406"/>
      <c r="GE4" s="406"/>
      <c r="GF4" s="406"/>
      <c r="GG4" s="406"/>
      <c r="GH4" s="406"/>
      <c r="GI4" s="406"/>
      <c r="GJ4" s="406"/>
      <c r="GK4" s="406"/>
      <c r="GL4" s="406"/>
      <c r="GM4" s="406"/>
      <c r="GN4" s="406"/>
      <c r="GO4" s="406"/>
      <c r="GP4" s="406"/>
      <c r="GQ4" s="406"/>
      <c r="GR4" s="406"/>
      <c r="GS4" s="406"/>
      <c r="GT4" s="406"/>
      <c r="GU4" s="406"/>
      <c r="GV4" s="406"/>
      <c r="GW4" s="406"/>
      <c r="GX4" s="406"/>
      <c r="GY4" s="406"/>
      <c r="GZ4" s="406"/>
      <c r="HA4" s="406"/>
      <c r="HB4" s="406"/>
      <c r="HC4" s="406"/>
      <c r="HD4" s="406"/>
      <c r="HE4" s="406"/>
      <c r="HF4" s="406"/>
      <c r="HG4" s="406"/>
      <c r="HH4" s="406"/>
      <c r="HI4" s="406"/>
      <c r="HJ4" s="406"/>
      <c r="HK4" s="406"/>
      <c r="HL4" s="406"/>
      <c r="HM4" s="406"/>
      <c r="HN4" s="406"/>
      <c r="HO4" s="406"/>
      <c r="HP4" s="406"/>
      <c r="HQ4" s="406"/>
      <c r="HR4" s="406"/>
      <c r="HS4" s="406"/>
      <c r="HT4" s="406"/>
      <c r="HU4" s="406"/>
      <c r="HV4" s="406"/>
      <c r="HW4" s="406"/>
      <c r="HX4" s="406"/>
      <c r="HY4" s="406"/>
      <c r="HZ4" s="406"/>
      <c r="IA4" s="406"/>
      <c r="IB4" s="406"/>
      <c r="IC4" s="406"/>
      <c r="ID4" s="406"/>
      <c r="IE4" s="406"/>
      <c r="IF4" s="406"/>
      <c r="IG4" s="406"/>
      <c r="IH4" s="406"/>
      <c r="II4" s="406"/>
      <c r="IJ4" s="406"/>
      <c r="IK4" s="406"/>
      <c r="IL4" s="406"/>
      <c r="IM4" s="406"/>
      <c r="IN4" s="406"/>
      <c r="IO4" s="406"/>
      <c r="IP4" s="406"/>
      <c r="IQ4" s="406"/>
      <c r="IR4" s="406"/>
      <c r="IS4" s="406"/>
      <c r="IT4" s="406"/>
      <c r="IU4" s="406"/>
      <c r="IV4" s="406"/>
    </row>
    <row r="5" spans="1:256" s="412" customFormat="1" ht="13.2" x14ac:dyDescent="0.25">
      <c r="A5" s="407" t="s">
        <v>705</v>
      </c>
      <c r="B5" s="410" t="s">
        <v>64</v>
      </c>
      <c r="C5" s="410" t="s">
        <v>706</v>
      </c>
      <c r="D5" s="409"/>
      <c r="E5" s="410" t="s">
        <v>64</v>
      </c>
      <c r="F5" s="410" t="s">
        <v>706</v>
      </c>
      <c r="G5" s="413"/>
      <c r="H5" s="413"/>
      <c r="I5" s="410" t="s">
        <v>707</v>
      </c>
      <c r="J5" s="411" t="s">
        <v>708</v>
      </c>
      <c r="K5" s="405"/>
      <c r="L5" s="405"/>
      <c r="M5" s="405"/>
      <c r="N5" s="405"/>
      <c r="O5" s="405"/>
      <c r="P5" s="405"/>
      <c r="Q5" s="405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6"/>
      <c r="CW5" s="406"/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6"/>
      <c r="DI5" s="406"/>
      <c r="DJ5" s="406"/>
      <c r="DK5" s="406"/>
      <c r="DL5" s="406"/>
      <c r="DM5" s="406"/>
      <c r="DN5" s="406"/>
      <c r="DO5" s="406"/>
      <c r="DP5" s="406"/>
      <c r="DQ5" s="406"/>
      <c r="DR5" s="406"/>
      <c r="DS5" s="406"/>
      <c r="DT5" s="406"/>
      <c r="DU5" s="406"/>
      <c r="DV5" s="406"/>
      <c r="DW5" s="406"/>
      <c r="DX5" s="406"/>
      <c r="DY5" s="406"/>
      <c r="DZ5" s="406"/>
      <c r="EA5" s="406"/>
      <c r="EB5" s="406"/>
      <c r="EC5" s="406"/>
      <c r="ED5" s="406"/>
      <c r="EE5" s="406"/>
      <c r="EF5" s="406"/>
      <c r="EG5" s="406"/>
      <c r="EH5" s="406"/>
      <c r="EI5" s="406"/>
      <c r="EJ5" s="406"/>
      <c r="EK5" s="406"/>
      <c r="EL5" s="406"/>
      <c r="EM5" s="406"/>
      <c r="EN5" s="406"/>
      <c r="EO5" s="406"/>
      <c r="EP5" s="406"/>
      <c r="EQ5" s="406"/>
      <c r="ER5" s="406"/>
      <c r="ES5" s="406"/>
      <c r="ET5" s="406"/>
      <c r="EU5" s="406"/>
      <c r="EV5" s="406"/>
      <c r="EW5" s="406"/>
      <c r="EX5" s="406"/>
      <c r="EY5" s="406"/>
      <c r="EZ5" s="406"/>
      <c r="FA5" s="406"/>
      <c r="FB5" s="406"/>
      <c r="FC5" s="406"/>
      <c r="FD5" s="406"/>
      <c r="FE5" s="406"/>
      <c r="FF5" s="406"/>
      <c r="FG5" s="406"/>
      <c r="FH5" s="406"/>
      <c r="FI5" s="406"/>
      <c r="FJ5" s="406"/>
      <c r="FK5" s="406"/>
      <c r="FL5" s="406"/>
      <c r="FM5" s="406"/>
      <c r="FN5" s="406"/>
      <c r="FO5" s="406"/>
      <c r="FP5" s="406"/>
      <c r="FQ5" s="406"/>
      <c r="FR5" s="406"/>
      <c r="FS5" s="406"/>
      <c r="FT5" s="406"/>
      <c r="FU5" s="406"/>
      <c r="FV5" s="406"/>
      <c r="FW5" s="406"/>
      <c r="FX5" s="406"/>
      <c r="FY5" s="406"/>
      <c r="FZ5" s="406"/>
      <c r="GA5" s="406"/>
      <c r="GB5" s="406"/>
      <c r="GC5" s="406"/>
      <c r="GD5" s="406"/>
      <c r="GE5" s="406"/>
      <c r="GF5" s="406"/>
      <c r="GG5" s="406"/>
      <c r="GH5" s="406"/>
      <c r="GI5" s="406"/>
      <c r="GJ5" s="406"/>
      <c r="GK5" s="406"/>
      <c r="GL5" s="406"/>
      <c r="GM5" s="406"/>
      <c r="GN5" s="406"/>
      <c r="GO5" s="406"/>
      <c r="GP5" s="406"/>
      <c r="GQ5" s="406"/>
      <c r="GR5" s="406"/>
      <c r="GS5" s="406"/>
      <c r="GT5" s="406"/>
      <c r="GU5" s="406"/>
      <c r="GV5" s="406"/>
      <c r="GW5" s="406"/>
      <c r="GX5" s="406"/>
      <c r="GY5" s="406"/>
      <c r="GZ5" s="406"/>
      <c r="HA5" s="406"/>
      <c r="HB5" s="406"/>
      <c r="HC5" s="406"/>
      <c r="HD5" s="406"/>
      <c r="HE5" s="406"/>
      <c r="HF5" s="406"/>
      <c r="HG5" s="406"/>
      <c r="HH5" s="406"/>
      <c r="HI5" s="406"/>
      <c r="HJ5" s="406"/>
      <c r="HK5" s="406"/>
      <c r="HL5" s="406"/>
      <c r="HM5" s="406"/>
      <c r="HN5" s="406"/>
      <c r="HO5" s="406"/>
      <c r="HP5" s="406"/>
      <c r="HQ5" s="406"/>
      <c r="HR5" s="406"/>
      <c r="HS5" s="406"/>
      <c r="HT5" s="406"/>
      <c r="HU5" s="406"/>
      <c r="HV5" s="406"/>
      <c r="HW5" s="406"/>
      <c r="HX5" s="406"/>
      <c r="HY5" s="406"/>
      <c r="HZ5" s="406"/>
      <c r="IA5" s="406"/>
      <c r="IB5" s="406"/>
      <c r="IC5" s="406"/>
      <c r="ID5" s="406"/>
      <c r="IE5" s="406"/>
      <c r="IF5" s="406"/>
      <c r="IG5" s="406"/>
      <c r="IH5" s="406"/>
      <c r="II5" s="406"/>
      <c r="IJ5" s="406"/>
      <c r="IK5" s="406"/>
      <c r="IL5" s="406"/>
      <c r="IM5" s="406"/>
      <c r="IN5" s="406"/>
      <c r="IO5" s="406"/>
      <c r="IP5" s="406"/>
      <c r="IQ5" s="406"/>
      <c r="IR5" s="406"/>
      <c r="IS5" s="406"/>
      <c r="IT5" s="406"/>
      <c r="IU5" s="406"/>
      <c r="IV5" s="406"/>
    </row>
    <row r="6" spans="1:256" s="412" customFormat="1" ht="13.2" x14ac:dyDescent="0.25">
      <c r="A6" s="3"/>
      <c r="B6" s="414"/>
      <c r="C6" s="414"/>
      <c r="D6" s="414"/>
      <c r="E6" s="414"/>
      <c r="F6" s="414"/>
      <c r="G6" s="415"/>
      <c r="H6" s="415"/>
      <c r="I6" s="415"/>
      <c r="J6" s="416" t="s">
        <v>709</v>
      </c>
      <c r="K6" s="405"/>
      <c r="L6" s="405"/>
      <c r="M6" s="405"/>
      <c r="N6" s="405"/>
      <c r="O6" s="405"/>
      <c r="P6" s="405"/>
      <c r="Q6" s="405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406"/>
      <c r="DF6" s="406"/>
      <c r="DG6" s="406"/>
      <c r="DH6" s="406"/>
      <c r="DI6" s="406"/>
      <c r="DJ6" s="406"/>
      <c r="DK6" s="406"/>
      <c r="DL6" s="406"/>
      <c r="DM6" s="406"/>
      <c r="DN6" s="406"/>
      <c r="DO6" s="406"/>
      <c r="DP6" s="406"/>
      <c r="DQ6" s="406"/>
      <c r="DR6" s="406"/>
      <c r="DS6" s="406"/>
      <c r="DT6" s="406"/>
      <c r="DU6" s="406"/>
      <c r="DV6" s="406"/>
      <c r="DW6" s="406"/>
      <c r="DX6" s="406"/>
      <c r="DY6" s="406"/>
      <c r="DZ6" s="406"/>
      <c r="EA6" s="406"/>
      <c r="EB6" s="406"/>
      <c r="EC6" s="406"/>
      <c r="ED6" s="406"/>
      <c r="EE6" s="406"/>
      <c r="EF6" s="406"/>
      <c r="EG6" s="406"/>
      <c r="EH6" s="406"/>
      <c r="EI6" s="406"/>
      <c r="EJ6" s="406"/>
      <c r="EK6" s="406"/>
      <c r="EL6" s="406"/>
      <c r="EM6" s="406"/>
      <c r="EN6" s="406"/>
      <c r="EO6" s="406"/>
      <c r="EP6" s="406"/>
      <c r="EQ6" s="406"/>
      <c r="ER6" s="406"/>
      <c r="ES6" s="406"/>
      <c r="ET6" s="406"/>
      <c r="EU6" s="406"/>
      <c r="EV6" s="406"/>
      <c r="EW6" s="406"/>
      <c r="EX6" s="406"/>
      <c r="EY6" s="406"/>
      <c r="EZ6" s="406"/>
      <c r="FA6" s="406"/>
      <c r="FB6" s="406"/>
      <c r="FC6" s="406"/>
      <c r="FD6" s="406"/>
      <c r="FE6" s="406"/>
      <c r="FF6" s="406"/>
      <c r="FG6" s="406"/>
      <c r="FH6" s="406"/>
      <c r="FI6" s="406"/>
      <c r="FJ6" s="406"/>
      <c r="FK6" s="406"/>
      <c r="FL6" s="406"/>
      <c r="FM6" s="406"/>
      <c r="FN6" s="406"/>
      <c r="FO6" s="406"/>
      <c r="FP6" s="406"/>
      <c r="FQ6" s="406"/>
      <c r="FR6" s="406"/>
      <c r="FS6" s="406"/>
      <c r="FT6" s="406"/>
      <c r="FU6" s="406"/>
      <c r="FV6" s="406"/>
      <c r="FW6" s="406"/>
      <c r="FX6" s="406"/>
      <c r="FY6" s="406"/>
      <c r="FZ6" s="406"/>
      <c r="GA6" s="406"/>
      <c r="GB6" s="406"/>
      <c r="GC6" s="406"/>
      <c r="GD6" s="406"/>
      <c r="GE6" s="406"/>
      <c r="GF6" s="406"/>
      <c r="GG6" s="406"/>
      <c r="GH6" s="406"/>
      <c r="GI6" s="406"/>
      <c r="GJ6" s="406"/>
      <c r="GK6" s="406"/>
      <c r="GL6" s="406"/>
      <c r="GM6" s="406"/>
      <c r="GN6" s="406"/>
      <c r="GO6" s="406"/>
      <c r="GP6" s="406"/>
      <c r="GQ6" s="406"/>
      <c r="GR6" s="406"/>
      <c r="GS6" s="406"/>
      <c r="GT6" s="406"/>
      <c r="GU6" s="406"/>
      <c r="GV6" s="406"/>
      <c r="GW6" s="406"/>
      <c r="GX6" s="406"/>
      <c r="GY6" s="406"/>
      <c r="GZ6" s="406"/>
      <c r="HA6" s="406"/>
      <c r="HB6" s="406"/>
      <c r="HC6" s="406"/>
      <c r="HD6" s="406"/>
      <c r="HE6" s="406"/>
      <c r="HF6" s="406"/>
      <c r="HG6" s="406"/>
      <c r="HH6" s="406"/>
      <c r="HI6" s="406"/>
      <c r="HJ6" s="406"/>
      <c r="HK6" s="406"/>
      <c r="HL6" s="406"/>
      <c r="HM6" s="406"/>
      <c r="HN6" s="406"/>
      <c r="HO6" s="406"/>
      <c r="HP6" s="406"/>
      <c r="HQ6" s="406"/>
      <c r="HR6" s="406"/>
      <c r="HS6" s="406"/>
      <c r="HT6" s="406"/>
      <c r="HU6" s="406"/>
      <c r="HV6" s="406"/>
      <c r="HW6" s="406"/>
      <c r="HX6" s="406"/>
      <c r="HY6" s="406"/>
      <c r="HZ6" s="406"/>
      <c r="IA6" s="406"/>
      <c r="IB6" s="406"/>
      <c r="IC6" s="406"/>
      <c r="ID6" s="406"/>
      <c r="IE6" s="406"/>
      <c r="IF6" s="406"/>
      <c r="IG6" s="406"/>
      <c r="IH6" s="406"/>
      <c r="II6" s="406"/>
      <c r="IJ6" s="406"/>
      <c r="IK6" s="406"/>
      <c r="IL6" s="406"/>
      <c r="IM6" s="406"/>
      <c r="IN6" s="406"/>
      <c r="IO6" s="406"/>
      <c r="IP6" s="406"/>
      <c r="IQ6" s="406"/>
      <c r="IR6" s="406"/>
      <c r="IS6" s="406"/>
      <c r="IT6" s="406"/>
      <c r="IU6" s="406"/>
      <c r="IV6" s="406"/>
    </row>
    <row r="7" spans="1:256" s="412" customFormat="1" ht="13.2" x14ac:dyDescent="0.25">
      <c r="A7" s="417" t="s">
        <v>710</v>
      </c>
      <c r="B7" s="409"/>
      <c r="C7" s="409"/>
      <c r="D7" s="409"/>
      <c r="E7" s="409"/>
      <c r="F7" s="409"/>
      <c r="G7" s="413"/>
      <c r="H7" s="413"/>
      <c r="I7" s="413"/>
      <c r="J7" s="185"/>
      <c r="K7" s="405"/>
      <c r="L7" s="405"/>
      <c r="M7" s="405"/>
      <c r="N7" s="405"/>
      <c r="O7" s="405"/>
      <c r="P7" s="405"/>
      <c r="Q7" s="405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6"/>
      <c r="DP7" s="406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B7" s="406"/>
      <c r="EC7" s="406"/>
      <c r="ED7" s="406"/>
      <c r="EE7" s="406"/>
      <c r="EF7" s="406"/>
      <c r="EG7" s="406"/>
      <c r="EH7" s="406"/>
      <c r="EI7" s="406"/>
      <c r="EJ7" s="406"/>
      <c r="EK7" s="406"/>
      <c r="EL7" s="406"/>
      <c r="EM7" s="406"/>
      <c r="EN7" s="406"/>
      <c r="EO7" s="406"/>
      <c r="EP7" s="406"/>
      <c r="EQ7" s="406"/>
      <c r="ER7" s="406"/>
      <c r="ES7" s="406"/>
      <c r="ET7" s="406"/>
      <c r="EU7" s="406"/>
      <c r="EV7" s="406"/>
      <c r="EW7" s="406"/>
      <c r="EX7" s="406"/>
      <c r="EY7" s="406"/>
      <c r="EZ7" s="406"/>
      <c r="FA7" s="406"/>
      <c r="FB7" s="406"/>
      <c r="FC7" s="406"/>
      <c r="FD7" s="406"/>
      <c r="FE7" s="406"/>
      <c r="FF7" s="406"/>
      <c r="FG7" s="406"/>
      <c r="FH7" s="406"/>
      <c r="FI7" s="406"/>
      <c r="FJ7" s="406"/>
      <c r="FK7" s="406"/>
      <c r="FL7" s="406"/>
      <c r="FM7" s="406"/>
      <c r="FN7" s="406"/>
      <c r="FO7" s="406"/>
      <c r="FP7" s="406"/>
      <c r="FQ7" s="406"/>
      <c r="FR7" s="406"/>
      <c r="FS7" s="406"/>
      <c r="FT7" s="406"/>
      <c r="FU7" s="406"/>
      <c r="FV7" s="406"/>
      <c r="FW7" s="406"/>
      <c r="FX7" s="406"/>
      <c r="FY7" s="406"/>
      <c r="FZ7" s="406"/>
      <c r="GA7" s="406"/>
      <c r="GB7" s="406"/>
      <c r="GC7" s="406"/>
      <c r="GD7" s="406"/>
      <c r="GE7" s="406"/>
      <c r="GF7" s="406"/>
      <c r="GG7" s="406"/>
      <c r="GH7" s="406"/>
      <c r="GI7" s="406"/>
      <c r="GJ7" s="406"/>
      <c r="GK7" s="406"/>
      <c r="GL7" s="406"/>
      <c r="GM7" s="406"/>
      <c r="GN7" s="406"/>
      <c r="GO7" s="406"/>
      <c r="GP7" s="406"/>
      <c r="GQ7" s="406"/>
      <c r="GR7" s="406"/>
      <c r="GS7" s="406"/>
      <c r="GT7" s="406"/>
      <c r="GU7" s="406"/>
      <c r="GV7" s="406"/>
      <c r="GW7" s="406"/>
      <c r="GX7" s="406"/>
      <c r="GY7" s="406"/>
      <c r="GZ7" s="406"/>
      <c r="HA7" s="406"/>
      <c r="HB7" s="406"/>
      <c r="HC7" s="406"/>
      <c r="HD7" s="406"/>
      <c r="HE7" s="406"/>
      <c r="HF7" s="406"/>
      <c r="HG7" s="406"/>
      <c r="HH7" s="406"/>
      <c r="HI7" s="406"/>
      <c r="HJ7" s="406"/>
      <c r="HK7" s="406"/>
      <c r="HL7" s="406"/>
      <c r="HM7" s="406"/>
      <c r="HN7" s="406"/>
      <c r="HO7" s="406"/>
      <c r="HP7" s="406"/>
      <c r="HQ7" s="406"/>
      <c r="HR7" s="406"/>
      <c r="HS7" s="406"/>
      <c r="HT7" s="406"/>
      <c r="HU7" s="406"/>
      <c r="HV7" s="406"/>
      <c r="HW7" s="406"/>
      <c r="HX7" s="406"/>
      <c r="HY7" s="406"/>
      <c r="HZ7" s="406"/>
      <c r="IA7" s="406"/>
      <c r="IB7" s="406"/>
      <c r="IC7" s="406"/>
      <c r="ID7" s="406"/>
      <c r="IE7" s="406"/>
      <c r="IF7" s="406"/>
      <c r="IG7" s="406"/>
      <c r="IH7" s="406"/>
      <c r="II7" s="406"/>
      <c r="IJ7" s="406"/>
      <c r="IK7" s="406"/>
      <c r="IL7" s="406"/>
      <c r="IM7" s="406"/>
      <c r="IN7" s="406"/>
      <c r="IO7" s="406"/>
      <c r="IP7" s="406"/>
      <c r="IQ7" s="406"/>
      <c r="IR7" s="406"/>
      <c r="IS7" s="406"/>
      <c r="IT7" s="406"/>
      <c r="IU7" s="406"/>
      <c r="IV7" s="406"/>
    </row>
    <row r="8" spans="1:256" s="412" customFormat="1" ht="18" customHeight="1" x14ac:dyDescent="0.25">
      <c r="A8" s="418" t="s">
        <v>711</v>
      </c>
      <c r="B8" s="419">
        <v>46212.180498000002</v>
      </c>
      <c r="C8" s="420">
        <v>-3228.689519</v>
      </c>
      <c r="D8" s="420"/>
      <c r="E8" s="420">
        <v>4702.7453180000002</v>
      </c>
      <c r="F8" s="420">
        <v>-4732.1767369999998</v>
      </c>
      <c r="G8" s="420">
        <v>1532.745543</v>
      </c>
      <c r="H8" s="420">
        <v>837.759321</v>
      </c>
      <c r="I8" s="420">
        <v>-159.56442200000001</v>
      </c>
      <c r="J8" s="419">
        <v>45165.000002000001</v>
      </c>
      <c r="K8" s="405"/>
      <c r="L8" s="407"/>
      <c r="M8" s="407"/>
      <c r="N8" s="421"/>
      <c r="O8" s="421"/>
      <c r="P8" s="421"/>
      <c r="Q8" s="421"/>
      <c r="R8" s="421"/>
      <c r="S8" s="421"/>
      <c r="T8" s="119"/>
      <c r="U8" s="119"/>
      <c r="V8" s="422"/>
      <c r="W8" s="422"/>
      <c r="X8" s="422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406"/>
      <c r="CV8" s="406"/>
      <c r="CW8" s="406"/>
      <c r="CX8" s="406"/>
      <c r="CY8" s="406"/>
      <c r="CZ8" s="406"/>
      <c r="DA8" s="406"/>
      <c r="DB8" s="406"/>
      <c r="DC8" s="406"/>
      <c r="DD8" s="406"/>
      <c r="DE8" s="406"/>
      <c r="DF8" s="406"/>
      <c r="DG8" s="406"/>
      <c r="DH8" s="406"/>
      <c r="DI8" s="406"/>
      <c r="DJ8" s="406"/>
      <c r="DK8" s="406"/>
      <c r="DL8" s="406"/>
      <c r="DM8" s="406"/>
      <c r="DN8" s="406"/>
      <c r="DO8" s="406"/>
      <c r="DP8" s="406"/>
      <c r="DQ8" s="406"/>
      <c r="DR8" s="406"/>
      <c r="DS8" s="406"/>
      <c r="DT8" s="406"/>
      <c r="DU8" s="406"/>
      <c r="DV8" s="406"/>
      <c r="DW8" s="406"/>
      <c r="DX8" s="406"/>
      <c r="DY8" s="406"/>
      <c r="DZ8" s="406"/>
      <c r="EA8" s="406"/>
      <c r="EB8" s="406"/>
      <c r="EC8" s="406"/>
      <c r="ED8" s="406"/>
      <c r="EE8" s="406"/>
      <c r="EF8" s="406"/>
      <c r="EG8" s="406"/>
      <c r="EH8" s="406"/>
      <c r="EI8" s="406"/>
      <c r="EJ8" s="406"/>
      <c r="EK8" s="406"/>
      <c r="EL8" s="406"/>
      <c r="EM8" s="406"/>
      <c r="EN8" s="406"/>
      <c r="EO8" s="406"/>
      <c r="EP8" s="406"/>
      <c r="EQ8" s="406"/>
      <c r="ER8" s="406"/>
      <c r="ES8" s="406"/>
      <c r="ET8" s="406"/>
      <c r="EU8" s="406"/>
      <c r="EV8" s="406"/>
      <c r="EW8" s="406"/>
      <c r="EX8" s="406"/>
      <c r="EY8" s="406"/>
      <c r="EZ8" s="406"/>
      <c r="FA8" s="406"/>
      <c r="FB8" s="406"/>
      <c r="FC8" s="406"/>
      <c r="FD8" s="406"/>
      <c r="FE8" s="406"/>
      <c r="FF8" s="406"/>
      <c r="FG8" s="406"/>
      <c r="FH8" s="406"/>
      <c r="FI8" s="406"/>
      <c r="FJ8" s="406"/>
      <c r="FK8" s="406"/>
      <c r="FL8" s="406"/>
      <c r="FM8" s="406"/>
      <c r="FN8" s="406"/>
      <c r="FO8" s="406"/>
      <c r="FP8" s="406"/>
      <c r="FQ8" s="406"/>
      <c r="FR8" s="406"/>
      <c r="FS8" s="406"/>
      <c r="FT8" s="406"/>
      <c r="FU8" s="406"/>
      <c r="FV8" s="406"/>
      <c r="FW8" s="406"/>
      <c r="FX8" s="406"/>
      <c r="FY8" s="406"/>
      <c r="FZ8" s="406"/>
      <c r="GA8" s="406"/>
      <c r="GB8" s="406"/>
      <c r="GC8" s="406"/>
      <c r="GD8" s="406"/>
      <c r="GE8" s="406"/>
      <c r="GF8" s="406"/>
      <c r="GG8" s="406"/>
      <c r="GH8" s="406"/>
      <c r="GI8" s="406"/>
      <c r="GJ8" s="406"/>
      <c r="GK8" s="406"/>
      <c r="GL8" s="406"/>
      <c r="GM8" s="406"/>
      <c r="GN8" s="406"/>
      <c r="GO8" s="406"/>
      <c r="GP8" s="406"/>
      <c r="GQ8" s="406"/>
      <c r="GR8" s="406"/>
      <c r="GS8" s="406"/>
      <c r="GT8" s="406"/>
      <c r="GU8" s="406"/>
      <c r="GV8" s="406"/>
      <c r="GW8" s="406"/>
      <c r="GX8" s="406"/>
      <c r="GY8" s="406"/>
      <c r="GZ8" s="406"/>
      <c r="HA8" s="406"/>
      <c r="HB8" s="406"/>
      <c r="HC8" s="406"/>
      <c r="HD8" s="406"/>
      <c r="HE8" s="406"/>
      <c r="HF8" s="406"/>
      <c r="HG8" s="406"/>
      <c r="HH8" s="406"/>
      <c r="HI8" s="406"/>
      <c r="HJ8" s="406"/>
      <c r="HK8" s="406"/>
      <c r="HL8" s="406"/>
      <c r="HM8" s="406"/>
      <c r="HN8" s="406"/>
      <c r="HO8" s="406"/>
      <c r="HP8" s="406"/>
      <c r="HQ8" s="406"/>
      <c r="HR8" s="406"/>
      <c r="HS8" s="406"/>
      <c r="HT8" s="406"/>
      <c r="HU8" s="406"/>
      <c r="HV8" s="406"/>
      <c r="HW8" s="406"/>
      <c r="HX8" s="406"/>
      <c r="HY8" s="406"/>
      <c r="HZ8" s="406"/>
      <c r="IA8" s="406"/>
      <c r="IB8" s="406"/>
      <c r="IC8" s="406"/>
      <c r="ID8" s="406"/>
      <c r="IE8" s="406"/>
      <c r="IF8" s="406"/>
      <c r="IG8" s="406"/>
      <c r="IH8" s="406"/>
      <c r="II8" s="406"/>
      <c r="IJ8" s="406"/>
      <c r="IK8" s="406"/>
      <c r="IL8" s="406"/>
      <c r="IM8" s="406"/>
      <c r="IN8" s="406"/>
      <c r="IO8" s="406"/>
      <c r="IP8" s="406"/>
      <c r="IQ8" s="406"/>
      <c r="IR8" s="406"/>
      <c r="IS8" s="406"/>
      <c r="IT8" s="406"/>
      <c r="IU8" s="406"/>
      <c r="IV8" s="406"/>
    </row>
    <row r="9" spans="1:256" s="412" customFormat="1" ht="12.75" customHeight="1" x14ac:dyDescent="0.25">
      <c r="A9" s="418" t="s">
        <v>712</v>
      </c>
      <c r="B9" s="419">
        <v>48139.456420000002</v>
      </c>
      <c r="C9" s="420">
        <v>-3288.7269329999999</v>
      </c>
      <c r="D9" s="420"/>
      <c r="E9" s="420">
        <v>4855.2563399999999</v>
      </c>
      <c r="F9" s="420">
        <v>-4861.769354</v>
      </c>
      <c r="G9" s="420">
        <v>1532.6628499999999</v>
      </c>
      <c r="H9" s="420">
        <v>462.35477100000003</v>
      </c>
      <c r="I9" s="420">
        <v>8317.4999029999999</v>
      </c>
      <c r="J9" s="419">
        <v>55156.733997000003</v>
      </c>
      <c r="K9" s="405"/>
      <c r="L9" s="407"/>
      <c r="M9" s="407"/>
      <c r="N9" s="421"/>
      <c r="O9" s="421"/>
      <c r="P9" s="421"/>
      <c r="Q9" s="421"/>
      <c r="R9" s="421"/>
      <c r="S9" s="421"/>
      <c r="T9" s="119"/>
      <c r="U9" s="119"/>
      <c r="V9" s="422"/>
      <c r="W9" s="422"/>
      <c r="X9" s="422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/>
      <c r="CU9" s="406"/>
      <c r="CV9" s="406"/>
      <c r="CW9" s="406"/>
      <c r="CX9" s="406"/>
      <c r="CY9" s="406"/>
      <c r="CZ9" s="406"/>
      <c r="DA9" s="406"/>
      <c r="DB9" s="406"/>
      <c r="DC9" s="406"/>
      <c r="DD9" s="406"/>
      <c r="DE9" s="406"/>
      <c r="DF9" s="406"/>
      <c r="DG9" s="406"/>
      <c r="DH9" s="406"/>
      <c r="DI9" s="406"/>
      <c r="DJ9" s="406"/>
      <c r="DK9" s="406"/>
      <c r="DL9" s="406"/>
      <c r="DM9" s="406"/>
      <c r="DN9" s="406"/>
      <c r="DO9" s="406"/>
      <c r="DP9" s="406"/>
      <c r="DQ9" s="406"/>
      <c r="DR9" s="406"/>
      <c r="DS9" s="406"/>
      <c r="DT9" s="406"/>
      <c r="DU9" s="406"/>
      <c r="DV9" s="406"/>
      <c r="DW9" s="406"/>
      <c r="DX9" s="406"/>
      <c r="DY9" s="406"/>
      <c r="DZ9" s="406"/>
      <c r="EA9" s="406"/>
      <c r="EB9" s="406"/>
      <c r="EC9" s="406"/>
      <c r="ED9" s="406"/>
      <c r="EE9" s="406"/>
      <c r="EF9" s="406"/>
      <c r="EG9" s="406"/>
      <c r="EH9" s="406"/>
      <c r="EI9" s="406"/>
      <c r="EJ9" s="406"/>
      <c r="EK9" s="406"/>
      <c r="EL9" s="406"/>
      <c r="EM9" s="406"/>
      <c r="EN9" s="406"/>
      <c r="EO9" s="406"/>
      <c r="EP9" s="406"/>
      <c r="EQ9" s="406"/>
      <c r="ER9" s="406"/>
      <c r="ES9" s="406"/>
      <c r="ET9" s="406"/>
      <c r="EU9" s="406"/>
      <c r="EV9" s="406"/>
      <c r="EW9" s="406"/>
      <c r="EX9" s="406"/>
      <c r="EY9" s="406"/>
      <c r="EZ9" s="406"/>
      <c r="FA9" s="406"/>
      <c r="FB9" s="406"/>
      <c r="FC9" s="406"/>
      <c r="FD9" s="406"/>
      <c r="FE9" s="406"/>
      <c r="FF9" s="406"/>
      <c r="FG9" s="406"/>
      <c r="FH9" s="406"/>
      <c r="FI9" s="406"/>
      <c r="FJ9" s="406"/>
      <c r="FK9" s="406"/>
      <c r="FL9" s="406"/>
      <c r="FM9" s="406"/>
      <c r="FN9" s="406"/>
      <c r="FO9" s="406"/>
      <c r="FP9" s="406"/>
      <c r="FQ9" s="406"/>
      <c r="FR9" s="406"/>
      <c r="FS9" s="406"/>
      <c r="FT9" s="406"/>
      <c r="FU9" s="406"/>
      <c r="FV9" s="406"/>
      <c r="FW9" s="406"/>
      <c r="FX9" s="406"/>
      <c r="FY9" s="406"/>
      <c r="FZ9" s="406"/>
      <c r="GA9" s="406"/>
      <c r="GB9" s="406"/>
      <c r="GC9" s="406"/>
      <c r="GD9" s="406"/>
      <c r="GE9" s="406"/>
      <c r="GF9" s="406"/>
      <c r="GG9" s="406"/>
      <c r="GH9" s="406"/>
      <c r="GI9" s="406"/>
      <c r="GJ9" s="406"/>
      <c r="GK9" s="406"/>
      <c r="GL9" s="406"/>
      <c r="GM9" s="406"/>
      <c r="GN9" s="406"/>
      <c r="GO9" s="406"/>
      <c r="GP9" s="406"/>
      <c r="GQ9" s="406"/>
      <c r="GR9" s="406"/>
      <c r="GS9" s="406"/>
      <c r="GT9" s="406"/>
      <c r="GU9" s="406"/>
      <c r="GV9" s="406"/>
      <c r="GW9" s="406"/>
      <c r="GX9" s="406"/>
      <c r="GY9" s="406"/>
      <c r="GZ9" s="406"/>
      <c r="HA9" s="406"/>
      <c r="HB9" s="406"/>
      <c r="HC9" s="406"/>
      <c r="HD9" s="406"/>
      <c r="HE9" s="406"/>
      <c r="HF9" s="406"/>
      <c r="HG9" s="406"/>
      <c r="HH9" s="406"/>
      <c r="HI9" s="406"/>
      <c r="HJ9" s="406"/>
      <c r="HK9" s="406"/>
      <c r="HL9" s="406"/>
      <c r="HM9" s="406"/>
      <c r="HN9" s="406"/>
      <c r="HO9" s="406"/>
      <c r="HP9" s="406"/>
      <c r="HQ9" s="406"/>
      <c r="HR9" s="406"/>
      <c r="HS9" s="406"/>
      <c r="HT9" s="406"/>
      <c r="HU9" s="406"/>
      <c r="HV9" s="406"/>
      <c r="HW9" s="406"/>
      <c r="HX9" s="406"/>
      <c r="HY9" s="406"/>
      <c r="HZ9" s="406"/>
      <c r="IA9" s="406"/>
      <c r="IB9" s="406"/>
      <c r="IC9" s="406"/>
      <c r="ID9" s="406"/>
      <c r="IE9" s="406"/>
      <c r="IF9" s="406"/>
      <c r="IG9" s="406"/>
      <c r="IH9" s="406"/>
      <c r="II9" s="406"/>
      <c r="IJ9" s="406"/>
      <c r="IK9" s="406"/>
      <c r="IL9" s="406"/>
      <c r="IM9" s="406"/>
      <c r="IN9" s="406"/>
      <c r="IO9" s="406"/>
      <c r="IP9" s="406"/>
      <c r="IQ9" s="406"/>
      <c r="IR9" s="406"/>
      <c r="IS9" s="406"/>
      <c r="IT9" s="406"/>
      <c r="IU9" s="406"/>
      <c r="IV9" s="406"/>
    </row>
    <row r="10" spans="1:256" s="412" customFormat="1" ht="12.75" customHeight="1" x14ac:dyDescent="0.25">
      <c r="A10" s="418" t="s">
        <v>713</v>
      </c>
      <c r="B10" s="419">
        <v>51962</v>
      </c>
      <c r="C10" s="420">
        <v>-3654</v>
      </c>
      <c r="D10" s="420"/>
      <c r="E10" s="420">
        <v>5198</v>
      </c>
      <c r="F10" s="420">
        <v>-5208</v>
      </c>
      <c r="G10" s="420">
        <v>1528</v>
      </c>
      <c r="H10" s="420">
        <v>308</v>
      </c>
      <c r="I10" s="420">
        <v>-4199</v>
      </c>
      <c r="J10" s="419">
        <v>45935</v>
      </c>
      <c r="K10" s="405"/>
      <c r="L10" s="407"/>
      <c r="M10" s="407"/>
      <c r="N10" s="421"/>
      <c r="O10" s="421"/>
      <c r="P10" s="421"/>
      <c r="Q10" s="421"/>
      <c r="R10" s="421"/>
      <c r="S10" s="421"/>
      <c r="T10" s="119"/>
      <c r="U10" s="119"/>
      <c r="V10" s="422"/>
      <c r="W10" s="422"/>
      <c r="X10" s="422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406"/>
      <c r="CV10" s="406"/>
      <c r="CW10" s="406"/>
      <c r="CX10" s="406"/>
      <c r="CY10" s="406"/>
      <c r="CZ10" s="406"/>
      <c r="DA10" s="406"/>
      <c r="DB10" s="406"/>
      <c r="DC10" s="406"/>
      <c r="DD10" s="406"/>
      <c r="DE10" s="406"/>
      <c r="DF10" s="406"/>
      <c r="DG10" s="406"/>
      <c r="DH10" s="406"/>
      <c r="DI10" s="406"/>
      <c r="DJ10" s="406"/>
      <c r="DK10" s="406"/>
      <c r="DL10" s="406"/>
      <c r="DM10" s="406"/>
      <c r="DN10" s="406"/>
      <c r="DO10" s="406"/>
      <c r="DP10" s="406"/>
      <c r="DQ10" s="406"/>
      <c r="DR10" s="406"/>
      <c r="DS10" s="406"/>
      <c r="DT10" s="406"/>
      <c r="DU10" s="406"/>
      <c r="DV10" s="406"/>
      <c r="DW10" s="406"/>
      <c r="DX10" s="406"/>
      <c r="DY10" s="406"/>
      <c r="DZ10" s="406"/>
      <c r="EA10" s="406"/>
      <c r="EB10" s="406"/>
      <c r="EC10" s="406"/>
      <c r="ED10" s="406"/>
      <c r="EE10" s="406"/>
      <c r="EF10" s="406"/>
      <c r="EG10" s="406"/>
      <c r="EH10" s="406"/>
      <c r="EI10" s="406"/>
      <c r="EJ10" s="406"/>
      <c r="EK10" s="406"/>
      <c r="EL10" s="406"/>
      <c r="EM10" s="406"/>
      <c r="EN10" s="406"/>
      <c r="EO10" s="406"/>
      <c r="EP10" s="406"/>
      <c r="EQ10" s="406"/>
      <c r="ER10" s="406"/>
      <c r="ES10" s="406"/>
      <c r="ET10" s="406"/>
      <c r="EU10" s="406"/>
      <c r="EV10" s="406"/>
      <c r="EW10" s="406"/>
      <c r="EX10" s="406"/>
      <c r="EY10" s="406"/>
      <c r="EZ10" s="406"/>
      <c r="FA10" s="406"/>
      <c r="FB10" s="406"/>
      <c r="FC10" s="406"/>
      <c r="FD10" s="406"/>
      <c r="FE10" s="406"/>
      <c r="FF10" s="406"/>
      <c r="FG10" s="406"/>
      <c r="FH10" s="406"/>
      <c r="FI10" s="406"/>
      <c r="FJ10" s="406"/>
      <c r="FK10" s="406"/>
      <c r="FL10" s="406"/>
      <c r="FM10" s="406"/>
      <c r="FN10" s="406"/>
      <c r="FO10" s="406"/>
      <c r="FP10" s="406"/>
      <c r="FQ10" s="406"/>
      <c r="FR10" s="406"/>
      <c r="FS10" s="406"/>
      <c r="FT10" s="406"/>
      <c r="FU10" s="406"/>
      <c r="FV10" s="406"/>
      <c r="FW10" s="406"/>
      <c r="FX10" s="406"/>
      <c r="FY10" s="406"/>
      <c r="FZ10" s="406"/>
      <c r="GA10" s="406"/>
      <c r="GB10" s="406"/>
      <c r="GC10" s="406"/>
      <c r="GD10" s="406"/>
      <c r="GE10" s="406"/>
      <c r="GF10" s="406"/>
      <c r="GG10" s="406"/>
      <c r="GH10" s="406"/>
      <c r="GI10" s="406"/>
      <c r="GJ10" s="406"/>
      <c r="GK10" s="406"/>
      <c r="GL10" s="406"/>
      <c r="GM10" s="406"/>
      <c r="GN10" s="406"/>
      <c r="GO10" s="406"/>
      <c r="GP10" s="406"/>
      <c r="GQ10" s="406"/>
      <c r="GR10" s="406"/>
      <c r="GS10" s="406"/>
      <c r="GT10" s="406"/>
      <c r="GU10" s="406"/>
      <c r="GV10" s="406"/>
      <c r="GW10" s="406"/>
      <c r="GX10" s="406"/>
      <c r="GY10" s="406"/>
      <c r="GZ10" s="406"/>
      <c r="HA10" s="406"/>
      <c r="HB10" s="406"/>
      <c r="HC10" s="406"/>
      <c r="HD10" s="406"/>
      <c r="HE10" s="406"/>
      <c r="HF10" s="406"/>
      <c r="HG10" s="406"/>
      <c r="HH10" s="406"/>
      <c r="HI10" s="406"/>
      <c r="HJ10" s="406"/>
      <c r="HK10" s="406"/>
      <c r="HL10" s="406"/>
      <c r="HM10" s="406"/>
      <c r="HN10" s="406"/>
      <c r="HO10" s="406"/>
      <c r="HP10" s="406"/>
      <c r="HQ10" s="406"/>
      <c r="HR10" s="406"/>
      <c r="HS10" s="406"/>
      <c r="HT10" s="406"/>
      <c r="HU10" s="406"/>
      <c r="HV10" s="406"/>
      <c r="HW10" s="406"/>
      <c r="HX10" s="406"/>
      <c r="HY10" s="406"/>
      <c r="HZ10" s="406"/>
      <c r="IA10" s="406"/>
      <c r="IB10" s="406"/>
      <c r="IC10" s="406"/>
      <c r="ID10" s="406"/>
      <c r="IE10" s="406"/>
      <c r="IF10" s="406"/>
      <c r="IG10" s="406"/>
      <c r="IH10" s="406"/>
      <c r="II10" s="406"/>
      <c r="IJ10" s="406"/>
      <c r="IK10" s="406"/>
      <c r="IL10" s="406"/>
      <c r="IM10" s="406"/>
      <c r="IN10" s="406"/>
      <c r="IO10" s="406"/>
      <c r="IP10" s="406"/>
      <c r="IQ10" s="406"/>
      <c r="IR10" s="406"/>
      <c r="IS10" s="406"/>
      <c r="IT10" s="406"/>
      <c r="IU10" s="406"/>
      <c r="IV10" s="406"/>
    </row>
    <row r="11" spans="1:256" s="412" customFormat="1" ht="12.75" customHeight="1" x14ac:dyDescent="0.25">
      <c r="A11" s="418" t="s">
        <v>714</v>
      </c>
      <c r="B11" s="419">
        <v>54331</v>
      </c>
      <c r="C11" s="420">
        <v>-4050</v>
      </c>
      <c r="D11" s="420"/>
      <c r="E11" s="420">
        <v>5551</v>
      </c>
      <c r="F11" s="420">
        <v>-5564</v>
      </c>
      <c r="G11" s="420">
        <v>1525</v>
      </c>
      <c r="H11" s="420">
        <v>192</v>
      </c>
      <c r="I11" s="420">
        <v>-4528</v>
      </c>
      <c r="J11" s="419">
        <v>47456</v>
      </c>
      <c r="K11" s="405"/>
      <c r="L11" s="407"/>
      <c r="M11" s="407"/>
      <c r="N11" s="421"/>
      <c r="O11" s="421"/>
      <c r="P11" s="421"/>
      <c r="Q11" s="421"/>
      <c r="R11" s="421"/>
      <c r="S11" s="421"/>
      <c r="T11" s="119"/>
      <c r="U11" s="119"/>
      <c r="V11" s="422"/>
      <c r="W11" s="422"/>
      <c r="X11" s="422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6"/>
      <c r="DC11" s="406"/>
      <c r="DD11" s="406"/>
      <c r="DE11" s="406"/>
      <c r="DF11" s="406"/>
      <c r="DG11" s="406"/>
      <c r="DH11" s="406"/>
      <c r="DI11" s="406"/>
      <c r="DJ11" s="406"/>
      <c r="DK11" s="406"/>
      <c r="DL11" s="406"/>
      <c r="DM11" s="406"/>
      <c r="DN11" s="406"/>
      <c r="DO11" s="406"/>
      <c r="DP11" s="406"/>
      <c r="DQ11" s="406"/>
      <c r="DR11" s="406"/>
      <c r="DS11" s="406"/>
      <c r="DT11" s="406"/>
      <c r="DU11" s="406"/>
      <c r="DV11" s="406"/>
      <c r="DW11" s="406"/>
      <c r="DX11" s="406"/>
      <c r="DY11" s="406"/>
      <c r="DZ11" s="406"/>
      <c r="EA11" s="406"/>
      <c r="EB11" s="406"/>
      <c r="EC11" s="406"/>
      <c r="ED11" s="406"/>
      <c r="EE11" s="406"/>
      <c r="EF11" s="406"/>
      <c r="EG11" s="406"/>
      <c r="EH11" s="406"/>
      <c r="EI11" s="406"/>
      <c r="EJ11" s="406"/>
      <c r="EK11" s="406"/>
      <c r="EL11" s="406"/>
      <c r="EM11" s="406"/>
      <c r="EN11" s="406"/>
      <c r="EO11" s="406"/>
      <c r="EP11" s="406"/>
      <c r="EQ11" s="406"/>
      <c r="ER11" s="406"/>
      <c r="ES11" s="406"/>
      <c r="ET11" s="406"/>
      <c r="EU11" s="406"/>
      <c r="EV11" s="406"/>
      <c r="EW11" s="406"/>
      <c r="EX11" s="406"/>
      <c r="EY11" s="406"/>
      <c r="EZ11" s="406"/>
      <c r="FA11" s="406"/>
      <c r="FB11" s="406"/>
      <c r="FC11" s="406"/>
      <c r="FD11" s="406"/>
      <c r="FE11" s="406"/>
      <c r="FF11" s="406"/>
      <c r="FG11" s="406"/>
      <c r="FH11" s="406"/>
      <c r="FI11" s="406"/>
      <c r="FJ11" s="406"/>
      <c r="FK11" s="406"/>
      <c r="FL11" s="406"/>
      <c r="FM11" s="406"/>
      <c r="FN11" s="406"/>
      <c r="FO11" s="406"/>
      <c r="FP11" s="406"/>
      <c r="FQ11" s="406"/>
      <c r="FR11" s="406"/>
      <c r="FS11" s="406"/>
      <c r="FT11" s="406"/>
      <c r="FU11" s="406"/>
      <c r="FV11" s="406"/>
      <c r="FW11" s="406"/>
      <c r="FX11" s="406"/>
      <c r="FY11" s="406"/>
      <c r="FZ11" s="406"/>
      <c r="GA11" s="406"/>
      <c r="GB11" s="406"/>
      <c r="GC11" s="406"/>
      <c r="GD11" s="406"/>
      <c r="GE11" s="406"/>
      <c r="GF11" s="406"/>
      <c r="GG11" s="406"/>
      <c r="GH11" s="406"/>
      <c r="GI11" s="406"/>
      <c r="GJ11" s="406"/>
      <c r="GK11" s="406"/>
      <c r="GL11" s="406"/>
      <c r="GM11" s="406"/>
      <c r="GN11" s="406"/>
      <c r="GO11" s="406"/>
      <c r="GP11" s="406"/>
      <c r="GQ11" s="406"/>
      <c r="GR11" s="406"/>
      <c r="GS11" s="406"/>
      <c r="GT11" s="406"/>
      <c r="GU11" s="406"/>
      <c r="GV11" s="406"/>
      <c r="GW11" s="406"/>
      <c r="GX11" s="406"/>
      <c r="GY11" s="406"/>
      <c r="GZ11" s="406"/>
      <c r="HA11" s="406"/>
      <c r="HB11" s="406"/>
      <c r="HC11" s="406"/>
      <c r="HD11" s="406"/>
      <c r="HE11" s="406"/>
      <c r="HF11" s="406"/>
      <c r="HG11" s="406"/>
      <c r="HH11" s="406"/>
      <c r="HI11" s="406"/>
      <c r="HJ11" s="406"/>
      <c r="HK11" s="406"/>
      <c r="HL11" s="406"/>
      <c r="HM11" s="406"/>
      <c r="HN11" s="406"/>
      <c r="HO11" s="406"/>
      <c r="HP11" s="406"/>
      <c r="HQ11" s="406"/>
      <c r="HR11" s="406"/>
      <c r="HS11" s="406"/>
      <c r="HT11" s="406"/>
      <c r="HU11" s="406"/>
      <c r="HV11" s="406"/>
      <c r="HW11" s="406"/>
      <c r="HX11" s="406"/>
      <c r="HY11" s="406"/>
      <c r="HZ11" s="406"/>
      <c r="IA11" s="406"/>
      <c r="IB11" s="406"/>
      <c r="IC11" s="406"/>
      <c r="ID11" s="406"/>
      <c r="IE11" s="406"/>
      <c r="IF11" s="406"/>
      <c r="IG11" s="406"/>
      <c r="IH11" s="406"/>
      <c r="II11" s="406"/>
      <c r="IJ11" s="406"/>
      <c r="IK11" s="406"/>
      <c r="IL11" s="406"/>
      <c r="IM11" s="406"/>
      <c r="IN11" s="406"/>
      <c r="IO11" s="406"/>
      <c r="IP11" s="406"/>
      <c r="IQ11" s="406"/>
      <c r="IR11" s="406"/>
      <c r="IS11" s="406"/>
      <c r="IT11" s="406"/>
      <c r="IU11" s="406"/>
      <c r="IV11" s="406"/>
    </row>
    <row r="12" spans="1:256" s="412" customFormat="1" ht="12.75" customHeight="1" x14ac:dyDescent="0.25">
      <c r="A12" s="418" t="s">
        <v>715</v>
      </c>
      <c r="B12" s="419">
        <v>52817</v>
      </c>
      <c r="C12" s="420">
        <v>-3912</v>
      </c>
      <c r="D12" s="420"/>
      <c r="E12" s="420">
        <v>5701</v>
      </c>
      <c r="F12" s="420">
        <v>-5697</v>
      </c>
      <c r="G12" s="420">
        <v>1523</v>
      </c>
      <c r="H12" s="420">
        <v>90</v>
      </c>
      <c r="I12" s="420">
        <v>2394</v>
      </c>
      <c r="J12" s="419">
        <v>52916</v>
      </c>
      <c r="K12" s="405"/>
      <c r="L12" s="407"/>
      <c r="M12" s="407"/>
      <c r="N12" s="421"/>
      <c r="O12" s="421"/>
      <c r="P12" s="421"/>
      <c r="Q12" s="421"/>
      <c r="R12" s="421"/>
      <c r="S12" s="421"/>
      <c r="T12" s="119"/>
      <c r="U12" s="119"/>
      <c r="V12" s="422"/>
      <c r="W12" s="422"/>
      <c r="X12" s="422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406"/>
      <c r="CV12" s="406"/>
      <c r="CW12" s="406"/>
      <c r="CX12" s="406"/>
      <c r="CY12" s="406"/>
      <c r="CZ12" s="406"/>
      <c r="DA12" s="406"/>
      <c r="DB12" s="406"/>
      <c r="DC12" s="406"/>
      <c r="DD12" s="406"/>
      <c r="DE12" s="406"/>
      <c r="DF12" s="406"/>
      <c r="DG12" s="406"/>
      <c r="DH12" s="406"/>
      <c r="DI12" s="406"/>
      <c r="DJ12" s="406"/>
      <c r="DK12" s="406"/>
      <c r="DL12" s="406"/>
      <c r="DM12" s="406"/>
      <c r="DN12" s="406"/>
      <c r="DO12" s="406"/>
      <c r="DP12" s="406"/>
      <c r="DQ12" s="406"/>
      <c r="DR12" s="406"/>
      <c r="DS12" s="406"/>
      <c r="DT12" s="406"/>
      <c r="DU12" s="406"/>
      <c r="DV12" s="406"/>
      <c r="DW12" s="406"/>
      <c r="DX12" s="406"/>
      <c r="DY12" s="406"/>
      <c r="DZ12" s="406"/>
      <c r="EA12" s="406"/>
      <c r="EB12" s="406"/>
      <c r="EC12" s="406"/>
      <c r="ED12" s="406"/>
      <c r="EE12" s="406"/>
      <c r="EF12" s="406"/>
      <c r="EG12" s="406"/>
      <c r="EH12" s="406"/>
      <c r="EI12" s="406"/>
      <c r="EJ12" s="406"/>
      <c r="EK12" s="406"/>
      <c r="EL12" s="406"/>
      <c r="EM12" s="406"/>
      <c r="EN12" s="406"/>
      <c r="EO12" s="406"/>
      <c r="EP12" s="406"/>
      <c r="EQ12" s="406"/>
      <c r="ER12" s="406"/>
      <c r="ES12" s="406"/>
      <c r="ET12" s="406"/>
      <c r="EU12" s="406"/>
      <c r="EV12" s="406"/>
      <c r="EW12" s="406"/>
      <c r="EX12" s="406"/>
      <c r="EY12" s="406"/>
      <c r="EZ12" s="406"/>
      <c r="FA12" s="406"/>
      <c r="FB12" s="406"/>
      <c r="FC12" s="406"/>
      <c r="FD12" s="406"/>
      <c r="FE12" s="406"/>
      <c r="FF12" s="406"/>
      <c r="FG12" s="406"/>
      <c r="FH12" s="406"/>
      <c r="FI12" s="406"/>
      <c r="FJ12" s="406"/>
      <c r="FK12" s="406"/>
      <c r="FL12" s="406"/>
      <c r="FM12" s="406"/>
      <c r="FN12" s="406"/>
      <c r="FO12" s="406"/>
      <c r="FP12" s="406"/>
      <c r="FQ12" s="406"/>
      <c r="FR12" s="406"/>
      <c r="FS12" s="406"/>
      <c r="FT12" s="406"/>
      <c r="FU12" s="406"/>
      <c r="FV12" s="406"/>
      <c r="FW12" s="406"/>
      <c r="FX12" s="406"/>
      <c r="FY12" s="406"/>
      <c r="FZ12" s="406"/>
      <c r="GA12" s="406"/>
      <c r="GB12" s="406"/>
      <c r="GC12" s="406"/>
      <c r="GD12" s="406"/>
      <c r="GE12" s="406"/>
      <c r="GF12" s="406"/>
      <c r="GG12" s="406"/>
      <c r="GH12" s="406"/>
      <c r="GI12" s="406"/>
      <c r="GJ12" s="406"/>
      <c r="GK12" s="406"/>
      <c r="GL12" s="406"/>
      <c r="GM12" s="406"/>
      <c r="GN12" s="406"/>
      <c r="GO12" s="406"/>
      <c r="GP12" s="406"/>
      <c r="GQ12" s="406"/>
      <c r="GR12" s="406"/>
      <c r="GS12" s="406"/>
      <c r="GT12" s="406"/>
      <c r="GU12" s="406"/>
      <c r="GV12" s="406"/>
      <c r="GW12" s="406"/>
      <c r="GX12" s="406"/>
      <c r="GY12" s="406"/>
      <c r="GZ12" s="406"/>
      <c r="HA12" s="406"/>
      <c r="HB12" s="406"/>
      <c r="HC12" s="406"/>
      <c r="HD12" s="406"/>
      <c r="HE12" s="406"/>
      <c r="HF12" s="406"/>
      <c r="HG12" s="406"/>
      <c r="HH12" s="406"/>
      <c r="HI12" s="406"/>
      <c r="HJ12" s="406"/>
      <c r="HK12" s="406"/>
      <c r="HL12" s="406"/>
      <c r="HM12" s="406"/>
      <c r="HN12" s="406"/>
      <c r="HO12" s="406"/>
      <c r="HP12" s="406"/>
      <c r="HQ12" s="406"/>
      <c r="HR12" s="406"/>
      <c r="HS12" s="406"/>
      <c r="HT12" s="406"/>
      <c r="HU12" s="406"/>
      <c r="HV12" s="406"/>
      <c r="HW12" s="406"/>
      <c r="HX12" s="406"/>
      <c r="HY12" s="406"/>
      <c r="HZ12" s="406"/>
      <c r="IA12" s="406"/>
      <c r="IB12" s="406"/>
      <c r="IC12" s="406"/>
      <c r="ID12" s="406"/>
      <c r="IE12" s="406"/>
      <c r="IF12" s="406"/>
      <c r="IG12" s="406"/>
      <c r="IH12" s="406"/>
      <c r="II12" s="406"/>
      <c r="IJ12" s="406"/>
      <c r="IK12" s="406"/>
      <c r="IL12" s="406"/>
      <c r="IM12" s="406"/>
      <c r="IN12" s="406"/>
      <c r="IO12" s="406"/>
      <c r="IP12" s="406"/>
      <c r="IQ12" s="406"/>
      <c r="IR12" s="406"/>
      <c r="IS12" s="406"/>
      <c r="IT12" s="406"/>
      <c r="IU12" s="406"/>
      <c r="IV12" s="406"/>
    </row>
    <row r="13" spans="1:256" s="412" customFormat="1" ht="18" customHeight="1" x14ac:dyDescent="0.25">
      <c r="A13" s="418" t="s">
        <v>716</v>
      </c>
      <c r="B13" s="419">
        <v>54075</v>
      </c>
      <c r="C13" s="420">
        <v>-3898</v>
      </c>
      <c r="D13" s="420"/>
      <c r="E13" s="420">
        <v>6070</v>
      </c>
      <c r="F13" s="420">
        <v>-6058</v>
      </c>
      <c r="G13" s="420">
        <v>1521</v>
      </c>
      <c r="H13" s="420" t="s">
        <v>717</v>
      </c>
      <c r="I13" s="420">
        <v>9630</v>
      </c>
      <c r="J13" s="419">
        <v>61339</v>
      </c>
      <c r="K13" s="405"/>
      <c r="L13" s="407"/>
      <c r="M13" s="407"/>
      <c r="N13" s="421"/>
      <c r="O13" s="421"/>
      <c r="P13" s="421"/>
      <c r="Q13" s="421"/>
      <c r="R13" s="421"/>
      <c r="S13" s="421"/>
      <c r="T13" s="119"/>
      <c r="U13" s="119"/>
      <c r="V13" s="422"/>
      <c r="W13" s="422"/>
      <c r="X13" s="422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6"/>
      <c r="CA13" s="406"/>
      <c r="CB13" s="406"/>
      <c r="CC13" s="406"/>
      <c r="CD13" s="406"/>
      <c r="CE13" s="406"/>
      <c r="CF13" s="406"/>
      <c r="CG13" s="406"/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406"/>
      <c r="CV13" s="406"/>
      <c r="CW13" s="406"/>
      <c r="CX13" s="406"/>
      <c r="CY13" s="406"/>
      <c r="CZ13" s="406"/>
      <c r="DA13" s="406"/>
      <c r="DB13" s="406"/>
      <c r="DC13" s="406"/>
      <c r="DD13" s="406"/>
      <c r="DE13" s="406"/>
      <c r="DF13" s="406"/>
      <c r="DG13" s="406"/>
      <c r="DH13" s="406"/>
      <c r="DI13" s="406"/>
      <c r="DJ13" s="406"/>
      <c r="DK13" s="406"/>
      <c r="DL13" s="406"/>
      <c r="DM13" s="406"/>
      <c r="DN13" s="406"/>
      <c r="DO13" s="406"/>
      <c r="DP13" s="406"/>
      <c r="DQ13" s="406"/>
      <c r="DR13" s="406"/>
      <c r="DS13" s="406"/>
      <c r="DT13" s="406"/>
      <c r="DU13" s="406"/>
      <c r="DV13" s="406"/>
      <c r="DW13" s="406"/>
      <c r="DX13" s="406"/>
      <c r="DY13" s="406"/>
      <c r="DZ13" s="406"/>
      <c r="EA13" s="406"/>
      <c r="EB13" s="406"/>
      <c r="EC13" s="406"/>
      <c r="ED13" s="406"/>
      <c r="EE13" s="406"/>
      <c r="EF13" s="406"/>
      <c r="EG13" s="406"/>
      <c r="EH13" s="406"/>
      <c r="EI13" s="406"/>
      <c r="EJ13" s="406"/>
      <c r="EK13" s="406"/>
      <c r="EL13" s="406"/>
      <c r="EM13" s="406"/>
      <c r="EN13" s="406"/>
      <c r="EO13" s="406"/>
      <c r="EP13" s="406"/>
      <c r="EQ13" s="406"/>
      <c r="ER13" s="406"/>
      <c r="ES13" s="406"/>
      <c r="ET13" s="406"/>
      <c r="EU13" s="406"/>
      <c r="EV13" s="406"/>
      <c r="EW13" s="406"/>
      <c r="EX13" s="406"/>
      <c r="EY13" s="406"/>
      <c r="EZ13" s="406"/>
      <c r="FA13" s="406"/>
      <c r="FB13" s="406"/>
      <c r="FC13" s="406"/>
      <c r="FD13" s="406"/>
      <c r="FE13" s="406"/>
      <c r="FF13" s="406"/>
      <c r="FG13" s="406"/>
      <c r="FH13" s="406"/>
      <c r="FI13" s="406"/>
      <c r="FJ13" s="406"/>
      <c r="FK13" s="406"/>
      <c r="FL13" s="406"/>
      <c r="FM13" s="406"/>
      <c r="FN13" s="406"/>
      <c r="FO13" s="406"/>
      <c r="FP13" s="406"/>
      <c r="FQ13" s="406"/>
      <c r="FR13" s="406"/>
      <c r="FS13" s="406"/>
      <c r="FT13" s="406"/>
      <c r="FU13" s="406"/>
      <c r="FV13" s="406"/>
      <c r="FW13" s="406"/>
      <c r="FX13" s="406"/>
      <c r="FY13" s="406"/>
      <c r="FZ13" s="406"/>
      <c r="GA13" s="406"/>
      <c r="GB13" s="406"/>
      <c r="GC13" s="406"/>
      <c r="GD13" s="406"/>
      <c r="GE13" s="406"/>
      <c r="GF13" s="406"/>
      <c r="GG13" s="406"/>
      <c r="GH13" s="406"/>
      <c r="GI13" s="406"/>
      <c r="GJ13" s="406"/>
      <c r="GK13" s="406"/>
      <c r="GL13" s="406"/>
      <c r="GM13" s="406"/>
      <c r="GN13" s="406"/>
      <c r="GO13" s="406"/>
      <c r="GP13" s="406"/>
      <c r="GQ13" s="406"/>
      <c r="GR13" s="406"/>
      <c r="GS13" s="406"/>
      <c r="GT13" s="406"/>
      <c r="GU13" s="406"/>
      <c r="GV13" s="406"/>
      <c r="GW13" s="406"/>
      <c r="GX13" s="406"/>
      <c r="GY13" s="406"/>
      <c r="GZ13" s="406"/>
      <c r="HA13" s="406"/>
      <c r="HB13" s="406"/>
      <c r="HC13" s="406"/>
      <c r="HD13" s="406"/>
      <c r="HE13" s="406"/>
      <c r="HF13" s="406"/>
      <c r="HG13" s="406"/>
      <c r="HH13" s="406"/>
      <c r="HI13" s="406"/>
      <c r="HJ13" s="406"/>
      <c r="HK13" s="406"/>
      <c r="HL13" s="406"/>
      <c r="HM13" s="406"/>
      <c r="HN13" s="406"/>
      <c r="HO13" s="406"/>
      <c r="HP13" s="406"/>
      <c r="HQ13" s="406"/>
      <c r="HR13" s="406"/>
      <c r="HS13" s="406"/>
      <c r="HT13" s="406"/>
      <c r="HU13" s="406"/>
      <c r="HV13" s="406"/>
      <c r="HW13" s="406"/>
      <c r="HX13" s="406"/>
      <c r="HY13" s="406"/>
      <c r="HZ13" s="406"/>
      <c r="IA13" s="406"/>
      <c r="IB13" s="406"/>
      <c r="IC13" s="406"/>
      <c r="ID13" s="406"/>
      <c r="IE13" s="406"/>
      <c r="IF13" s="406"/>
      <c r="IG13" s="406"/>
      <c r="IH13" s="406"/>
      <c r="II13" s="406"/>
      <c r="IJ13" s="406"/>
      <c r="IK13" s="406"/>
      <c r="IL13" s="406"/>
      <c r="IM13" s="406"/>
      <c r="IN13" s="406"/>
      <c r="IO13" s="406"/>
      <c r="IP13" s="406"/>
      <c r="IQ13" s="406"/>
      <c r="IR13" s="406"/>
      <c r="IS13" s="406"/>
      <c r="IT13" s="406"/>
      <c r="IU13" s="406"/>
      <c r="IV13" s="406"/>
    </row>
    <row r="14" spans="1:256" s="412" customFormat="1" ht="12.75" customHeight="1" x14ac:dyDescent="0.25">
      <c r="A14" s="423" t="s">
        <v>718</v>
      </c>
      <c r="B14" s="419">
        <v>56364</v>
      </c>
      <c r="C14" s="420">
        <v>-4245</v>
      </c>
      <c r="D14" s="420"/>
      <c r="E14" s="420">
        <v>6492</v>
      </c>
      <c r="F14" s="420">
        <v>-6468</v>
      </c>
      <c r="G14" s="420">
        <v>1519</v>
      </c>
      <c r="H14" s="420" t="s">
        <v>717</v>
      </c>
      <c r="I14" s="420">
        <v>4662</v>
      </c>
      <c r="J14" s="419">
        <v>58324</v>
      </c>
      <c r="K14" s="405"/>
      <c r="L14" s="407"/>
      <c r="M14" s="407"/>
      <c r="N14" s="421"/>
      <c r="O14" s="421"/>
      <c r="P14" s="421"/>
      <c r="Q14" s="421"/>
      <c r="R14" s="421"/>
      <c r="S14" s="421"/>
      <c r="T14" s="119"/>
      <c r="U14" s="119"/>
      <c r="V14" s="422"/>
      <c r="W14" s="422"/>
      <c r="X14" s="422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  <c r="EQ14" s="406"/>
      <c r="ER14" s="406"/>
      <c r="ES14" s="406"/>
      <c r="ET14" s="406"/>
      <c r="EU14" s="406"/>
      <c r="EV14" s="406"/>
      <c r="EW14" s="406"/>
      <c r="EX14" s="406"/>
      <c r="EY14" s="406"/>
      <c r="EZ14" s="406"/>
      <c r="FA14" s="406"/>
      <c r="FB14" s="406"/>
      <c r="FC14" s="406"/>
      <c r="FD14" s="406"/>
      <c r="FE14" s="406"/>
      <c r="FF14" s="406"/>
      <c r="FG14" s="406"/>
      <c r="FH14" s="406"/>
      <c r="FI14" s="406"/>
      <c r="FJ14" s="406"/>
      <c r="FK14" s="406"/>
      <c r="FL14" s="406"/>
      <c r="FM14" s="406"/>
      <c r="FN14" s="406"/>
      <c r="FO14" s="406"/>
      <c r="FP14" s="406"/>
      <c r="FQ14" s="406"/>
      <c r="FR14" s="406"/>
      <c r="FS14" s="406"/>
      <c r="FT14" s="406"/>
      <c r="FU14" s="406"/>
      <c r="FV14" s="406"/>
      <c r="FW14" s="406"/>
      <c r="FX14" s="406"/>
      <c r="FY14" s="406"/>
      <c r="FZ14" s="406"/>
      <c r="GA14" s="406"/>
      <c r="GB14" s="406"/>
      <c r="GC14" s="406"/>
      <c r="GD14" s="406"/>
      <c r="GE14" s="406"/>
      <c r="GF14" s="406"/>
      <c r="GG14" s="406"/>
      <c r="GH14" s="406"/>
      <c r="GI14" s="406"/>
      <c r="GJ14" s="406"/>
      <c r="GK14" s="406"/>
      <c r="GL14" s="406"/>
      <c r="GM14" s="406"/>
      <c r="GN14" s="406"/>
      <c r="GO14" s="406"/>
      <c r="GP14" s="406"/>
      <c r="GQ14" s="406"/>
      <c r="GR14" s="406"/>
      <c r="GS14" s="406"/>
      <c r="GT14" s="406"/>
      <c r="GU14" s="406"/>
      <c r="GV14" s="406"/>
      <c r="GW14" s="406"/>
      <c r="GX14" s="406"/>
      <c r="GY14" s="406"/>
      <c r="GZ14" s="406"/>
      <c r="HA14" s="406"/>
      <c r="HB14" s="406"/>
      <c r="HC14" s="406"/>
      <c r="HD14" s="406"/>
      <c r="HE14" s="406"/>
      <c r="HF14" s="406"/>
      <c r="HG14" s="406"/>
      <c r="HH14" s="406"/>
      <c r="HI14" s="406"/>
      <c r="HJ14" s="406"/>
      <c r="HK14" s="406"/>
      <c r="HL14" s="406"/>
      <c r="HM14" s="406"/>
      <c r="HN14" s="406"/>
      <c r="HO14" s="406"/>
      <c r="HP14" s="406"/>
      <c r="HQ14" s="406"/>
      <c r="HR14" s="406"/>
      <c r="HS14" s="406"/>
      <c r="HT14" s="406"/>
      <c r="HU14" s="406"/>
      <c r="HV14" s="406"/>
      <c r="HW14" s="406"/>
      <c r="HX14" s="406"/>
      <c r="HY14" s="406"/>
      <c r="HZ14" s="406"/>
      <c r="IA14" s="406"/>
      <c r="IB14" s="406"/>
      <c r="IC14" s="406"/>
      <c r="ID14" s="406"/>
      <c r="IE14" s="406"/>
      <c r="IF14" s="406"/>
      <c r="IG14" s="406"/>
      <c r="IH14" s="406"/>
      <c r="II14" s="406"/>
      <c r="IJ14" s="406"/>
      <c r="IK14" s="406"/>
      <c r="IL14" s="406"/>
      <c r="IM14" s="406"/>
      <c r="IN14" s="406"/>
      <c r="IO14" s="406"/>
      <c r="IP14" s="406"/>
      <c r="IQ14" s="406"/>
      <c r="IR14" s="406"/>
      <c r="IS14" s="406"/>
      <c r="IT14" s="406"/>
      <c r="IU14" s="406"/>
      <c r="IV14" s="406"/>
    </row>
    <row r="15" spans="1:256" s="412" customFormat="1" ht="12.75" customHeight="1" x14ac:dyDescent="0.25">
      <c r="A15" s="423" t="s">
        <v>719</v>
      </c>
      <c r="B15" s="419">
        <v>60106</v>
      </c>
      <c r="C15" s="420">
        <v>-4841</v>
      </c>
      <c r="D15" s="420"/>
      <c r="E15" s="420">
        <v>6846</v>
      </c>
      <c r="F15" s="420">
        <v>-6827</v>
      </c>
      <c r="G15" s="420">
        <v>1519</v>
      </c>
      <c r="H15" s="420" t="s">
        <v>717</v>
      </c>
      <c r="I15" s="420">
        <v>4350</v>
      </c>
      <c r="J15" s="419">
        <v>61153</v>
      </c>
      <c r="K15" s="405"/>
      <c r="L15" s="407"/>
      <c r="M15" s="407"/>
      <c r="N15" s="421"/>
      <c r="O15" s="421"/>
      <c r="P15" s="421"/>
      <c r="Q15" s="421"/>
      <c r="R15" s="421"/>
      <c r="S15" s="421"/>
      <c r="T15" s="119"/>
      <c r="U15" s="119"/>
      <c r="V15" s="422"/>
      <c r="W15" s="422"/>
      <c r="X15" s="422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6"/>
      <c r="CX15" s="406"/>
      <c r="CY15" s="406"/>
      <c r="CZ15" s="406"/>
      <c r="DA15" s="406"/>
      <c r="DB15" s="406"/>
      <c r="DC15" s="406"/>
      <c r="DD15" s="406"/>
      <c r="DE15" s="406"/>
      <c r="DF15" s="406"/>
      <c r="DG15" s="406"/>
      <c r="DH15" s="406"/>
      <c r="DI15" s="406"/>
      <c r="DJ15" s="406"/>
      <c r="DK15" s="406"/>
      <c r="DL15" s="406"/>
      <c r="DM15" s="406"/>
      <c r="DN15" s="406"/>
      <c r="DO15" s="406"/>
      <c r="DP15" s="406"/>
      <c r="DQ15" s="406"/>
      <c r="DR15" s="406"/>
      <c r="DS15" s="406"/>
      <c r="DT15" s="406"/>
      <c r="DU15" s="406"/>
      <c r="DV15" s="406"/>
      <c r="DW15" s="406"/>
      <c r="DX15" s="406"/>
      <c r="DY15" s="406"/>
      <c r="DZ15" s="406"/>
      <c r="EA15" s="406"/>
      <c r="EB15" s="406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6"/>
      <c r="EQ15" s="406"/>
      <c r="ER15" s="406"/>
      <c r="ES15" s="406"/>
      <c r="ET15" s="406"/>
      <c r="EU15" s="406"/>
      <c r="EV15" s="406"/>
      <c r="EW15" s="406"/>
      <c r="EX15" s="406"/>
      <c r="EY15" s="406"/>
      <c r="EZ15" s="406"/>
      <c r="FA15" s="406"/>
      <c r="FB15" s="406"/>
      <c r="FC15" s="406"/>
      <c r="FD15" s="406"/>
      <c r="FE15" s="406"/>
      <c r="FF15" s="406"/>
      <c r="FG15" s="406"/>
      <c r="FH15" s="406"/>
      <c r="FI15" s="406"/>
      <c r="FJ15" s="406"/>
      <c r="FK15" s="406"/>
      <c r="FL15" s="406"/>
      <c r="FM15" s="406"/>
      <c r="FN15" s="406"/>
      <c r="FO15" s="406"/>
      <c r="FP15" s="406"/>
      <c r="FQ15" s="406"/>
      <c r="FR15" s="406"/>
      <c r="FS15" s="406"/>
      <c r="FT15" s="406"/>
      <c r="FU15" s="406"/>
      <c r="FV15" s="406"/>
      <c r="FW15" s="406"/>
      <c r="FX15" s="406"/>
      <c r="FY15" s="406"/>
      <c r="FZ15" s="406"/>
      <c r="GA15" s="406"/>
      <c r="GB15" s="406"/>
      <c r="GC15" s="406"/>
      <c r="GD15" s="406"/>
      <c r="GE15" s="406"/>
      <c r="GF15" s="406"/>
      <c r="GG15" s="406"/>
      <c r="GH15" s="406"/>
      <c r="GI15" s="406"/>
      <c r="GJ15" s="406"/>
      <c r="GK15" s="406"/>
      <c r="GL15" s="406"/>
      <c r="GM15" s="406"/>
      <c r="GN15" s="406"/>
      <c r="GO15" s="406"/>
      <c r="GP15" s="406"/>
      <c r="GQ15" s="406"/>
      <c r="GR15" s="406"/>
      <c r="GS15" s="406"/>
      <c r="GT15" s="406"/>
      <c r="GU15" s="406"/>
      <c r="GV15" s="406"/>
      <c r="GW15" s="406"/>
      <c r="GX15" s="406"/>
      <c r="GY15" s="406"/>
      <c r="GZ15" s="406"/>
      <c r="HA15" s="406"/>
      <c r="HB15" s="406"/>
      <c r="HC15" s="406"/>
      <c r="HD15" s="406"/>
      <c r="HE15" s="406"/>
      <c r="HF15" s="406"/>
      <c r="HG15" s="406"/>
      <c r="HH15" s="406"/>
      <c r="HI15" s="406"/>
      <c r="HJ15" s="406"/>
      <c r="HK15" s="406"/>
      <c r="HL15" s="406"/>
      <c r="HM15" s="406"/>
      <c r="HN15" s="406"/>
      <c r="HO15" s="406"/>
      <c r="HP15" s="406"/>
      <c r="HQ15" s="406"/>
      <c r="HR15" s="406"/>
      <c r="HS15" s="406"/>
      <c r="HT15" s="406"/>
      <c r="HU15" s="406"/>
      <c r="HV15" s="406"/>
      <c r="HW15" s="406"/>
      <c r="HX15" s="406"/>
      <c r="HY15" s="406"/>
      <c r="HZ15" s="406"/>
      <c r="IA15" s="406"/>
      <c r="IB15" s="406"/>
      <c r="IC15" s="406"/>
      <c r="ID15" s="406"/>
      <c r="IE15" s="406"/>
      <c r="IF15" s="406"/>
      <c r="IG15" s="406"/>
      <c r="IH15" s="406"/>
      <c r="II15" s="406"/>
      <c r="IJ15" s="406"/>
      <c r="IK15" s="406"/>
      <c r="IL15" s="406"/>
      <c r="IM15" s="406"/>
      <c r="IN15" s="406"/>
      <c r="IO15" s="406"/>
      <c r="IP15" s="406"/>
      <c r="IQ15" s="406"/>
      <c r="IR15" s="406"/>
      <c r="IS15" s="406"/>
      <c r="IT15" s="406"/>
      <c r="IU15" s="406"/>
      <c r="IV15" s="406"/>
    </row>
    <row r="16" spans="1:256" s="412" customFormat="1" ht="12.75" customHeight="1" x14ac:dyDescent="0.25">
      <c r="A16" s="423" t="s">
        <v>720</v>
      </c>
      <c r="B16" s="419">
        <v>61548</v>
      </c>
      <c r="C16" s="420">
        <v>-3874</v>
      </c>
      <c r="D16" s="420"/>
      <c r="E16" s="420">
        <v>6058</v>
      </c>
      <c r="F16" s="420">
        <v>-6071</v>
      </c>
      <c r="G16" s="420">
        <v>1908</v>
      </c>
      <c r="H16" s="420">
        <v>2428</v>
      </c>
      <c r="I16" s="420">
        <v>2235</v>
      </c>
      <c r="J16" s="419">
        <v>64231</v>
      </c>
      <c r="K16" s="405"/>
      <c r="L16" s="407"/>
      <c r="M16" s="407"/>
      <c r="N16" s="421"/>
      <c r="O16" s="421"/>
      <c r="P16" s="421"/>
      <c r="Q16" s="421"/>
      <c r="R16" s="421"/>
      <c r="S16" s="421"/>
      <c r="T16" s="119"/>
      <c r="U16" s="119"/>
      <c r="V16" s="422"/>
      <c r="W16" s="422"/>
      <c r="X16" s="422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6"/>
      <c r="CG16" s="406"/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406"/>
      <c r="CV16" s="406"/>
      <c r="CW16" s="406"/>
      <c r="CX16" s="406"/>
      <c r="CY16" s="406"/>
      <c r="CZ16" s="406"/>
      <c r="DA16" s="406"/>
      <c r="DB16" s="406"/>
      <c r="DC16" s="406"/>
      <c r="DD16" s="406"/>
      <c r="DE16" s="406"/>
      <c r="DF16" s="406"/>
      <c r="DG16" s="406"/>
      <c r="DH16" s="406"/>
      <c r="DI16" s="406"/>
      <c r="DJ16" s="406"/>
      <c r="DK16" s="406"/>
      <c r="DL16" s="406"/>
      <c r="DM16" s="406"/>
      <c r="DN16" s="406"/>
      <c r="DO16" s="406"/>
      <c r="DP16" s="406"/>
      <c r="DQ16" s="406"/>
      <c r="DR16" s="406"/>
      <c r="DS16" s="406"/>
      <c r="DT16" s="406"/>
      <c r="DU16" s="406"/>
      <c r="DV16" s="406"/>
      <c r="DW16" s="406"/>
      <c r="DX16" s="406"/>
      <c r="DY16" s="406"/>
      <c r="DZ16" s="406"/>
      <c r="EA16" s="406"/>
      <c r="EB16" s="406"/>
      <c r="EC16" s="406"/>
      <c r="ED16" s="406"/>
      <c r="EE16" s="406"/>
      <c r="EF16" s="406"/>
      <c r="EG16" s="406"/>
      <c r="EH16" s="406"/>
      <c r="EI16" s="406"/>
      <c r="EJ16" s="406"/>
      <c r="EK16" s="406"/>
      <c r="EL16" s="406"/>
      <c r="EM16" s="406"/>
      <c r="EN16" s="406"/>
      <c r="EO16" s="406"/>
      <c r="EP16" s="406"/>
      <c r="EQ16" s="406"/>
      <c r="ER16" s="406"/>
      <c r="ES16" s="406"/>
      <c r="ET16" s="406"/>
      <c r="EU16" s="406"/>
      <c r="EV16" s="406"/>
      <c r="EW16" s="406"/>
      <c r="EX16" s="406"/>
      <c r="EY16" s="406"/>
      <c r="EZ16" s="406"/>
      <c r="FA16" s="406"/>
      <c r="FB16" s="406"/>
      <c r="FC16" s="406"/>
      <c r="FD16" s="406"/>
      <c r="FE16" s="406"/>
      <c r="FF16" s="406"/>
      <c r="FG16" s="406"/>
      <c r="FH16" s="406"/>
      <c r="FI16" s="406"/>
      <c r="FJ16" s="406"/>
      <c r="FK16" s="406"/>
      <c r="FL16" s="406"/>
      <c r="FM16" s="406"/>
      <c r="FN16" s="406"/>
      <c r="FO16" s="406"/>
      <c r="FP16" s="406"/>
      <c r="FQ16" s="406"/>
      <c r="FR16" s="406"/>
      <c r="FS16" s="406"/>
      <c r="FT16" s="406"/>
      <c r="FU16" s="406"/>
      <c r="FV16" s="406"/>
      <c r="FW16" s="406"/>
      <c r="FX16" s="406"/>
      <c r="FY16" s="406"/>
      <c r="FZ16" s="406"/>
      <c r="GA16" s="406"/>
      <c r="GB16" s="406"/>
      <c r="GC16" s="406"/>
      <c r="GD16" s="406"/>
      <c r="GE16" s="406"/>
      <c r="GF16" s="406"/>
      <c r="GG16" s="406"/>
      <c r="GH16" s="406"/>
      <c r="GI16" s="406"/>
      <c r="GJ16" s="406"/>
      <c r="GK16" s="406"/>
      <c r="GL16" s="406"/>
      <c r="GM16" s="406"/>
      <c r="GN16" s="406"/>
      <c r="GO16" s="406"/>
      <c r="GP16" s="406"/>
      <c r="GQ16" s="406"/>
      <c r="GR16" s="406"/>
      <c r="GS16" s="406"/>
      <c r="GT16" s="406"/>
      <c r="GU16" s="406"/>
      <c r="GV16" s="406"/>
      <c r="GW16" s="406"/>
      <c r="GX16" s="406"/>
      <c r="GY16" s="406"/>
      <c r="GZ16" s="406"/>
      <c r="HA16" s="406"/>
      <c r="HB16" s="406"/>
      <c r="HC16" s="406"/>
      <c r="HD16" s="406"/>
      <c r="HE16" s="406"/>
      <c r="HF16" s="406"/>
      <c r="HG16" s="406"/>
      <c r="HH16" s="406"/>
      <c r="HI16" s="406"/>
      <c r="HJ16" s="406"/>
      <c r="HK16" s="406"/>
      <c r="HL16" s="406"/>
      <c r="HM16" s="406"/>
      <c r="HN16" s="406"/>
      <c r="HO16" s="406"/>
      <c r="HP16" s="406"/>
      <c r="HQ16" s="406"/>
      <c r="HR16" s="406"/>
      <c r="HS16" s="406"/>
      <c r="HT16" s="406"/>
      <c r="HU16" s="406"/>
      <c r="HV16" s="406"/>
      <c r="HW16" s="406"/>
      <c r="HX16" s="406"/>
      <c r="HY16" s="406"/>
      <c r="HZ16" s="406"/>
      <c r="IA16" s="406"/>
      <c r="IB16" s="406"/>
      <c r="IC16" s="406"/>
      <c r="ID16" s="406"/>
      <c r="IE16" s="406"/>
      <c r="IF16" s="406"/>
      <c r="IG16" s="406"/>
      <c r="IH16" s="406"/>
      <c r="II16" s="406"/>
      <c r="IJ16" s="406"/>
      <c r="IK16" s="406"/>
      <c r="IL16" s="406"/>
      <c r="IM16" s="406"/>
      <c r="IN16" s="406"/>
      <c r="IO16" s="406"/>
      <c r="IP16" s="406"/>
      <c r="IQ16" s="406"/>
      <c r="IR16" s="406"/>
      <c r="IS16" s="406"/>
      <c r="IT16" s="406"/>
      <c r="IU16" s="406"/>
      <c r="IV16" s="406"/>
    </row>
    <row r="17" spans="1:256" s="412" customFormat="1" ht="12.75" customHeight="1" x14ac:dyDescent="0.25">
      <c r="A17" s="423" t="s">
        <v>721</v>
      </c>
      <c r="B17" s="419">
        <v>64627</v>
      </c>
      <c r="C17" s="420">
        <v>-4218</v>
      </c>
      <c r="D17" s="420"/>
      <c r="E17" s="420">
        <v>6369</v>
      </c>
      <c r="F17" s="420">
        <v>-6388</v>
      </c>
      <c r="G17" s="420">
        <v>1916</v>
      </c>
      <c r="H17" s="420">
        <v>778</v>
      </c>
      <c r="I17" s="420">
        <v>-377</v>
      </c>
      <c r="J17" s="419">
        <v>62707</v>
      </c>
      <c r="K17" s="405"/>
      <c r="L17" s="407"/>
      <c r="M17" s="407"/>
      <c r="N17" s="421"/>
      <c r="O17" s="421"/>
      <c r="P17" s="421"/>
      <c r="Q17" s="421"/>
      <c r="R17" s="421"/>
      <c r="S17" s="421"/>
      <c r="T17" s="119"/>
      <c r="U17" s="119"/>
      <c r="V17" s="422"/>
      <c r="W17" s="422"/>
      <c r="X17" s="422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6"/>
      <c r="CA17" s="406"/>
      <c r="CB17" s="406"/>
      <c r="CC17" s="406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406"/>
      <c r="CV17" s="406"/>
      <c r="CW17" s="406"/>
      <c r="CX17" s="406"/>
      <c r="CY17" s="406"/>
      <c r="CZ17" s="406"/>
      <c r="DA17" s="406"/>
      <c r="DB17" s="406"/>
      <c r="DC17" s="406"/>
      <c r="DD17" s="406"/>
      <c r="DE17" s="406"/>
      <c r="DF17" s="406"/>
      <c r="DG17" s="406"/>
      <c r="DH17" s="406"/>
      <c r="DI17" s="406"/>
      <c r="DJ17" s="406"/>
      <c r="DK17" s="406"/>
      <c r="DL17" s="406"/>
      <c r="DM17" s="406"/>
      <c r="DN17" s="406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06"/>
      <c r="EE17" s="406"/>
      <c r="EF17" s="406"/>
      <c r="EG17" s="406"/>
      <c r="EH17" s="406"/>
      <c r="EI17" s="406"/>
      <c r="EJ17" s="406"/>
      <c r="EK17" s="406"/>
      <c r="EL17" s="406"/>
      <c r="EM17" s="406"/>
      <c r="EN17" s="406"/>
      <c r="EO17" s="406"/>
      <c r="EP17" s="406"/>
      <c r="EQ17" s="406"/>
      <c r="ER17" s="406"/>
      <c r="ES17" s="406"/>
      <c r="ET17" s="406"/>
      <c r="EU17" s="406"/>
      <c r="EV17" s="406"/>
      <c r="EW17" s="406"/>
      <c r="EX17" s="406"/>
      <c r="EY17" s="406"/>
      <c r="EZ17" s="406"/>
      <c r="FA17" s="406"/>
      <c r="FB17" s="406"/>
      <c r="FC17" s="406"/>
      <c r="FD17" s="406"/>
      <c r="FE17" s="406"/>
      <c r="FF17" s="406"/>
      <c r="FG17" s="406"/>
      <c r="FH17" s="406"/>
      <c r="FI17" s="406"/>
      <c r="FJ17" s="406"/>
      <c r="FK17" s="406"/>
      <c r="FL17" s="406"/>
      <c r="FM17" s="406"/>
      <c r="FN17" s="406"/>
      <c r="FO17" s="406"/>
      <c r="FP17" s="406"/>
      <c r="FQ17" s="406"/>
      <c r="FR17" s="406"/>
      <c r="FS17" s="406"/>
      <c r="FT17" s="406"/>
      <c r="FU17" s="406"/>
      <c r="FV17" s="406"/>
      <c r="FW17" s="406"/>
      <c r="FX17" s="406"/>
      <c r="FY17" s="406"/>
      <c r="FZ17" s="406"/>
      <c r="GA17" s="406"/>
      <c r="GB17" s="406"/>
      <c r="GC17" s="406"/>
      <c r="GD17" s="406"/>
      <c r="GE17" s="406"/>
      <c r="GF17" s="406"/>
      <c r="GG17" s="406"/>
      <c r="GH17" s="406"/>
      <c r="GI17" s="406"/>
      <c r="GJ17" s="406"/>
      <c r="GK17" s="406"/>
      <c r="GL17" s="406"/>
      <c r="GM17" s="406"/>
      <c r="GN17" s="406"/>
      <c r="GO17" s="406"/>
      <c r="GP17" s="406"/>
      <c r="GQ17" s="406"/>
      <c r="GR17" s="406"/>
      <c r="GS17" s="406"/>
      <c r="GT17" s="406"/>
      <c r="GU17" s="406"/>
      <c r="GV17" s="406"/>
      <c r="GW17" s="406"/>
      <c r="GX17" s="406"/>
      <c r="GY17" s="406"/>
      <c r="GZ17" s="406"/>
      <c r="HA17" s="406"/>
      <c r="HB17" s="406"/>
      <c r="HC17" s="406"/>
      <c r="HD17" s="406"/>
      <c r="HE17" s="406"/>
      <c r="HF17" s="406"/>
      <c r="HG17" s="406"/>
      <c r="HH17" s="406"/>
      <c r="HI17" s="406"/>
      <c r="HJ17" s="406"/>
      <c r="HK17" s="406"/>
      <c r="HL17" s="406"/>
      <c r="HM17" s="406"/>
      <c r="HN17" s="406"/>
      <c r="HO17" s="406"/>
      <c r="HP17" s="406"/>
      <c r="HQ17" s="406"/>
      <c r="HR17" s="406"/>
      <c r="HS17" s="406"/>
      <c r="HT17" s="406"/>
      <c r="HU17" s="406"/>
      <c r="HV17" s="406"/>
      <c r="HW17" s="406"/>
      <c r="HX17" s="406"/>
      <c r="HY17" s="406"/>
      <c r="HZ17" s="406"/>
      <c r="IA17" s="406"/>
      <c r="IB17" s="406"/>
      <c r="IC17" s="406"/>
      <c r="ID17" s="406"/>
      <c r="IE17" s="406"/>
      <c r="IF17" s="406"/>
      <c r="IG17" s="406"/>
      <c r="IH17" s="406"/>
      <c r="II17" s="406"/>
      <c r="IJ17" s="406"/>
      <c r="IK17" s="406"/>
      <c r="IL17" s="406"/>
      <c r="IM17" s="406"/>
      <c r="IN17" s="406"/>
      <c r="IO17" s="406"/>
      <c r="IP17" s="406"/>
      <c r="IQ17" s="406"/>
      <c r="IR17" s="406"/>
      <c r="IS17" s="406"/>
      <c r="IT17" s="406"/>
      <c r="IU17" s="406"/>
      <c r="IV17" s="406"/>
    </row>
    <row r="18" spans="1:256" s="412" customFormat="1" ht="18" customHeight="1" x14ac:dyDescent="0.25">
      <c r="A18" s="418" t="s">
        <v>722</v>
      </c>
      <c r="B18" s="419">
        <v>68986</v>
      </c>
      <c r="C18" s="420">
        <v>-6351</v>
      </c>
      <c r="D18" s="420"/>
      <c r="E18" s="420">
        <v>6640</v>
      </c>
      <c r="F18" s="420">
        <v>-6653</v>
      </c>
      <c r="G18" s="420">
        <v>1050</v>
      </c>
      <c r="H18" s="420">
        <v>784</v>
      </c>
      <c r="I18" s="420">
        <v>-337</v>
      </c>
      <c r="J18" s="419">
        <v>64121</v>
      </c>
      <c r="K18" s="405"/>
      <c r="L18" s="407"/>
      <c r="M18" s="407"/>
      <c r="N18" s="421"/>
      <c r="O18" s="421"/>
      <c r="P18" s="421"/>
      <c r="Q18" s="421"/>
      <c r="R18" s="421"/>
      <c r="S18" s="421"/>
      <c r="T18" s="119"/>
      <c r="U18" s="119"/>
      <c r="V18" s="422"/>
      <c r="W18" s="422"/>
      <c r="X18" s="422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406"/>
      <c r="CV18" s="406"/>
      <c r="CW18" s="406"/>
      <c r="CX18" s="406"/>
      <c r="CY18" s="406"/>
      <c r="CZ18" s="406"/>
      <c r="DA18" s="406"/>
      <c r="DB18" s="406"/>
      <c r="DC18" s="406"/>
      <c r="DD18" s="406"/>
      <c r="DE18" s="406"/>
      <c r="DF18" s="406"/>
      <c r="DG18" s="406"/>
      <c r="DH18" s="406"/>
      <c r="DI18" s="406"/>
      <c r="DJ18" s="406"/>
      <c r="DK18" s="406"/>
      <c r="DL18" s="406"/>
      <c r="DM18" s="406"/>
      <c r="DN18" s="406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06"/>
      <c r="EE18" s="406"/>
      <c r="EF18" s="406"/>
      <c r="EG18" s="406"/>
      <c r="EH18" s="406"/>
      <c r="EI18" s="406"/>
      <c r="EJ18" s="406"/>
      <c r="EK18" s="406"/>
      <c r="EL18" s="406"/>
      <c r="EM18" s="406"/>
      <c r="EN18" s="406"/>
      <c r="EO18" s="406"/>
      <c r="EP18" s="406"/>
      <c r="EQ18" s="406"/>
      <c r="ER18" s="406"/>
      <c r="ES18" s="406"/>
      <c r="ET18" s="406"/>
      <c r="EU18" s="406"/>
      <c r="EV18" s="406"/>
      <c r="EW18" s="406"/>
      <c r="EX18" s="406"/>
      <c r="EY18" s="406"/>
      <c r="EZ18" s="406"/>
      <c r="FA18" s="406"/>
      <c r="FB18" s="406"/>
      <c r="FC18" s="406"/>
      <c r="FD18" s="406"/>
      <c r="FE18" s="406"/>
      <c r="FF18" s="406"/>
      <c r="FG18" s="406"/>
      <c r="FH18" s="406"/>
      <c r="FI18" s="406"/>
      <c r="FJ18" s="406"/>
      <c r="FK18" s="406"/>
      <c r="FL18" s="406"/>
      <c r="FM18" s="406"/>
      <c r="FN18" s="406"/>
      <c r="FO18" s="406"/>
      <c r="FP18" s="406"/>
      <c r="FQ18" s="406"/>
      <c r="FR18" s="406"/>
      <c r="FS18" s="406"/>
      <c r="FT18" s="406"/>
      <c r="FU18" s="406"/>
      <c r="FV18" s="406"/>
      <c r="FW18" s="406"/>
      <c r="FX18" s="406"/>
      <c r="FY18" s="406"/>
      <c r="FZ18" s="406"/>
      <c r="GA18" s="406"/>
      <c r="GB18" s="406"/>
      <c r="GC18" s="406"/>
      <c r="GD18" s="406"/>
      <c r="GE18" s="406"/>
      <c r="GF18" s="406"/>
      <c r="GG18" s="406"/>
      <c r="GH18" s="406"/>
      <c r="GI18" s="406"/>
      <c r="GJ18" s="406"/>
      <c r="GK18" s="406"/>
      <c r="GL18" s="406"/>
      <c r="GM18" s="406"/>
      <c r="GN18" s="406"/>
      <c r="GO18" s="406"/>
      <c r="GP18" s="406"/>
      <c r="GQ18" s="406"/>
      <c r="GR18" s="406"/>
      <c r="GS18" s="406"/>
      <c r="GT18" s="406"/>
      <c r="GU18" s="406"/>
      <c r="GV18" s="406"/>
      <c r="GW18" s="406"/>
      <c r="GX18" s="406"/>
      <c r="GY18" s="406"/>
      <c r="GZ18" s="406"/>
      <c r="HA18" s="406"/>
      <c r="HB18" s="406"/>
      <c r="HC18" s="406"/>
      <c r="HD18" s="406"/>
      <c r="HE18" s="406"/>
      <c r="HF18" s="406"/>
      <c r="HG18" s="406"/>
      <c r="HH18" s="406"/>
      <c r="HI18" s="406"/>
      <c r="HJ18" s="406"/>
      <c r="HK18" s="406"/>
      <c r="HL18" s="406"/>
      <c r="HM18" s="406"/>
      <c r="HN18" s="406"/>
      <c r="HO18" s="406"/>
      <c r="HP18" s="406"/>
      <c r="HQ18" s="406"/>
      <c r="HR18" s="406"/>
      <c r="HS18" s="406"/>
      <c r="HT18" s="406"/>
      <c r="HU18" s="406"/>
      <c r="HV18" s="406"/>
      <c r="HW18" s="406"/>
      <c r="HX18" s="406"/>
      <c r="HY18" s="406"/>
      <c r="HZ18" s="406"/>
      <c r="IA18" s="406"/>
      <c r="IB18" s="406"/>
      <c r="IC18" s="406"/>
      <c r="ID18" s="406"/>
      <c r="IE18" s="406"/>
      <c r="IF18" s="406"/>
      <c r="IG18" s="406"/>
      <c r="IH18" s="406"/>
      <c r="II18" s="406"/>
      <c r="IJ18" s="406"/>
      <c r="IK18" s="406"/>
      <c r="IL18" s="406"/>
      <c r="IM18" s="406"/>
      <c r="IN18" s="406"/>
      <c r="IO18" s="406"/>
      <c r="IP18" s="406"/>
      <c r="IQ18" s="406"/>
      <c r="IR18" s="406"/>
      <c r="IS18" s="406"/>
      <c r="IT18" s="406"/>
      <c r="IU18" s="406"/>
      <c r="IV18" s="406"/>
    </row>
    <row r="19" spans="1:256" s="412" customFormat="1" ht="12.75" customHeight="1" x14ac:dyDescent="0.25">
      <c r="A19" s="423" t="s">
        <v>723</v>
      </c>
      <c r="B19" s="419">
        <v>72969</v>
      </c>
      <c r="C19" s="420">
        <v>-7157</v>
      </c>
      <c r="D19" s="420"/>
      <c r="E19" s="420">
        <v>7150</v>
      </c>
      <c r="F19" s="420">
        <v>-7168</v>
      </c>
      <c r="G19" s="420">
        <v>1052</v>
      </c>
      <c r="H19" s="420">
        <v>259</v>
      </c>
      <c r="I19" s="420">
        <v>-97</v>
      </c>
      <c r="J19" s="419">
        <v>67007</v>
      </c>
      <c r="K19" s="405"/>
      <c r="L19" s="407"/>
      <c r="M19" s="407"/>
      <c r="N19" s="421"/>
      <c r="O19" s="421"/>
      <c r="P19" s="421"/>
      <c r="Q19" s="421"/>
      <c r="R19" s="421"/>
      <c r="S19" s="421"/>
      <c r="T19" s="119"/>
      <c r="U19" s="119"/>
      <c r="V19" s="422"/>
      <c r="W19" s="422"/>
      <c r="X19" s="422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6"/>
      <c r="DI19" s="406"/>
      <c r="DJ19" s="406"/>
      <c r="DK19" s="406"/>
      <c r="DL19" s="406"/>
      <c r="DM19" s="406"/>
      <c r="DN19" s="406"/>
      <c r="DO19" s="406"/>
      <c r="DP19" s="406"/>
      <c r="DQ19" s="406"/>
      <c r="DR19" s="406"/>
      <c r="DS19" s="406"/>
      <c r="DT19" s="406"/>
      <c r="DU19" s="406"/>
      <c r="DV19" s="406"/>
      <c r="DW19" s="406"/>
      <c r="DX19" s="406"/>
      <c r="DY19" s="406"/>
      <c r="DZ19" s="406"/>
      <c r="EA19" s="406"/>
      <c r="EB19" s="406"/>
      <c r="EC19" s="406"/>
      <c r="ED19" s="406"/>
      <c r="EE19" s="406"/>
      <c r="EF19" s="406"/>
      <c r="EG19" s="406"/>
      <c r="EH19" s="406"/>
      <c r="EI19" s="406"/>
      <c r="EJ19" s="406"/>
      <c r="EK19" s="406"/>
      <c r="EL19" s="406"/>
      <c r="EM19" s="406"/>
      <c r="EN19" s="406"/>
      <c r="EO19" s="406"/>
      <c r="EP19" s="406"/>
      <c r="EQ19" s="406"/>
      <c r="ER19" s="406"/>
      <c r="ES19" s="406"/>
      <c r="ET19" s="406"/>
      <c r="EU19" s="406"/>
      <c r="EV19" s="406"/>
      <c r="EW19" s="406"/>
      <c r="EX19" s="406"/>
      <c r="EY19" s="406"/>
      <c r="EZ19" s="406"/>
      <c r="FA19" s="406"/>
      <c r="FB19" s="406"/>
      <c r="FC19" s="406"/>
      <c r="FD19" s="406"/>
      <c r="FE19" s="406"/>
      <c r="FF19" s="406"/>
      <c r="FG19" s="406"/>
      <c r="FH19" s="406"/>
      <c r="FI19" s="406"/>
      <c r="FJ19" s="406"/>
      <c r="FK19" s="406"/>
      <c r="FL19" s="406"/>
      <c r="FM19" s="406"/>
      <c r="FN19" s="406"/>
      <c r="FO19" s="406"/>
      <c r="FP19" s="406"/>
      <c r="FQ19" s="406"/>
      <c r="FR19" s="406"/>
      <c r="FS19" s="406"/>
      <c r="FT19" s="406"/>
      <c r="FU19" s="406"/>
      <c r="FV19" s="406"/>
      <c r="FW19" s="406"/>
      <c r="FX19" s="406"/>
      <c r="FY19" s="406"/>
      <c r="FZ19" s="406"/>
      <c r="GA19" s="406"/>
      <c r="GB19" s="406"/>
      <c r="GC19" s="406"/>
      <c r="GD19" s="406"/>
      <c r="GE19" s="406"/>
      <c r="GF19" s="406"/>
      <c r="GG19" s="406"/>
      <c r="GH19" s="406"/>
      <c r="GI19" s="406"/>
      <c r="GJ19" s="406"/>
      <c r="GK19" s="406"/>
      <c r="GL19" s="406"/>
      <c r="GM19" s="406"/>
      <c r="GN19" s="406"/>
      <c r="GO19" s="406"/>
      <c r="GP19" s="406"/>
      <c r="GQ19" s="406"/>
      <c r="GR19" s="406"/>
      <c r="GS19" s="406"/>
      <c r="GT19" s="406"/>
      <c r="GU19" s="406"/>
      <c r="GV19" s="406"/>
      <c r="GW19" s="406"/>
      <c r="GX19" s="406"/>
      <c r="GY19" s="406"/>
      <c r="GZ19" s="406"/>
      <c r="HA19" s="406"/>
      <c r="HB19" s="406"/>
      <c r="HC19" s="406"/>
      <c r="HD19" s="406"/>
      <c r="HE19" s="406"/>
      <c r="HF19" s="406"/>
      <c r="HG19" s="406"/>
      <c r="HH19" s="406"/>
      <c r="HI19" s="406"/>
      <c r="HJ19" s="406"/>
      <c r="HK19" s="406"/>
      <c r="HL19" s="406"/>
      <c r="HM19" s="406"/>
      <c r="HN19" s="406"/>
      <c r="HO19" s="406"/>
      <c r="HP19" s="406"/>
      <c r="HQ19" s="406"/>
      <c r="HR19" s="406"/>
      <c r="HS19" s="406"/>
      <c r="HT19" s="406"/>
      <c r="HU19" s="406"/>
      <c r="HV19" s="406"/>
      <c r="HW19" s="406"/>
      <c r="HX19" s="406"/>
      <c r="HY19" s="406"/>
      <c r="HZ19" s="406"/>
      <c r="IA19" s="406"/>
      <c r="IB19" s="406"/>
      <c r="IC19" s="406"/>
      <c r="ID19" s="406"/>
      <c r="IE19" s="406"/>
      <c r="IF19" s="406"/>
      <c r="IG19" s="406"/>
      <c r="IH19" s="406"/>
      <c r="II19" s="406"/>
      <c r="IJ19" s="406"/>
      <c r="IK19" s="406"/>
      <c r="IL19" s="406"/>
      <c r="IM19" s="406"/>
      <c r="IN19" s="406"/>
      <c r="IO19" s="406"/>
      <c r="IP19" s="406"/>
      <c r="IQ19" s="406"/>
      <c r="IR19" s="406"/>
      <c r="IS19" s="406"/>
      <c r="IT19" s="406"/>
      <c r="IU19" s="406"/>
      <c r="IV19" s="406"/>
    </row>
    <row r="20" spans="1:256" s="412" customFormat="1" ht="12.75" customHeight="1" x14ac:dyDescent="0.25">
      <c r="A20" s="423" t="s">
        <v>724</v>
      </c>
      <c r="B20" s="419">
        <v>75047</v>
      </c>
      <c r="C20" s="420">
        <v>-7354</v>
      </c>
      <c r="D20" s="420"/>
      <c r="E20" s="420">
        <v>7448</v>
      </c>
      <c r="F20" s="420">
        <v>-7480</v>
      </c>
      <c r="G20" s="420">
        <v>1055</v>
      </c>
      <c r="H20" s="420">
        <v>34</v>
      </c>
      <c r="I20" s="420">
        <v>1589</v>
      </c>
      <c r="J20" s="419">
        <v>70339</v>
      </c>
      <c r="K20" s="405"/>
      <c r="L20" s="407"/>
      <c r="M20" s="407"/>
      <c r="N20" s="421"/>
      <c r="O20" s="421"/>
      <c r="P20" s="421"/>
      <c r="Q20" s="421"/>
      <c r="R20" s="421"/>
      <c r="S20" s="421"/>
      <c r="T20" s="119"/>
      <c r="U20" s="119"/>
      <c r="V20" s="422"/>
      <c r="W20" s="422"/>
      <c r="X20" s="422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6"/>
      <c r="DA20" s="406"/>
      <c r="DB20" s="406"/>
      <c r="DC20" s="406"/>
      <c r="DD20" s="406"/>
      <c r="DE20" s="406"/>
      <c r="DF20" s="406"/>
      <c r="DG20" s="406"/>
      <c r="DH20" s="406"/>
      <c r="DI20" s="406"/>
      <c r="DJ20" s="406"/>
      <c r="DK20" s="406"/>
      <c r="DL20" s="406"/>
      <c r="DM20" s="406"/>
      <c r="DN20" s="406"/>
      <c r="DO20" s="406"/>
      <c r="DP20" s="406"/>
      <c r="DQ20" s="406"/>
      <c r="DR20" s="406"/>
      <c r="DS20" s="406"/>
      <c r="DT20" s="406"/>
      <c r="DU20" s="406"/>
      <c r="DV20" s="406"/>
      <c r="DW20" s="406"/>
      <c r="DX20" s="406"/>
      <c r="DY20" s="406"/>
      <c r="DZ20" s="406"/>
      <c r="EA20" s="406"/>
      <c r="EB20" s="406"/>
      <c r="EC20" s="406"/>
      <c r="ED20" s="406"/>
      <c r="EE20" s="406"/>
      <c r="EF20" s="406"/>
      <c r="EG20" s="406"/>
      <c r="EH20" s="406"/>
      <c r="EI20" s="406"/>
      <c r="EJ20" s="406"/>
      <c r="EK20" s="406"/>
      <c r="EL20" s="406"/>
      <c r="EM20" s="406"/>
      <c r="EN20" s="406"/>
      <c r="EO20" s="406"/>
      <c r="EP20" s="406"/>
      <c r="EQ20" s="406"/>
      <c r="ER20" s="406"/>
      <c r="ES20" s="406"/>
      <c r="ET20" s="406"/>
      <c r="EU20" s="406"/>
      <c r="EV20" s="406"/>
      <c r="EW20" s="406"/>
      <c r="EX20" s="406"/>
      <c r="EY20" s="406"/>
      <c r="EZ20" s="406"/>
      <c r="FA20" s="406"/>
      <c r="FB20" s="406"/>
      <c r="FC20" s="406"/>
      <c r="FD20" s="406"/>
      <c r="FE20" s="406"/>
      <c r="FF20" s="406"/>
      <c r="FG20" s="406"/>
      <c r="FH20" s="406"/>
      <c r="FI20" s="406"/>
      <c r="FJ20" s="406"/>
      <c r="FK20" s="406"/>
      <c r="FL20" s="406"/>
      <c r="FM20" s="406"/>
      <c r="FN20" s="406"/>
      <c r="FO20" s="406"/>
      <c r="FP20" s="406"/>
      <c r="FQ20" s="406"/>
      <c r="FR20" s="406"/>
      <c r="FS20" s="406"/>
      <c r="FT20" s="406"/>
      <c r="FU20" s="406"/>
      <c r="FV20" s="406"/>
      <c r="FW20" s="406"/>
      <c r="FX20" s="406"/>
      <c r="FY20" s="406"/>
      <c r="FZ20" s="406"/>
      <c r="GA20" s="406"/>
      <c r="GB20" s="406"/>
      <c r="GC20" s="406"/>
      <c r="GD20" s="406"/>
      <c r="GE20" s="406"/>
      <c r="GF20" s="406"/>
      <c r="GG20" s="406"/>
      <c r="GH20" s="406"/>
      <c r="GI20" s="406"/>
      <c r="GJ20" s="406"/>
      <c r="GK20" s="406"/>
      <c r="GL20" s="406"/>
      <c r="GM20" s="406"/>
      <c r="GN20" s="406"/>
      <c r="GO20" s="406"/>
      <c r="GP20" s="406"/>
      <c r="GQ20" s="406"/>
      <c r="GR20" s="406"/>
      <c r="GS20" s="406"/>
      <c r="GT20" s="406"/>
      <c r="GU20" s="406"/>
      <c r="GV20" s="406"/>
      <c r="GW20" s="406"/>
      <c r="GX20" s="406"/>
      <c r="GY20" s="406"/>
      <c r="GZ20" s="406"/>
      <c r="HA20" s="406"/>
      <c r="HB20" s="406"/>
      <c r="HC20" s="406"/>
      <c r="HD20" s="406"/>
      <c r="HE20" s="406"/>
      <c r="HF20" s="406"/>
      <c r="HG20" s="406"/>
      <c r="HH20" s="406"/>
      <c r="HI20" s="406"/>
      <c r="HJ20" s="406"/>
      <c r="HK20" s="406"/>
      <c r="HL20" s="406"/>
      <c r="HM20" s="406"/>
      <c r="HN20" s="406"/>
      <c r="HO20" s="406"/>
      <c r="HP20" s="406"/>
      <c r="HQ20" s="406"/>
      <c r="HR20" s="406"/>
      <c r="HS20" s="406"/>
      <c r="HT20" s="406"/>
      <c r="HU20" s="406"/>
      <c r="HV20" s="406"/>
      <c r="HW20" s="406"/>
      <c r="HX20" s="406"/>
      <c r="HY20" s="406"/>
      <c r="HZ20" s="406"/>
      <c r="IA20" s="406"/>
      <c r="IB20" s="406"/>
      <c r="IC20" s="406"/>
      <c r="ID20" s="406"/>
      <c r="IE20" s="406"/>
      <c r="IF20" s="406"/>
      <c r="IG20" s="406"/>
      <c r="IH20" s="406"/>
      <c r="II20" s="406"/>
      <c r="IJ20" s="406"/>
      <c r="IK20" s="406"/>
      <c r="IL20" s="406"/>
      <c r="IM20" s="406"/>
      <c r="IN20" s="406"/>
      <c r="IO20" s="406"/>
      <c r="IP20" s="406"/>
      <c r="IQ20" s="406"/>
      <c r="IR20" s="406"/>
      <c r="IS20" s="406"/>
      <c r="IT20" s="406"/>
      <c r="IU20" s="406"/>
      <c r="IV20" s="406"/>
    </row>
    <row r="21" spans="1:256" s="412" customFormat="1" ht="12.75" customHeight="1" x14ac:dyDescent="0.25">
      <c r="A21" s="423" t="s">
        <v>725</v>
      </c>
      <c r="B21" s="419">
        <v>77975</v>
      </c>
      <c r="C21" s="420">
        <v>-7580</v>
      </c>
      <c r="D21" s="420"/>
      <c r="E21" s="420">
        <v>8024</v>
      </c>
      <c r="F21" s="420">
        <v>-8056</v>
      </c>
      <c r="G21" s="420">
        <v>1052</v>
      </c>
      <c r="H21" s="420">
        <v>0</v>
      </c>
      <c r="I21" s="420">
        <v>7173</v>
      </c>
      <c r="J21" s="419">
        <v>78589</v>
      </c>
      <c r="K21" s="405"/>
      <c r="L21" s="407"/>
      <c r="M21" s="407"/>
      <c r="N21" s="421"/>
      <c r="O21" s="421"/>
      <c r="P21" s="421"/>
      <c r="Q21" s="421"/>
      <c r="R21" s="421"/>
      <c r="S21" s="421"/>
      <c r="T21" s="119"/>
      <c r="U21" s="119"/>
      <c r="V21" s="422"/>
      <c r="W21" s="422"/>
      <c r="X21" s="422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6"/>
      <c r="DA21" s="406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406"/>
      <c r="DO21" s="406"/>
      <c r="DP21" s="406"/>
      <c r="DQ21" s="406"/>
      <c r="DR21" s="406"/>
      <c r="DS21" s="406"/>
      <c r="DT21" s="406"/>
      <c r="DU21" s="406"/>
      <c r="DV21" s="406"/>
      <c r="DW21" s="406"/>
      <c r="DX21" s="406"/>
      <c r="DY21" s="406"/>
      <c r="DZ21" s="406"/>
      <c r="EA21" s="406"/>
      <c r="EB21" s="406"/>
      <c r="EC21" s="406"/>
      <c r="ED21" s="406"/>
      <c r="EE21" s="406"/>
      <c r="EF21" s="406"/>
      <c r="EG21" s="406"/>
      <c r="EH21" s="406"/>
      <c r="EI21" s="406"/>
      <c r="EJ21" s="406"/>
      <c r="EK21" s="406"/>
      <c r="EL21" s="406"/>
      <c r="EM21" s="406"/>
      <c r="EN21" s="406"/>
      <c r="EO21" s="406"/>
      <c r="EP21" s="406"/>
      <c r="EQ21" s="406"/>
      <c r="ER21" s="406"/>
      <c r="ES21" s="406"/>
      <c r="ET21" s="406"/>
      <c r="EU21" s="406"/>
      <c r="EV21" s="406"/>
      <c r="EW21" s="406"/>
      <c r="EX21" s="406"/>
      <c r="EY21" s="406"/>
      <c r="EZ21" s="406"/>
      <c r="FA21" s="406"/>
      <c r="FB21" s="406"/>
      <c r="FC21" s="406"/>
      <c r="FD21" s="406"/>
      <c r="FE21" s="406"/>
      <c r="FF21" s="406"/>
      <c r="FG21" s="406"/>
      <c r="FH21" s="406"/>
      <c r="FI21" s="406"/>
      <c r="FJ21" s="406"/>
      <c r="FK21" s="406"/>
      <c r="FL21" s="406"/>
      <c r="FM21" s="406"/>
      <c r="FN21" s="406"/>
      <c r="FO21" s="406"/>
      <c r="FP21" s="406"/>
      <c r="FQ21" s="406"/>
      <c r="FR21" s="406"/>
      <c r="FS21" s="406"/>
      <c r="FT21" s="406"/>
      <c r="FU21" s="406"/>
      <c r="FV21" s="406"/>
      <c r="FW21" s="406"/>
      <c r="FX21" s="406"/>
      <c r="FY21" s="406"/>
      <c r="FZ21" s="406"/>
      <c r="GA21" s="406"/>
      <c r="GB21" s="406"/>
      <c r="GC21" s="406"/>
      <c r="GD21" s="406"/>
      <c r="GE21" s="406"/>
      <c r="GF21" s="406"/>
      <c r="GG21" s="406"/>
      <c r="GH21" s="406"/>
      <c r="GI21" s="406"/>
      <c r="GJ21" s="406"/>
      <c r="GK21" s="406"/>
      <c r="GL21" s="406"/>
      <c r="GM21" s="406"/>
      <c r="GN21" s="406"/>
      <c r="GO21" s="406"/>
      <c r="GP21" s="406"/>
      <c r="GQ21" s="406"/>
      <c r="GR21" s="406"/>
      <c r="GS21" s="406"/>
      <c r="GT21" s="406"/>
      <c r="GU21" s="406"/>
      <c r="GV21" s="406"/>
      <c r="GW21" s="406"/>
      <c r="GX21" s="406"/>
      <c r="GY21" s="406"/>
      <c r="GZ21" s="406"/>
      <c r="HA21" s="406"/>
      <c r="HB21" s="406"/>
      <c r="HC21" s="406"/>
      <c r="HD21" s="406"/>
      <c r="HE21" s="406"/>
      <c r="HF21" s="406"/>
      <c r="HG21" s="406"/>
      <c r="HH21" s="406"/>
      <c r="HI21" s="406"/>
      <c r="HJ21" s="406"/>
      <c r="HK21" s="406"/>
      <c r="HL21" s="406"/>
      <c r="HM21" s="406"/>
      <c r="HN21" s="406"/>
      <c r="HO21" s="406"/>
      <c r="HP21" s="406"/>
      <c r="HQ21" s="406"/>
      <c r="HR21" s="406"/>
      <c r="HS21" s="406"/>
      <c r="HT21" s="406"/>
      <c r="HU21" s="406"/>
      <c r="HV21" s="406"/>
      <c r="HW21" s="406"/>
      <c r="HX21" s="406"/>
      <c r="HY21" s="406"/>
      <c r="HZ21" s="406"/>
      <c r="IA21" s="406"/>
      <c r="IB21" s="406"/>
      <c r="IC21" s="406"/>
      <c r="ID21" s="406"/>
      <c r="IE21" s="406"/>
      <c r="IF21" s="406"/>
      <c r="IG21" s="406"/>
      <c r="IH21" s="406"/>
      <c r="II21" s="406"/>
      <c r="IJ21" s="406"/>
      <c r="IK21" s="406"/>
      <c r="IL21" s="406"/>
      <c r="IM21" s="406"/>
      <c r="IN21" s="406"/>
      <c r="IO21" s="406"/>
      <c r="IP21" s="406"/>
      <c r="IQ21" s="406"/>
      <c r="IR21" s="406"/>
      <c r="IS21" s="406"/>
      <c r="IT21" s="406"/>
      <c r="IU21" s="406"/>
      <c r="IV21" s="406"/>
    </row>
    <row r="22" spans="1:256" s="412" customFormat="1" ht="18.600000000000001" customHeight="1" x14ac:dyDescent="0.25">
      <c r="A22" s="407" t="s">
        <v>726</v>
      </c>
      <c r="B22" s="81">
        <v>80138</v>
      </c>
      <c r="C22" s="424">
        <v>-8363</v>
      </c>
      <c r="D22" s="424"/>
      <c r="E22" s="424">
        <v>9196</v>
      </c>
      <c r="F22" s="424">
        <v>-9278</v>
      </c>
      <c r="G22" s="424">
        <v>1051</v>
      </c>
      <c r="H22" s="424">
        <v>2845</v>
      </c>
      <c r="I22" s="424">
        <v>10564</v>
      </c>
      <c r="J22" s="425">
        <v>86152</v>
      </c>
      <c r="K22" s="405"/>
      <c r="L22" s="407"/>
      <c r="M22" s="407"/>
      <c r="N22" s="421"/>
      <c r="O22" s="421"/>
      <c r="P22" s="421"/>
      <c r="Q22" s="421"/>
      <c r="R22" s="421"/>
      <c r="S22" s="421"/>
      <c r="T22" s="119"/>
      <c r="U22" s="119"/>
      <c r="V22" s="422"/>
      <c r="W22" s="422"/>
      <c r="X22" s="422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6"/>
      <c r="DI22" s="406"/>
      <c r="DJ22" s="406"/>
      <c r="DK22" s="406"/>
      <c r="DL22" s="406"/>
      <c r="DM22" s="406"/>
      <c r="DN22" s="406"/>
      <c r="DO22" s="406"/>
      <c r="DP22" s="406"/>
      <c r="DQ22" s="406"/>
      <c r="DR22" s="406"/>
      <c r="DS22" s="406"/>
      <c r="DT22" s="406"/>
      <c r="DU22" s="406"/>
      <c r="DV22" s="406"/>
      <c r="DW22" s="406"/>
      <c r="DX22" s="406"/>
      <c r="DY22" s="406"/>
      <c r="DZ22" s="406"/>
      <c r="EA22" s="406"/>
      <c r="EB22" s="406"/>
      <c r="EC22" s="406"/>
      <c r="ED22" s="406"/>
      <c r="EE22" s="406"/>
      <c r="EF22" s="406"/>
      <c r="EG22" s="406"/>
      <c r="EH22" s="406"/>
      <c r="EI22" s="406"/>
      <c r="EJ22" s="406"/>
      <c r="EK22" s="406"/>
      <c r="EL22" s="406"/>
      <c r="EM22" s="406"/>
      <c r="EN22" s="406"/>
      <c r="EO22" s="406"/>
      <c r="EP22" s="406"/>
      <c r="EQ22" s="406"/>
      <c r="ER22" s="406"/>
      <c r="ES22" s="406"/>
      <c r="ET22" s="406"/>
      <c r="EU22" s="406"/>
      <c r="EV22" s="406"/>
      <c r="EW22" s="406"/>
      <c r="EX22" s="406"/>
      <c r="EY22" s="406"/>
      <c r="EZ22" s="406"/>
      <c r="FA22" s="406"/>
      <c r="FB22" s="406"/>
      <c r="FC22" s="406"/>
      <c r="FD22" s="406"/>
      <c r="FE22" s="406"/>
      <c r="FF22" s="406"/>
      <c r="FG22" s="406"/>
      <c r="FH22" s="406"/>
      <c r="FI22" s="406"/>
      <c r="FJ22" s="406"/>
      <c r="FK22" s="406"/>
      <c r="FL22" s="406"/>
      <c r="FM22" s="406"/>
      <c r="FN22" s="406"/>
      <c r="FO22" s="406"/>
      <c r="FP22" s="406"/>
      <c r="FQ22" s="406"/>
      <c r="FR22" s="406"/>
      <c r="FS22" s="406"/>
      <c r="FT22" s="406"/>
      <c r="FU22" s="406"/>
      <c r="FV22" s="406"/>
      <c r="FW22" s="406"/>
      <c r="FX22" s="406"/>
      <c r="FY22" s="406"/>
      <c r="FZ22" s="406"/>
      <c r="GA22" s="406"/>
      <c r="GB22" s="406"/>
      <c r="GC22" s="406"/>
      <c r="GD22" s="406"/>
      <c r="GE22" s="406"/>
      <c r="GF22" s="406"/>
      <c r="GG22" s="406"/>
      <c r="GH22" s="406"/>
      <c r="GI22" s="406"/>
      <c r="GJ22" s="406"/>
      <c r="GK22" s="406"/>
      <c r="GL22" s="406"/>
      <c r="GM22" s="406"/>
      <c r="GN22" s="406"/>
      <c r="GO22" s="406"/>
      <c r="GP22" s="406"/>
      <c r="GQ22" s="406"/>
      <c r="GR22" s="406"/>
      <c r="GS22" s="406"/>
      <c r="GT22" s="406"/>
      <c r="GU22" s="406"/>
      <c r="GV22" s="406"/>
      <c r="GW22" s="406"/>
      <c r="GX22" s="406"/>
      <c r="GY22" s="406"/>
      <c r="GZ22" s="406"/>
      <c r="HA22" s="406"/>
      <c r="HB22" s="406"/>
      <c r="HC22" s="406"/>
      <c r="HD22" s="406"/>
      <c r="HE22" s="406"/>
      <c r="HF22" s="406"/>
      <c r="HG22" s="406"/>
      <c r="HH22" s="406"/>
      <c r="HI22" s="406"/>
      <c r="HJ22" s="406"/>
      <c r="HK22" s="406"/>
      <c r="HL22" s="406"/>
      <c r="HM22" s="406"/>
      <c r="HN22" s="406"/>
      <c r="HO22" s="406"/>
      <c r="HP22" s="406"/>
      <c r="HQ22" s="406"/>
      <c r="HR22" s="406"/>
      <c r="HS22" s="406"/>
      <c r="HT22" s="406"/>
      <c r="HU22" s="406"/>
      <c r="HV22" s="406"/>
      <c r="HW22" s="406"/>
      <c r="HX22" s="406"/>
      <c r="HY22" s="406"/>
      <c r="HZ22" s="406"/>
      <c r="IA22" s="406"/>
      <c r="IB22" s="406"/>
      <c r="IC22" s="406"/>
      <c r="ID22" s="406"/>
      <c r="IE22" s="406"/>
      <c r="IF22" s="406"/>
      <c r="IG22" s="406"/>
      <c r="IH22" s="406"/>
      <c r="II22" s="406"/>
      <c r="IJ22" s="406"/>
      <c r="IK22" s="406"/>
      <c r="IL22" s="406"/>
      <c r="IM22" s="406"/>
      <c r="IN22" s="406"/>
      <c r="IO22" s="406"/>
      <c r="IP22" s="406"/>
      <c r="IQ22" s="406"/>
      <c r="IR22" s="406"/>
      <c r="IS22" s="406"/>
      <c r="IT22" s="406"/>
      <c r="IU22" s="406"/>
      <c r="IV22" s="406"/>
    </row>
    <row r="23" spans="1:256" s="412" customFormat="1" ht="13.2" x14ac:dyDescent="0.25">
      <c r="A23" s="423" t="s">
        <v>310</v>
      </c>
      <c r="B23" s="81">
        <v>81853</v>
      </c>
      <c r="C23" s="424">
        <v>-9207</v>
      </c>
      <c r="D23" s="424"/>
      <c r="E23" s="424">
        <v>9518</v>
      </c>
      <c r="F23" s="424">
        <v>-9583</v>
      </c>
      <c r="G23" s="424">
        <v>1048</v>
      </c>
      <c r="H23" s="424">
        <v>919</v>
      </c>
      <c r="I23" s="424">
        <v>30856</v>
      </c>
      <c r="J23" s="425">
        <v>105403</v>
      </c>
      <c r="K23" s="405"/>
      <c r="L23" s="407"/>
      <c r="M23" s="407"/>
      <c r="N23" s="421"/>
      <c r="O23" s="421"/>
      <c r="P23" s="421"/>
      <c r="Q23" s="421"/>
      <c r="R23" s="421"/>
      <c r="S23" s="421"/>
      <c r="T23" s="119"/>
      <c r="U23" s="119"/>
      <c r="V23" s="422"/>
      <c r="W23" s="422"/>
      <c r="X23" s="422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  <c r="CU23" s="406"/>
      <c r="CV23" s="406"/>
      <c r="CW23" s="406"/>
      <c r="CX23" s="406"/>
      <c r="CY23" s="406"/>
      <c r="CZ23" s="406"/>
      <c r="DA23" s="406"/>
      <c r="DB23" s="406"/>
      <c r="DC23" s="406"/>
      <c r="DD23" s="406"/>
      <c r="DE23" s="406"/>
      <c r="DF23" s="406"/>
      <c r="DG23" s="406"/>
      <c r="DH23" s="406"/>
      <c r="DI23" s="406"/>
      <c r="DJ23" s="406"/>
      <c r="DK23" s="406"/>
      <c r="DL23" s="406"/>
      <c r="DM23" s="406"/>
      <c r="DN23" s="406"/>
      <c r="DO23" s="406"/>
      <c r="DP23" s="406"/>
      <c r="DQ23" s="406"/>
      <c r="DR23" s="406"/>
      <c r="DS23" s="406"/>
      <c r="DT23" s="406"/>
      <c r="DU23" s="406"/>
      <c r="DV23" s="406"/>
      <c r="DW23" s="406"/>
      <c r="DX23" s="406"/>
      <c r="DY23" s="406"/>
      <c r="DZ23" s="406"/>
      <c r="EA23" s="406"/>
      <c r="EB23" s="406"/>
      <c r="EC23" s="406"/>
      <c r="ED23" s="406"/>
      <c r="EE23" s="406"/>
      <c r="EF23" s="406"/>
      <c r="EG23" s="406"/>
      <c r="EH23" s="406"/>
      <c r="EI23" s="406"/>
      <c r="EJ23" s="406"/>
      <c r="EK23" s="406"/>
      <c r="EL23" s="406"/>
      <c r="EM23" s="406"/>
      <c r="EN23" s="406"/>
      <c r="EO23" s="406"/>
      <c r="EP23" s="406"/>
      <c r="EQ23" s="406"/>
      <c r="ER23" s="406"/>
      <c r="ES23" s="406"/>
      <c r="ET23" s="406"/>
      <c r="EU23" s="406"/>
      <c r="EV23" s="406"/>
      <c r="EW23" s="406"/>
      <c r="EX23" s="406"/>
      <c r="EY23" s="406"/>
      <c r="EZ23" s="406"/>
      <c r="FA23" s="406"/>
      <c r="FB23" s="406"/>
      <c r="FC23" s="406"/>
      <c r="FD23" s="406"/>
      <c r="FE23" s="406"/>
      <c r="FF23" s="406"/>
      <c r="FG23" s="406"/>
      <c r="FH23" s="406"/>
      <c r="FI23" s="406"/>
      <c r="FJ23" s="406"/>
      <c r="FK23" s="406"/>
      <c r="FL23" s="406"/>
      <c r="FM23" s="406"/>
      <c r="FN23" s="406"/>
      <c r="FO23" s="406"/>
      <c r="FP23" s="406"/>
      <c r="FQ23" s="406"/>
      <c r="FR23" s="406"/>
      <c r="FS23" s="406"/>
      <c r="FT23" s="406"/>
      <c r="FU23" s="406"/>
      <c r="FV23" s="406"/>
      <c r="FW23" s="406"/>
      <c r="FX23" s="406"/>
      <c r="FY23" s="406"/>
      <c r="FZ23" s="406"/>
      <c r="GA23" s="406"/>
      <c r="GB23" s="406"/>
      <c r="GC23" s="406"/>
      <c r="GD23" s="406"/>
      <c r="GE23" s="406"/>
      <c r="GF23" s="406"/>
      <c r="GG23" s="406"/>
      <c r="GH23" s="406"/>
      <c r="GI23" s="406"/>
      <c r="GJ23" s="406"/>
      <c r="GK23" s="406"/>
      <c r="GL23" s="406"/>
      <c r="GM23" s="406"/>
      <c r="GN23" s="406"/>
      <c r="GO23" s="406"/>
      <c r="GP23" s="406"/>
      <c r="GQ23" s="406"/>
      <c r="GR23" s="406"/>
      <c r="GS23" s="406"/>
      <c r="GT23" s="406"/>
      <c r="GU23" s="406"/>
      <c r="GV23" s="406"/>
      <c r="GW23" s="406"/>
      <c r="GX23" s="406"/>
      <c r="GY23" s="406"/>
      <c r="GZ23" s="406"/>
      <c r="HA23" s="406"/>
      <c r="HB23" s="406"/>
      <c r="HC23" s="406"/>
      <c r="HD23" s="406"/>
      <c r="HE23" s="406"/>
      <c r="HF23" s="406"/>
      <c r="HG23" s="406"/>
      <c r="HH23" s="406"/>
      <c r="HI23" s="406"/>
      <c r="HJ23" s="406"/>
      <c r="HK23" s="406"/>
      <c r="HL23" s="406"/>
      <c r="HM23" s="406"/>
      <c r="HN23" s="406"/>
      <c r="HO23" s="406"/>
      <c r="HP23" s="406"/>
      <c r="HQ23" s="406"/>
      <c r="HR23" s="406"/>
      <c r="HS23" s="406"/>
      <c r="HT23" s="406"/>
      <c r="HU23" s="406"/>
      <c r="HV23" s="406"/>
      <c r="HW23" s="406"/>
      <c r="HX23" s="406"/>
      <c r="HY23" s="406"/>
      <c r="HZ23" s="406"/>
      <c r="IA23" s="406"/>
      <c r="IB23" s="406"/>
      <c r="IC23" s="406"/>
      <c r="ID23" s="406"/>
      <c r="IE23" s="406"/>
      <c r="IF23" s="406"/>
      <c r="IG23" s="406"/>
      <c r="IH23" s="406"/>
      <c r="II23" s="406"/>
      <c r="IJ23" s="406"/>
      <c r="IK23" s="406"/>
      <c r="IL23" s="406"/>
      <c r="IM23" s="406"/>
      <c r="IN23" s="406"/>
      <c r="IO23" s="406"/>
      <c r="IP23" s="406"/>
      <c r="IQ23" s="406"/>
      <c r="IR23" s="406"/>
      <c r="IS23" s="406"/>
      <c r="IT23" s="406"/>
      <c r="IU23" s="406"/>
      <c r="IV23" s="406"/>
    </row>
    <row r="24" spans="1:256" s="412" customFormat="1" ht="21.75" customHeight="1" x14ac:dyDescent="0.25">
      <c r="A24" s="426" t="s">
        <v>727</v>
      </c>
      <c r="B24" s="419"/>
      <c r="C24" s="420"/>
      <c r="D24" s="420"/>
      <c r="E24" s="420"/>
      <c r="F24" s="420"/>
      <c r="G24" s="420"/>
      <c r="H24" s="420"/>
      <c r="I24" s="420"/>
      <c r="J24" s="419"/>
      <c r="K24" s="405"/>
      <c r="L24" s="407"/>
      <c r="M24" s="407"/>
      <c r="N24" s="421"/>
      <c r="O24" s="421"/>
      <c r="P24" s="421"/>
      <c r="Q24" s="421"/>
      <c r="R24" s="421"/>
      <c r="S24" s="421"/>
      <c r="T24" s="119"/>
      <c r="U24" s="119"/>
      <c r="V24" s="422"/>
      <c r="W24" s="422"/>
      <c r="X24" s="422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6"/>
      <c r="DA24" s="406"/>
      <c r="DB24" s="406"/>
      <c r="DC24" s="406"/>
      <c r="DD24" s="406"/>
      <c r="DE24" s="406"/>
      <c r="DF24" s="406"/>
      <c r="DG24" s="406"/>
      <c r="DH24" s="406"/>
      <c r="DI24" s="406"/>
      <c r="DJ24" s="406"/>
      <c r="DK24" s="406"/>
      <c r="DL24" s="406"/>
      <c r="DM24" s="406"/>
      <c r="DN24" s="406"/>
      <c r="DO24" s="406"/>
      <c r="DP24" s="406"/>
      <c r="DQ24" s="406"/>
      <c r="DR24" s="406"/>
      <c r="DS24" s="406"/>
      <c r="DT24" s="406"/>
      <c r="DU24" s="406"/>
      <c r="DV24" s="406"/>
      <c r="DW24" s="406"/>
      <c r="DX24" s="406"/>
      <c r="DY24" s="406"/>
      <c r="DZ24" s="406"/>
      <c r="EA24" s="406"/>
      <c r="EB24" s="406"/>
      <c r="EC24" s="406"/>
      <c r="ED24" s="406"/>
      <c r="EE24" s="406"/>
      <c r="EF24" s="406"/>
      <c r="EG24" s="406"/>
      <c r="EH24" s="406"/>
      <c r="EI24" s="406"/>
      <c r="EJ24" s="406"/>
      <c r="EK24" s="406"/>
      <c r="EL24" s="406"/>
      <c r="EM24" s="406"/>
      <c r="EN24" s="406"/>
      <c r="EO24" s="406"/>
      <c r="EP24" s="406"/>
      <c r="EQ24" s="406"/>
      <c r="ER24" s="406"/>
      <c r="ES24" s="406"/>
      <c r="ET24" s="406"/>
      <c r="EU24" s="406"/>
      <c r="EV24" s="406"/>
      <c r="EW24" s="406"/>
      <c r="EX24" s="406"/>
      <c r="EY24" s="406"/>
      <c r="EZ24" s="406"/>
      <c r="FA24" s="406"/>
      <c r="FB24" s="406"/>
      <c r="FC24" s="406"/>
      <c r="FD24" s="406"/>
      <c r="FE24" s="406"/>
      <c r="FF24" s="406"/>
      <c r="FG24" s="406"/>
      <c r="FH24" s="406"/>
      <c r="FI24" s="406"/>
      <c r="FJ24" s="406"/>
      <c r="FK24" s="406"/>
      <c r="FL24" s="406"/>
      <c r="FM24" s="406"/>
      <c r="FN24" s="406"/>
      <c r="FO24" s="406"/>
      <c r="FP24" s="406"/>
      <c r="FQ24" s="406"/>
      <c r="FR24" s="406"/>
      <c r="FS24" s="406"/>
      <c r="FT24" s="406"/>
      <c r="FU24" s="406"/>
      <c r="FV24" s="406"/>
      <c r="FW24" s="406"/>
      <c r="FX24" s="406"/>
      <c r="FY24" s="406"/>
      <c r="FZ24" s="406"/>
      <c r="GA24" s="406"/>
      <c r="GB24" s="406"/>
      <c r="GC24" s="406"/>
      <c r="GD24" s="406"/>
      <c r="GE24" s="406"/>
      <c r="GF24" s="406"/>
      <c r="GG24" s="406"/>
      <c r="GH24" s="406"/>
      <c r="GI24" s="406"/>
      <c r="GJ24" s="406"/>
      <c r="GK24" s="406"/>
      <c r="GL24" s="406"/>
      <c r="GM24" s="406"/>
      <c r="GN24" s="406"/>
      <c r="GO24" s="406"/>
      <c r="GP24" s="406"/>
      <c r="GQ24" s="406"/>
      <c r="GR24" s="406"/>
      <c r="GS24" s="406"/>
      <c r="GT24" s="406"/>
      <c r="GU24" s="406"/>
      <c r="GV24" s="406"/>
      <c r="GW24" s="406"/>
      <c r="GX24" s="406"/>
      <c r="GY24" s="406"/>
      <c r="GZ24" s="406"/>
      <c r="HA24" s="406"/>
      <c r="HB24" s="406"/>
      <c r="HC24" s="406"/>
      <c r="HD24" s="406"/>
      <c r="HE24" s="406"/>
      <c r="HF24" s="406"/>
      <c r="HG24" s="406"/>
      <c r="HH24" s="406"/>
      <c r="HI24" s="406"/>
      <c r="HJ24" s="406"/>
      <c r="HK24" s="406"/>
      <c r="HL24" s="406"/>
      <c r="HM24" s="406"/>
      <c r="HN24" s="406"/>
      <c r="HO24" s="406"/>
      <c r="HP24" s="406"/>
      <c r="HQ24" s="406"/>
      <c r="HR24" s="406"/>
      <c r="HS24" s="406"/>
      <c r="HT24" s="406"/>
      <c r="HU24" s="406"/>
      <c r="HV24" s="406"/>
      <c r="HW24" s="406"/>
      <c r="HX24" s="406"/>
      <c r="HY24" s="406"/>
      <c r="HZ24" s="406"/>
      <c r="IA24" s="406"/>
      <c r="IB24" s="406"/>
      <c r="IC24" s="406"/>
      <c r="ID24" s="406"/>
      <c r="IE24" s="406"/>
      <c r="IF24" s="406"/>
      <c r="IG24" s="406"/>
      <c r="IH24" s="406"/>
      <c r="II24" s="406"/>
      <c r="IJ24" s="406"/>
      <c r="IK24" s="406"/>
      <c r="IL24" s="406"/>
      <c r="IM24" s="406"/>
      <c r="IN24" s="406"/>
      <c r="IO24" s="406"/>
      <c r="IP24" s="406"/>
      <c r="IQ24" s="406"/>
      <c r="IR24" s="406"/>
      <c r="IS24" s="406"/>
      <c r="IT24" s="406"/>
      <c r="IU24" s="406"/>
      <c r="IV24" s="406"/>
    </row>
    <row r="25" spans="1:256" s="412" customFormat="1" ht="12.75" customHeight="1" x14ac:dyDescent="0.25">
      <c r="A25" s="418" t="s">
        <v>711</v>
      </c>
      <c r="B25" s="419">
        <v>15232.753842</v>
      </c>
      <c r="C25" s="420">
        <v>-1997.3315459999999</v>
      </c>
      <c r="D25" s="420"/>
      <c r="E25" s="420">
        <v>1091.2305180000001</v>
      </c>
      <c r="F25" s="420">
        <v>-1095.664464</v>
      </c>
      <c r="G25" s="420">
        <v>657.01231299999995</v>
      </c>
      <c r="H25" s="420">
        <v>348.37677300000001</v>
      </c>
      <c r="I25" s="420">
        <v>-1272.377438</v>
      </c>
      <c r="J25" s="419">
        <v>12963.999998000001</v>
      </c>
      <c r="K25" s="405"/>
      <c r="L25" s="407"/>
      <c r="M25" s="407"/>
      <c r="N25" s="421"/>
      <c r="O25" s="421"/>
      <c r="P25" s="421"/>
      <c r="Q25" s="421"/>
      <c r="R25" s="421"/>
      <c r="S25" s="421"/>
      <c r="T25" s="119"/>
      <c r="U25" s="119"/>
      <c r="V25" s="422"/>
      <c r="W25" s="422"/>
      <c r="X25" s="422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  <c r="EQ25" s="406"/>
      <c r="ER25" s="406"/>
      <c r="ES25" s="406"/>
      <c r="ET25" s="406"/>
      <c r="EU25" s="406"/>
      <c r="EV25" s="406"/>
      <c r="EW25" s="406"/>
      <c r="EX25" s="406"/>
      <c r="EY25" s="406"/>
      <c r="EZ25" s="406"/>
      <c r="FA25" s="406"/>
      <c r="FB25" s="406"/>
      <c r="FC25" s="406"/>
      <c r="FD25" s="406"/>
      <c r="FE25" s="406"/>
      <c r="FF25" s="406"/>
      <c r="FG25" s="406"/>
      <c r="FH25" s="406"/>
      <c r="FI25" s="406"/>
      <c r="FJ25" s="406"/>
      <c r="FK25" s="406"/>
      <c r="FL25" s="406"/>
      <c r="FM25" s="406"/>
      <c r="FN25" s="406"/>
      <c r="FO25" s="406"/>
      <c r="FP25" s="406"/>
      <c r="FQ25" s="406"/>
      <c r="FR25" s="406"/>
      <c r="FS25" s="406"/>
      <c r="FT25" s="406"/>
      <c r="FU25" s="406"/>
      <c r="FV25" s="406"/>
      <c r="FW25" s="406"/>
      <c r="FX25" s="406"/>
      <c r="FY25" s="406"/>
      <c r="FZ25" s="406"/>
      <c r="GA25" s="406"/>
      <c r="GB25" s="406"/>
      <c r="GC25" s="406"/>
      <c r="GD25" s="406"/>
      <c r="GE25" s="406"/>
      <c r="GF25" s="406"/>
      <c r="GG25" s="406"/>
      <c r="GH25" s="406"/>
      <c r="GI25" s="406"/>
      <c r="GJ25" s="406"/>
      <c r="GK25" s="406"/>
      <c r="GL25" s="406"/>
      <c r="GM25" s="406"/>
      <c r="GN25" s="406"/>
      <c r="GO25" s="406"/>
      <c r="GP25" s="406"/>
      <c r="GQ25" s="406"/>
      <c r="GR25" s="406"/>
      <c r="GS25" s="406"/>
      <c r="GT25" s="406"/>
      <c r="GU25" s="406"/>
      <c r="GV25" s="406"/>
      <c r="GW25" s="406"/>
      <c r="GX25" s="406"/>
      <c r="GY25" s="406"/>
      <c r="GZ25" s="406"/>
      <c r="HA25" s="406"/>
      <c r="HB25" s="406"/>
      <c r="HC25" s="406"/>
      <c r="HD25" s="406"/>
      <c r="HE25" s="406"/>
      <c r="HF25" s="406"/>
      <c r="HG25" s="406"/>
      <c r="HH25" s="406"/>
      <c r="HI25" s="406"/>
      <c r="HJ25" s="406"/>
      <c r="HK25" s="406"/>
      <c r="HL25" s="406"/>
      <c r="HM25" s="406"/>
      <c r="HN25" s="406"/>
      <c r="HO25" s="406"/>
      <c r="HP25" s="406"/>
      <c r="HQ25" s="406"/>
      <c r="HR25" s="406"/>
      <c r="HS25" s="406"/>
      <c r="HT25" s="406"/>
      <c r="HU25" s="406"/>
      <c r="HV25" s="406"/>
      <c r="HW25" s="406"/>
      <c r="HX25" s="406"/>
      <c r="HY25" s="406"/>
      <c r="HZ25" s="406"/>
      <c r="IA25" s="406"/>
      <c r="IB25" s="406"/>
      <c r="IC25" s="406"/>
      <c r="ID25" s="406"/>
      <c r="IE25" s="406"/>
      <c r="IF25" s="406"/>
      <c r="IG25" s="406"/>
      <c r="IH25" s="406"/>
      <c r="II25" s="406"/>
      <c r="IJ25" s="406"/>
      <c r="IK25" s="406"/>
      <c r="IL25" s="406"/>
      <c r="IM25" s="406"/>
      <c r="IN25" s="406"/>
      <c r="IO25" s="406"/>
      <c r="IP25" s="406"/>
      <c r="IQ25" s="406"/>
      <c r="IR25" s="406"/>
      <c r="IS25" s="406"/>
      <c r="IT25" s="406"/>
      <c r="IU25" s="406"/>
      <c r="IV25" s="406"/>
    </row>
    <row r="26" spans="1:256" s="412" customFormat="1" ht="12.75" customHeight="1" x14ac:dyDescent="0.25">
      <c r="A26" s="418" t="s">
        <v>712</v>
      </c>
      <c r="B26" s="419">
        <v>15779.850608999999</v>
      </c>
      <c r="C26" s="420">
        <v>-1951.6020470000001</v>
      </c>
      <c r="D26" s="420"/>
      <c r="E26" s="420">
        <v>1164</v>
      </c>
      <c r="F26" s="420">
        <v>-1165</v>
      </c>
      <c r="G26" s="420">
        <v>657.51997400000005</v>
      </c>
      <c r="H26" s="420">
        <v>235.09222600000001</v>
      </c>
      <c r="I26" s="420">
        <v>937</v>
      </c>
      <c r="J26" s="419">
        <v>15656.473999</v>
      </c>
      <c r="K26" s="405"/>
      <c r="L26" s="407"/>
      <c r="M26" s="407"/>
      <c r="N26" s="421"/>
      <c r="O26" s="421"/>
      <c r="P26" s="421"/>
      <c r="Q26" s="421"/>
      <c r="R26" s="421"/>
      <c r="S26" s="421"/>
      <c r="T26" s="119"/>
      <c r="U26" s="119"/>
      <c r="V26" s="422"/>
      <c r="W26" s="422"/>
      <c r="X26" s="422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06"/>
      <c r="BE26" s="406"/>
      <c r="BF26" s="406"/>
      <c r="BG26" s="406"/>
      <c r="BH26" s="406"/>
      <c r="BI26" s="406"/>
      <c r="BJ26" s="406"/>
      <c r="BK26" s="406"/>
      <c r="BL26" s="406"/>
      <c r="BM26" s="406"/>
      <c r="BN26" s="406"/>
      <c r="BO26" s="406"/>
      <c r="BP26" s="406"/>
      <c r="BQ26" s="406"/>
      <c r="BR26" s="406"/>
      <c r="BS26" s="406"/>
      <c r="BT26" s="406"/>
      <c r="BU26" s="406"/>
      <c r="BV26" s="406"/>
      <c r="BW26" s="406"/>
      <c r="BX26" s="406"/>
      <c r="BY26" s="406"/>
      <c r="BZ26" s="406"/>
      <c r="CA26" s="406"/>
      <c r="CB26" s="406"/>
      <c r="CC26" s="406"/>
      <c r="CD26" s="406"/>
      <c r="CE26" s="406"/>
      <c r="CF26" s="406"/>
      <c r="CG26" s="406"/>
      <c r="CH26" s="406"/>
      <c r="CI26" s="406"/>
      <c r="CJ26" s="406"/>
      <c r="CK26" s="406"/>
      <c r="CL26" s="406"/>
      <c r="CM26" s="406"/>
      <c r="CN26" s="406"/>
      <c r="CO26" s="406"/>
      <c r="CP26" s="406"/>
      <c r="CQ26" s="406"/>
      <c r="CR26" s="406"/>
      <c r="CS26" s="406"/>
      <c r="CT26" s="406"/>
      <c r="CU26" s="406"/>
      <c r="CV26" s="406"/>
      <c r="CW26" s="406"/>
      <c r="CX26" s="406"/>
      <c r="CY26" s="406"/>
      <c r="CZ26" s="406"/>
      <c r="DA26" s="406"/>
      <c r="DB26" s="406"/>
      <c r="DC26" s="406"/>
      <c r="DD26" s="406"/>
      <c r="DE26" s="406"/>
      <c r="DF26" s="406"/>
      <c r="DG26" s="406"/>
      <c r="DH26" s="406"/>
      <c r="DI26" s="406"/>
      <c r="DJ26" s="406"/>
      <c r="DK26" s="406"/>
      <c r="DL26" s="406"/>
      <c r="DM26" s="406"/>
      <c r="DN26" s="406"/>
      <c r="DO26" s="406"/>
      <c r="DP26" s="406"/>
      <c r="DQ26" s="406"/>
      <c r="DR26" s="406"/>
      <c r="DS26" s="406"/>
      <c r="DT26" s="406"/>
      <c r="DU26" s="406"/>
      <c r="DV26" s="406"/>
      <c r="DW26" s="406"/>
      <c r="DX26" s="406"/>
      <c r="DY26" s="406"/>
      <c r="DZ26" s="406"/>
      <c r="EA26" s="406"/>
      <c r="EB26" s="406"/>
      <c r="EC26" s="406"/>
      <c r="ED26" s="406"/>
      <c r="EE26" s="406"/>
      <c r="EF26" s="406"/>
      <c r="EG26" s="406"/>
      <c r="EH26" s="406"/>
      <c r="EI26" s="406"/>
      <c r="EJ26" s="406"/>
      <c r="EK26" s="406"/>
      <c r="EL26" s="406"/>
      <c r="EM26" s="406"/>
      <c r="EN26" s="406"/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6"/>
      <c r="FH26" s="406"/>
      <c r="FI26" s="406"/>
      <c r="FJ26" s="406"/>
      <c r="FK26" s="406"/>
      <c r="FL26" s="406"/>
      <c r="FM26" s="406"/>
      <c r="FN26" s="406"/>
      <c r="FO26" s="406"/>
      <c r="FP26" s="406"/>
      <c r="FQ26" s="406"/>
      <c r="FR26" s="406"/>
      <c r="FS26" s="406"/>
      <c r="FT26" s="406"/>
      <c r="FU26" s="406"/>
      <c r="FV26" s="406"/>
      <c r="FW26" s="406"/>
      <c r="FX26" s="406"/>
      <c r="FY26" s="406"/>
      <c r="FZ26" s="406"/>
      <c r="GA26" s="406"/>
      <c r="GB26" s="406"/>
      <c r="GC26" s="406"/>
      <c r="GD26" s="406"/>
      <c r="GE26" s="406"/>
      <c r="GF26" s="406"/>
      <c r="GG26" s="406"/>
      <c r="GH26" s="406"/>
      <c r="GI26" s="406"/>
      <c r="GJ26" s="406"/>
      <c r="GK26" s="406"/>
      <c r="GL26" s="406"/>
      <c r="GM26" s="406"/>
      <c r="GN26" s="406"/>
      <c r="GO26" s="406"/>
      <c r="GP26" s="406"/>
      <c r="GQ26" s="406"/>
      <c r="GR26" s="406"/>
      <c r="GS26" s="406"/>
      <c r="GT26" s="406"/>
      <c r="GU26" s="406"/>
      <c r="GV26" s="406"/>
      <c r="GW26" s="406"/>
      <c r="GX26" s="406"/>
      <c r="GY26" s="406"/>
      <c r="GZ26" s="406"/>
      <c r="HA26" s="406"/>
      <c r="HB26" s="406"/>
      <c r="HC26" s="406"/>
      <c r="HD26" s="406"/>
      <c r="HE26" s="406"/>
      <c r="HF26" s="406"/>
      <c r="HG26" s="406"/>
      <c r="HH26" s="406"/>
      <c r="HI26" s="406"/>
      <c r="HJ26" s="406"/>
      <c r="HK26" s="406"/>
      <c r="HL26" s="406"/>
      <c r="HM26" s="406"/>
      <c r="HN26" s="406"/>
      <c r="HO26" s="406"/>
      <c r="HP26" s="406"/>
      <c r="HQ26" s="406"/>
      <c r="HR26" s="406"/>
      <c r="HS26" s="406"/>
      <c r="HT26" s="406"/>
      <c r="HU26" s="406"/>
      <c r="HV26" s="406"/>
      <c r="HW26" s="406"/>
      <c r="HX26" s="406"/>
      <c r="HY26" s="406"/>
      <c r="HZ26" s="406"/>
      <c r="IA26" s="406"/>
      <c r="IB26" s="406"/>
      <c r="IC26" s="406"/>
      <c r="ID26" s="406"/>
      <c r="IE26" s="406"/>
      <c r="IF26" s="406"/>
      <c r="IG26" s="406"/>
      <c r="IH26" s="406"/>
      <c r="II26" s="406"/>
      <c r="IJ26" s="406"/>
      <c r="IK26" s="406"/>
      <c r="IL26" s="406"/>
      <c r="IM26" s="406"/>
      <c r="IN26" s="406"/>
      <c r="IO26" s="406"/>
      <c r="IP26" s="406"/>
      <c r="IQ26" s="406"/>
      <c r="IR26" s="406"/>
      <c r="IS26" s="406"/>
      <c r="IT26" s="406"/>
      <c r="IU26" s="406"/>
      <c r="IV26" s="406"/>
    </row>
    <row r="27" spans="1:256" s="412" customFormat="1" ht="12.75" customHeight="1" x14ac:dyDescent="0.25">
      <c r="A27" s="418" t="s">
        <v>713</v>
      </c>
      <c r="B27" s="419">
        <v>16947</v>
      </c>
      <c r="C27" s="420">
        <v>-2090</v>
      </c>
      <c r="D27" s="420"/>
      <c r="E27" s="420">
        <v>1360</v>
      </c>
      <c r="F27" s="420">
        <v>-1354</v>
      </c>
      <c r="G27" s="420">
        <v>657</v>
      </c>
      <c r="H27" s="420">
        <v>174</v>
      </c>
      <c r="I27" s="420">
        <v>869</v>
      </c>
      <c r="J27" s="419">
        <v>16563</v>
      </c>
      <c r="K27" s="405"/>
      <c r="L27" s="407"/>
      <c r="M27" s="407"/>
      <c r="N27" s="421"/>
      <c r="O27" s="421"/>
      <c r="P27" s="421"/>
      <c r="Q27" s="421"/>
      <c r="R27" s="421"/>
      <c r="S27" s="421"/>
      <c r="T27" s="119"/>
      <c r="U27" s="119"/>
      <c r="V27" s="422"/>
      <c r="W27" s="422"/>
      <c r="X27" s="422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6"/>
      <c r="DA27" s="406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6"/>
      <c r="DO27" s="406"/>
      <c r="DP27" s="406"/>
      <c r="DQ27" s="406"/>
      <c r="DR27" s="406"/>
      <c r="DS27" s="406"/>
      <c r="DT27" s="406"/>
      <c r="DU27" s="406"/>
      <c r="DV27" s="406"/>
      <c r="DW27" s="406"/>
      <c r="DX27" s="406"/>
      <c r="DY27" s="406"/>
      <c r="DZ27" s="406"/>
      <c r="EA27" s="406"/>
      <c r="EB27" s="406"/>
      <c r="EC27" s="406"/>
      <c r="ED27" s="406"/>
      <c r="EE27" s="406"/>
      <c r="EF27" s="406"/>
      <c r="EG27" s="406"/>
      <c r="EH27" s="406"/>
      <c r="EI27" s="406"/>
      <c r="EJ27" s="406"/>
      <c r="EK27" s="406"/>
      <c r="EL27" s="406"/>
      <c r="EM27" s="406"/>
      <c r="EN27" s="406"/>
      <c r="EO27" s="406"/>
      <c r="EP27" s="406"/>
      <c r="EQ27" s="406"/>
      <c r="ER27" s="406"/>
      <c r="ES27" s="406"/>
      <c r="ET27" s="406"/>
      <c r="EU27" s="406"/>
      <c r="EV27" s="406"/>
      <c r="EW27" s="406"/>
      <c r="EX27" s="406"/>
      <c r="EY27" s="406"/>
      <c r="EZ27" s="406"/>
      <c r="FA27" s="406"/>
      <c r="FB27" s="406"/>
      <c r="FC27" s="406"/>
      <c r="FD27" s="406"/>
      <c r="FE27" s="406"/>
      <c r="FF27" s="406"/>
      <c r="FG27" s="406"/>
      <c r="FH27" s="406"/>
      <c r="FI27" s="406"/>
      <c r="FJ27" s="406"/>
      <c r="FK27" s="406"/>
      <c r="FL27" s="406"/>
      <c r="FM27" s="406"/>
      <c r="FN27" s="406"/>
      <c r="FO27" s="406"/>
      <c r="FP27" s="406"/>
      <c r="FQ27" s="406"/>
      <c r="FR27" s="406"/>
      <c r="FS27" s="406"/>
      <c r="FT27" s="406"/>
      <c r="FU27" s="406"/>
      <c r="FV27" s="406"/>
      <c r="FW27" s="406"/>
      <c r="FX27" s="406"/>
      <c r="FY27" s="406"/>
      <c r="FZ27" s="406"/>
      <c r="GA27" s="406"/>
      <c r="GB27" s="406"/>
      <c r="GC27" s="406"/>
      <c r="GD27" s="406"/>
      <c r="GE27" s="406"/>
      <c r="GF27" s="406"/>
      <c r="GG27" s="406"/>
      <c r="GH27" s="406"/>
      <c r="GI27" s="406"/>
      <c r="GJ27" s="406"/>
      <c r="GK27" s="406"/>
      <c r="GL27" s="406"/>
      <c r="GM27" s="406"/>
      <c r="GN27" s="406"/>
      <c r="GO27" s="406"/>
      <c r="GP27" s="406"/>
      <c r="GQ27" s="406"/>
      <c r="GR27" s="406"/>
      <c r="GS27" s="406"/>
      <c r="GT27" s="406"/>
      <c r="GU27" s="406"/>
      <c r="GV27" s="406"/>
      <c r="GW27" s="406"/>
      <c r="GX27" s="406"/>
      <c r="GY27" s="406"/>
      <c r="GZ27" s="406"/>
      <c r="HA27" s="406"/>
      <c r="HB27" s="406"/>
      <c r="HC27" s="406"/>
      <c r="HD27" s="406"/>
      <c r="HE27" s="406"/>
      <c r="HF27" s="406"/>
      <c r="HG27" s="406"/>
      <c r="HH27" s="406"/>
      <c r="HI27" s="406"/>
      <c r="HJ27" s="406"/>
      <c r="HK27" s="406"/>
      <c r="HL27" s="406"/>
      <c r="HM27" s="406"/>
      <c r="HN27" s="406"/>
      <c r="HO27" s="406"/>
      <c r="HP27" s="406"/>
      <c r="HQ27" s="406"/>
      <c r="HR27" s="406"/>
      <c r="HS27" s="406"/>
      <c r="HT27" s="406"/>
      <c r="HU27" s="406"/>
      <c r="HV27" s="406"/>
      <c r="HW27" s="406"/>
      <c r="HX27" s="406"/>
      <c r="HY27" s="406"/>
      <c r="HZ27" s="406"/>
      <c r="IA27" s="406"/>
      <c r="IB27" s="406"/>
      <c r="IC27" s="406"/>
      <c r="ID27" s="406"/>
      <c r="IE27" s="406"/>
      <c r="IF27" s="406"/>
      <c r="IG27" s="406"/>
      <c r="IH27" s="406"/>
      <c r="II27" s="406"/>
      <c r="IJ27" s="406"/>
      <c r="IK27" s="406"/>
      <c r="IL27" s="406"/>
      <c r="IM27" s="406"/>
      <c r="IN27" s="406"/>
      <c r="IO27" s="406"/>
      <c r="IP27" s="406"/>
      <c r="IQ27" s="406"/>
      <c r="IR27" s="406"/>
      <c r="IS27" s="406"/>
      <c r="IT27" s="406"/>
      <c r="IU27" s="406"/>
      <c r="IV27" s="406"/>
    </row>
    <row r="28" spans="1:256" s="412" customFormat="1" ht="12.75" customHeight="1" x14ac:dyDescent="0.25">
      <c r="A28" s="418" t="s">
        <v>714</v>
      </c>
      <c r="B28" s="419">
        <v>17677</v>
      </c>
      <c r="C28" s="420">
        <v>-2209</v>
      </c>
      <c r="D28" s="420"/>
      <c r="E28" s="420">
        <v>1414</v>
      </c>
      <c r="F28" s="420">
        <v>-1412</v>
      </c>
      <c r="G28" s="420">
        <v>656</v>
      </c>
      <c r="H28" s="420">
        <v>113</v>
      </c>
      <c r="I28" s="420">
        <v>1077</v>
      </c>
      <c r="J28" s="419">
        <v>17316</v>
      </c>
      <c r="K28" s="405"/>
      <c r="L28" s="407"/>
      <c r="M28" s="407"/>
      <c r="N28" s="421"/>
      <c r="O28" s="421"/>
      <c r="P28" s="421"/>
      <c r="Q28" s="421"/>
      <c r="R28" s="421"/>
      <c r="S28" s="421"/>
      <c r="T28" s="119"/>
      <c r="U28" s="119"/>
      <c r="V28" s="422"/>
      <c r="W28" s="422"/>
      <c r="X28" s="422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6"/>
      <c r="BF28" s="406"/>
      <c r="BG28" s="406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6"/>
      <c r="BU28" s="406"/>
      <c r="BV28" s="406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6"/>
      <c r="CI28" s="406"/>
      <c r="CJ28" s="406"/>
      <c r="CK28" s="406"/>
      <c r="CL28" s="406"/>
      <c r="CM28" s="406"/>
      <c r="CN28" s="406"/>
      <c r="CO28" s="406"/>
      <c r="CP28" s="406"/>
      <c r="CQ28" s="406"/>
      <c r="CR28" s="406"/>
      <c r="CS28" s="406"/>
      <c r="CT28" s="406"/>
      <c r="CU28" s="406"/>
      <c r="CV28" s="406"/>
      <c r="CW28" s="406"/>
      <c r="CX28" s="406"/>
      <c r="CY28" s="406"/>
      <c r="CZ28" s="406"/>
      <c r="DA28" s="406"/>
      <c r="DB28" s="406"/>
      <c r="DC28" s="406"/>
      <c r="DD28" s="406"/>
      <c r="DE28" s="406"/>
      <c r="DF28" s="406"/>
      <c r="DG28" s="406"/>
      <c r="DH28" s="406"/>
      <c r="DI28" s="406"/>
      <c r="DJ28" s="406"/>
      <c r="DK28" s="406"/>
      <c r="DL28" s="406"/>
      <c r="DM28" s="406"/>
      <c r="DN28" s="406"/>
      <c r="DO28" s="406"/>
      <c r="DP28" s="406"/>
      <c r="DQ28" s="406"/>
      <c r="DR28" s="406"/>
      <c r="DS28" s="406"/>
      <c r="DT28" s="406"/>
      <c r="DU28" s="406"/>
      <c r="DV28" s="406"/>
      <c r="DW28" s="406"/>
      <c r="DX28" s="406"/>
      <c r="DY28" s="406"/>
      <c r="DZ28" s="406"/>
      <c r="EA28" s="406"/>
      <c r="EB28" s="406"/>
      <c r="EC28" s="406"/>
      <c r="ED28" s="406"/>
      <c r="EE28" s="406"/>
      <c r="EF28" s="406"/>
      <c r="EG28" s="406"/>
      <c r="EH28" s="406"/>
      <c r="EI28" s="406"/>
      <c r="EJ28" s="406"/>
      <c r="EK28" s="406"/>
      <c r="EL28" s="406"/>
      <c r="EM28" s="406"/>
      <c r="EN28" s="406"/>
      <c r="EO28" s="406"/>
      <c r="EP28" s="406"/>
      <c r="EQ28" s="406"/>
      <c r="ER28" s="406"/>
      <c r="ES28" s="406"/>
      <c r="ET28" s="406"/>
      <c r="EU28" s="406"/>
      <c r="EV28" s="406"/>
      <c r="EW28" s="406"/>
      <c r="EX28" s="406"/>
      <c r="EY28" s="406"/>
      <c r="EZ28" s="406"/>
      <c r="FA28" s="406"/>
      <c r="FB28" s="406"/>
      <c r="FC28" s="406"/>
      <c r="FD28" s="406"/>
      <c r="FE28" s="406"/>
      <c r="FF28" s="406"/>
      <c r="FG28" s="406"/>
      <c r="FH28" s="406"/>
      <c r="FI28" s="406"/>
      <c r="FJ28" s="406"/>
      <c r="FK28" s="406"/>
      <c r="FL28" s="406"/>
      <c r="FM28" s="406"/>
      <c r="FN28" s="406"/>
      <c r="FO28" s="406"/>
      <c r="FP28" s="406"/>
      <c r="FQ28" s="406"/>
      <c r="FR28" s="406"/>
      <c r="FS28" s="406"/>
      <c r="FT28" s="406"/>
      <c r="FU28" s="406"/>
      <c r="FV28" s="406"/>
      <c r="FW28" s="406"/>
      <c r="FX28" s="406"/>
      <c r="FY28" s="406"/>
      <c r="FZ28" s="406"/>
      <c r="GA28" s="406"/>
      <c r="GB28" s="406"/>
      <c r="GC28" s="406"/>
      <c r="GD28" s="406"/>
      <c r="GE28" s="406"/>
      <c r="GF28" s="406"/>
      <c r="GG28" s="406"/>
      <c r="GH28" s="406"/>
      <c r="GI28" s="406"/>
      <c r="GJ28" s="406"/>
      <c r="GK28" s="406"/>
      <c r="GL28" s="406"/>
      <c r="GM28" s="406"/>
      <c r="GN28" s="406"/>
      <c r="GO28" s="406"/>
      <c r="GP28" s="406"/>
      <c r="GQ28" s="406"/>
      <c r="GR28" s="406"/>
      <c r="GS28" s="406"/>
      <c r="GT28" s="406"/>
      <c r="GU28" s="406"/>
      <c r="GV28" s="406"/>
      <c r="GW28" s="406"/>
      <c r="GX28" s="406"/>
      <c r="GY28" s="406"/>
      <c r="GZ28" s="406"/>
      <c r="HA28" s="406"/>
      <c r="HB28" s="406"/>
      <c r="HC28" s="406"/>
      <c r="HD28" s="406"/>
      <c r="HE28" s="406"/>
      <c r="HF28" s="406"/>
      <c r="HG28" s="406"/>
      <c r="HH28" s="406"/>
      <c r="HI28" s="406"/>
      <c r="HJ28" s="406"/>
      <c r="HK28" s="406"/>
      <c r="HL28" s="406"/>
      <c r="HM28" s="406"/>
      <c r="HN28" s="406"/>
      <c r="HO28" s="406"/>
      <c r="HP28" s="406"/>
      <c r="HQ28" s="406"/>
      <c r="HR28" s="406"/>
      <c r="HS28" s="406"/>
      <c r="HT28" s="406"/>
      <c r="HU28" s="406"/>
      <c r="HV28" s="406"/>
      <c r="HW28" s="406"/>
      <c r="HX28" s="406"/>
      <c r="HY28" s="406"/>
      <c r="HZ28" s="406"/>
      <c r="IA28" s="406"/>
      <c r="IB28" s="406"/>
      <c r="IC28" s="406"/>
      <c r="ID28" s="406"/>
      <c r="IE28" s="406"/>
      <c r="IF28" s="406"/>
      <c r="IG28" s="406"/>
      <c r="IH28" s="406"/>
      <c r="II28" s="406"/>
      <c r="IJ28" s="406"/>
      <c r="IK28" s="406"/>
      <c r="IL28" s="406"/>
      <c r="IM28" s="406"/>
      <c r="IN28" s="406"/>
      <c r="IO28" s="406"/>
      <c r="IP28" s="406"/>
      <c r="IQ28" s="406"/>
      <c r="IR28" s="406"/>
      <c r="IS28" s="406"/>
      <c r="IT28" s="406"/>
      <c r="IU28" s="406"/>
      <c r="IV28" s="406"/>
    </row>
    <row r="29" spans="1:256" s="412" customFormat="1" ht="18" customHeight="1" x14ac:dyDescent="0.25">
      <c r="A29" s="418" t="s">
        <v>715</v>
      </c>
      <c r="B29" s="419">
        <v>17187</v>
      </c>
      <c r="C29" s="420">
        <v>-2134</v>
      </c>
      <c r="D29" s="420"/>
      <c r="E29" s="420">
        <v>1550</v>
      </c>
      <c r="F29" s="420">
        <v>-1540</v>
      </c>
      <c r="G29" s="420">
        <v>657</v>
      </c>
      <c r="H29" s="420">
        <v>53</v>
      </c>
      <c r="I29" s="420">
        <v>4060</v>
      </c>
      <c r="J29" s="419">
        <v>19833</v>
      </c>
      <c r="K29" s="405"/>
      <c r="L29" s="407"/>
      <c r="M29" s="407"/>
      <c r="N29" s="421"/>
      <c r="O29" s="421"/>
      <c r="P29" s="421"/>
      <c r="Q29" s="421"/>
      <c r="R29" s="421"/>
      <c r="S29" s="421"/>
      <c r="T29" s="119"/>
      <c r="U29" s="119"/>
      <c r="V29" s="422"/>
      <c r="W29" s="422"/>
      <c r="X29" s="422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6"/>
      <c r="BF29" s="406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6"/>
      <c r="BW29" s="406"/>
      <c r="BX29" s="406"/>
      <c r="BY29" s="406"/>
      <c r="BZ29" s="406"/>
      <c r="CA29" s="406"/>
      <c r="CB29" s="406"/>
      <c r="CC29" s="406"/>
      <c r="CD29" s="406"/>
      <c r="CE29" s="406"/>
      <c r="CF29" s="406"/>
      <c r="CG29" s="406"/>
      <c r="CH29" s="406"/>
      <c r="CI29" s="406"/>
      <c r="CJ29" s="406"/>
      <c r="CK29" s="406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6"/>
      <c r="CY29" s="406"/>
      <c r="CZ29" s="406"/>
      <c r="DA29" s="406"/>
      <c r="DB29" s="406"/>
      <c r="DC29" s="406"/>
      <c r="DD29" s="406"/>
      <c r="DE29" s="406"/>
      <c r="DF29" s="406"/>
      <c r="DG29" s="406"/>
      <c r="DH29" s="406"/>
      <c r="DI29" s="406"/>
      <c r="DJ29" s="406"/>
      <c r="DK29" s="406"/>
      <c r="DL29" s="406"/>
      <c r="DM29" s="406"/>
      <c r="DN29" s="406"/>
      <c r="DO29" s="406"/>
      <c r="DP29" s="406"/>
      <c r="DQ29" s="406"/>
      <c r="DR29" s="406"/>
      <c r="DS29" s="406"/>
      <c r="DT29" s="406"/>
      <c r="DU29" s="406"/>
      <c r="DV29" s="406"/>
      <c r="DW29" s="406"/>
      <c r="DX29" s="406"/>
      <c r="DY29" s="406"/>
      <c r="DZ29" s="406"/>
      <c r="EA29" s="406"/>
      <c r="EB29" s="406"/>
      <c r="EC29" s="406"/>
      <c r="ED29" s="406"/>
      <c r="EE29" s="406"/>
      <c r="EF29" s="406"/>
      <c r="EG29" s="406"/>
      <c r="EH29" s="406"/>
      <c r="EI29" s="406"/>
      <c r="EJ29" s="406"/>
      <c r="EK29" s="406"/>
      <c r="EL29" s="406"/>
      <c r="EM29" s="406"/>
      <c r="EN29" s="406"/>
      <c r="EO29" s="406"/>
      <c r="EP29" s="406"/>
      <c r="EQ29" s="406"/>
      <c r="ER29" s="406"/>
      <c r="ES29" s="406"/>
      <c r="ET29" s="406"/>
      <c r="EU29" s="406"/>
      <c r="EV29" s="406"/>
      <c r="EW29" s="406"/>
      <c r="EX29" s="406"/>
      <c r="EY29" s="406"/>
      <c r="EZ29" s="406"/>
      <c r="FA29" s="406"/>
      <c r="FB29" s="406"/>
      <c r="FC29" s="406"/>
      <c r="FD29" s="406"/>
      <c r="FE29" s="406"/>
      <c r="FF29" s="406"/>
      <c r="FG29" s="406"/>
      <c r="FH29" s="406"/>
      <c r="FI29" s="406"/>
      <c r="FJ29" s="406"/>
      <c r="FK29" s="406"/>
      <c r="FL29" s="406"/>
      <c r="FM29" s="406"/>
      <c r="FN29" s="406"/>
      <c r="FO29" s="406"/>
      <c r="FP29" s="406"/>
      <c r="FQ29" s="406"/>
      <c r="FR29" s="406"/>
      <c r="FS29" s="406"/>
      <c r="FT29" s="406"/>
      <c r="FU29" s="406"/>
      <c r="FV29" s="406"/>
      <c r="FW29" s="406"/>
      <c r="FX29" s="406"/>
      <c r="FY29" s="406"/>
      <c r="FZ29" s="406"/>
      <c r="GA29" s="406"/>
      <c r="GB29" s="406"/>
      <c r="GC29" s="406"/>
      <c r="GD29" s="406"/>
      <c r="GE29" s="406"/>
      <c r="GF29" s="406"/>
      <c r="GG29" s="406"/>
      <c r="GH29" s="406"/>
      <c r="GI29" s="406"/>
      <c r="GJ29" s="406"/>
      <c r="GK29" s="406"/>
      <c r="GL29" s="406"/>
      <c r="GM29" s="406"/>
      <c r="GN29" s="406"/>
      <c r="GO29" s="406"/>
      <c r="GP29" s="406"/>
      <c r="GQ29" s="406"/>
      <c r="GR29" s="406"/>
      <c r="GS29" s="406"/>
      <c r="GT29" s="406"/>
      <c r="GU29" s="406"/>
      <c r="GV29" s="406"/>
      <c r="GW29" s="406"/>
      <c r="GX29" s="406"/>
      <c r="GY29" s="406"/>
      <c r="GZ29" s="406"/>
      <c r="HA29" s="406"/>
      <c r="HB29" s="406"/>
      <c r="HC29" s="406"/>
      <c r="HD29" s="406"/>
      <c r="HE29" s="406"/>
      <c r="HF29" s="406"/>
      <c r="HG29" s="406"/>
      <c r="HH29" s="406"/>
      <c r="HI29" s="406"/>
      <c r="HJ29" s="406"/>
      <c r="HK29" s="406"/>
      <c r="HL29" s="406"/>
      <c r="HM29" s="406"/>
      <c r="HN29" s="406"/>
      <c r="HO29" s="406"/>
      <c r="HP29" s="406"/>
      <c r="HQ29" s="406"/>
      <c r="HR29" s="406"/>
      <c r="HS29" s="406"/>
      <c r="HT29" s="406"/>
      <c r="HU29" s="406"/>
      <c r="HV29" s="406"/>
      <c r="HW29" s="406"/>
      <c r="HX29" s="406"/>
      <c r="HY29" s="406"/>
      <c r="HZ29" s="406"/>
      <c r="IA29" s="406"/>
      <c r="IB29" s="406"/>
      <c r="IC29" s="406"/>
      <c r="ID29" s="406"/>
      <c r="IE29" s="406"/>
      <c r="IF29" s="406"/>
      <c r="IG29" s="406"/>
      <c r="IH29" s="406"/>
      <c r="II29" s="406"/>
      <c r="IJ29" s="406"/>
      <c r="IK29" s="406"/>
      <c r="IL29" s="406"/>
      <c r="IM29" s="406"/>
      <c r="IN29" s="406"/>
      <c r="IO29" s="406"/>
      <c r="IP29" s="406"/>
      <c r="IQ29" s="406"/>
      <c r="IR29" s="406"/>
      <c r="IS29" s="406"/>
      <c r="IT29" s="406"/>
      <c r="IU29" s="406"/>
      <c r="IV29" s="406"/>
    </row>
    <row r="30" spans="1:256" s="412" customFormat="1" ht="12.75" customHeight="1" x14ac:dyDescent="0.25">
      <c r="A30" s="423">
        <v>2011</v>
      </c>
      <c r="B30" s="419">
        <v>17557</v>
      </c>
      <c r="C30" s="420">
        <v>-2114</v>
      </c>
      <c r="D30" s="420"/>
      <c r="E30" s="420">
        <v>1609</v>
      </c>
      <c r="F30" s="420">
        <v>-1610</v>
      </c>
      <c r="G30" s="420">
        <v>657</v>
      </c>
      <c r="H30" s="420" t="s">
        <v>717</v>
      </c>
      <c r="I30" s="420">
        <v>7565</v>
      </c>
      <c r="J30" s="419">
        <v>23664</v>
      </c>
      <c r="K30" s="405"/>
      <c r="L30" s="407"/>
      <c r="M30" s="407"/>
      <c r="N30" s="421"/>
      <c r="O30" s="421"/>
      <c r="P30" s="421"/>
      <c r="Q30" s="421"/>
      <c r="R30" s="421"/>
      <c r="S30" s="421"/>
      <c r="T30" s="119"/>
      <c r="U30" s="119"/>
      <c r="V30" s="422"/>
      <c r="W30" s="422"/>
      <c r="X30" s="422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6"/>
      <c r="BU30" s="406"/>
      <c r="BV30" s="406"/>
      <c r="BW30" s="406"/>
      <c r="BX30" s="406"/>
      <c r="BY30" s="406"/>
      <c r="BZ30" s="406"/>
      <c r="CA30" s="406"/>
      <c r="CB30" s="406"/>
      <c r="CC30" s="406"/>
      <c r="CD30" s="406"/>
      <c r="CE30" s="406"/>
      <c r="CF30" s="406"/>
      <c r="CG30" s="406"/>
      <c r="CH30" s="406"/>
      <c r="CI30" s="406"/>
      <c r="CJ30" s="406"/>
      <c r="CK30" s="406"/>
      <c r="CL30" s="406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6"/>
      <c r="DD30" s="406"/>
      <c r="DE30" s="406"/>
      <c r="DF30" s="406"/>
      <c r="DG30" s="406"/>
      <c r="DH30" s="406"/>
      <c r="DI30" s="406"/>
      <c r="DJ30" s="406"/>
      <c r="DK30" s="406"/>
      <c r="DL30" s="406"/>
      <c r="DM30" s="406"/>
      <c r="DN30" s="406"/>
      <c r="DO30" s="406"/>
      <c r="DP30" s="406"/>
      <c r="DQ30" s="406"/>
      <c r="DR30" s="406"/>
      <c r="DS30" s="406"/>
      <c r="DT30" s="406"/>
      <c r="DU30" s="406"/>
      <c r="DV30" s="406"/>
      <c r="DW30" s="406"/>
      <c r="DX30" s="406"/>
      <c r="DY30" s="406"/>
      <c r="DZ30" s="406"/>
      <c r="EA30" s="406"/>
      <c r="EB30" s="406"/>
      <c r="EC30" s="406"/>
      <c r="ED30" s="406"/>
      <c r="EE30" s="406"/>
      <c r="EF30" s="406"/>
      <c r="EG30" s="406"/>
      <c r="EH30" s="406"/>
      <c r="EI30" s="406"/>
      <c r="EJ30" s="406"/>
      <c r="EK30" s="406"/>
      <c r="EL30" s="406"/>
      <c r="EM30" s="406"/>
      <c r="EN30" s="406"/>
      <c r="EO30" s="406"/>
      <c r="EP30" s="406"/>
      <c r="EQ30" s="406"/>
      <c r="ER30" s="406"/>
      <c r="ES30" s="406"/>
      <c r="ET30" s="406"/>
      <c r="EU30" s="406"/>
      <c r="EV30" s="406"/>
      <c r="EW30" s="406"/>
      <c r="EX30" s="406"/>
      <c r="EY30" s="406"/>
      <c r="EZ30" s="406"/>
      <c r="FA30" s="406"/>
      <c r="FB30" s="406"/>
      <c r="FC30" s="406"/>
      <c r="FD30" s="406"/>
      <c r="FE30" s="406"/>
      <c r="FF30" s="406"/>
      <c r="FG30" s="406"/>
      <c r="FH30" s="406"/>
      <c r="FI30" s="406"/>
      <c r="FJ30" s="406"/>
      <c r="FK30" s="406"/>
      <c r="FL30" s="406"/>
      <c r="FM30" s="406"/>
      <c r="FN30" s="406"/>
      <c r="FO30" s="406"/>
      <c r="FP30" s="406"/>
      <c r="FQ30" s="406"/>
      <c r="FR30" s="406"/>
      <c r="FS30" s="406"/>
      <c r="FT30" s="406"/>
      <c r="FU30" s="406"/>
      <c r="FV30" s="406"/>
      <c r="FW30" s="406"/>
      <c r="FX30" s="406"/>
      <c r="FY30" s="406"/>
      <c r="FZ30" s="406"/>
      <c r="GA30" s="406"/>
      <c r="GB30" s="406"/>
      <c r="GC30" s="406"/>
      <c r="GD30" s="406"/>
      <c r="GE30" s="406"/>
      <c r="GF30" s="406"/>
      <c r="GG30" s="406"/>
      <c r="GH30" s="406"/>
      <c r="GI30" s="406"/>
      <c r="GJ30" s="406"/>
      <c r="GK30" s="406"/>
      <c r="GL30" s="406"/>
      <c r="GM30" s="406"/>
      <c r="GN30" s="406"/>
      <c r="GO30" s="406"/>
      <c r="GP30" s="406"/>
      <c r="GQ30" s="406"/>
      <c r="GR30" s="406"/>
      <c r="GS30" s="406"/>
      <c r="GT30" s="406"/>
      <c r="GU30" s="406"/>
      <c r="GV30" s="406"/>
      <c r="GW30" s="406"/>
      <c r="GX30" s="406"/>
      <c r="GY30" s="406"/>
      <c r="GZ30" s="406"/>
      <c r="HA30" s="406"/>
      <c r="HB30" s="406"/>
      <c r="HC30" s="406"/>
      <c r="HD30" s="406"/>
      <c r="HE30" s="406"/>
      <c r="HF30" s="406"/>
      <c r="HG30" s="406"/>
      <c r="HH30" s="406"/>
      <c r="HI30" s="406"/>
      <c r="HJ30" s="406"/>
      <c r="HK30" s="406"/>
      <c r="HL30" s="406"/>
      <c r="HM30" s="406"/>
      <c r="HN30" s="406"/>
      <c r="HO30" s="406"/>
      <c r="HP30" s="406"/>
      <c r="HQ30" s="406"/>
      <c r="HR30" s="406"/>
      <c r="HS30" s="406"/>
      <c r="HT30" s="406"/>
      <c r="HU30" s="406"/>
      <c r="HV30" s="406"/>
      <c r="HW30" s="406"/>
      <c r="HX30" s="406"/>
      <c r="HY30" s="406"/>
      <c r="HZ30" s="406"/>
      <c r="IA30" s="406"/>
      <c r="IB30" s="406"/>
      <c r="IC30" s="406"/>
      <c r="ID30" s="406"/>
      <c r="IE30" s="406"/>
      <c r="IF30" s="406"/>
      <c r="IG30" s="406"/>
      <c r="IH30" s="406"/>
      <c r="II30" s="406"/>
      <c r="IJ30" s="406"/>
      <c r="IK30" s="406"/>
      <c r="IL30" s="406"/>
      <c r="IM30" s="406"/>
      <c r="IN30" s="406"/>
      <c r="IO30" s="406"/>
      <c r="IP30" s="406"/>
      <c r="IQ30" s="406"/>
      <c r="IR30" s="406"/>
      <c r="IS30" s="406"/>
      <c r="IT30" s="406"/>
      <c r="IU30" s="406"/>
      <c r="IV30" s="406"/>
    </row>
    <row r="31" spans="1:256" s="412" customFormat="1" ht="12.75" customHeight="1" x14ac:dyDescent="0.25">
      <c r="A31" s="423">
        <v>2012</v>
      </c>
      <c r="B31" s="419">
        <v>25218</v>
      </c>
      <c r="C31" s="420">
        <v>-388</v>
      </c>
      <c r="D31" s="420"/>
      <c r="E31" s="420">
        <v>1563</v>
      </c>
      <c r="F31" s="420">
        <v>-1556</v>
      </c>
      <c r="G31" s="420">
        <v>657</v>
      </c>
      <c r="H31" s="420" t="s">
        <v>717</v>
      </c>
      <c r="I31" s="420">
        <v>-1843</v>
      </c>
      <c r="J31" s="419">
        <v>23651</v>
      </c>
      <c r="K31" s="405"/>
      <c r="L31" s="407"/>
      <c r="M31" s="407"/>
      <c r="N31" s="421"/>
      <c r="O31" s="421"/>
      <c r="P31" s="421"/>
      <c r="Q31" s="421"/>
      <c r="R31" s="421"/>
      <c r="S31" s="421"/>
      <c r="T31" s="119"/>
      <c r="U31" s="119"/>
      <c r="V31" s="422"/>
      <c r="W31" s="422"/>
      <c r="X31" s="422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6"/>
      <c r="CI31" s="406"/>
      <c r="CJ31" s="406"/>
      <c r="CK31" s="406"/>
      <c r="CL31" s="406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6"/>
      <c r="DR31" s="406"/>
      <c r="DS31" s="406"/>
      <c r="DT31" s="406"/>
      <c r="DU31" s="406"/>
      <c r="DV31" s="406"/>
      <c r="DW31" s="406"/>
      <c r="DX31" s="406"/>
      <c r="DY31" s="406"/>
      <c r="DZ31" s="406"/>
      <c r="EA31" s="406"/>
      <c r="EB31" s="406"/>
      <c r="EC31" s="406"/>
      <c r="ED31" s="406"/>
      <c r="EE31" s="406"/>
      <c r="EF31" s="406"/>
      <c r="EG31" s="406"/>
      <c r="EH31" s="406"/>
      <c r="EI31" s="406"/>
      <c r="EJ31" s="406"/>
      <c r="EK31" s="406"/>
      <c r="EL31" s="406"/>
      <c r="EM31" s="406"/>
      <c r="EN31" s="406"/>
      <c r="EO31" s="406"/>
      <c r="EP31" s="406"/>
      <c r="EQ31" s="406"/>
      <c r="ER31" s="406"/>
      <c r="ES31" s="406"/>
      <c r="ET31" s="406"/>
      <c r="EU31" s="406"/>
      <c r="EV31" s="406"/>
      <c r="EW31" s="406"/>
      <c r="EX31" s="406"/>
      <c r="EY31" s="406"/>
      <c r="EZ31" s="406"/>
      <c r="FA31" s="406"/>
      <c r="FB31" s="406"/>
      <c r="FC31" s="406"/>
      <c r="FD31" s="406"/>
      <c r="FE31" s="406"/>
      <c r="FF31" s="406"/>
      <c r="FG31" s="406"/>
      <c r="FH31" s="406"/>
      <c r="FI31" s="406"/>
      <c r="FJ31" s="406"/>
      <c r="FK31" s="406"/>
      <c r="FL31" s="406"/>
      <c r="FM31" s="406"/>
      <c r="FN31" s="406"/>
      <c r="FO31" s="406"/>
      <c r="FP31" s="406"/>
      <c r="FQ31" s="406"/>
      <c r="FR31" s="406"/>
      <c r="FS31" s="406"/>
      <c r="FT31" s="406"/>
      <c r="FU31" s="406"/>
      <c r="FV31" s="406"/>
      <c r="FW31" s="406"/>
      <c r="FX31" s="406"/>
      <c r="FY31" s="406"/>
      <c r="FZ31" s="406"/>
      <c r="GA31" s="406"/>
      <c r="GB31" s="406"/>
      <c r="GC31" s="406"/>
      <c r="GD31" s="406"/>
      <c r="GE31" s="406"/>
      <c r="GF31" s="406"/>
      <c r="GG31" s="406"/>
      <c r="GH31" s="406"/>
      <c r="GI31" s="406"/>
      <c r="GJ31" s="406"/>
      <c r="GK31" s="406"/>
      <c r="GL31" s="406"/>
      <c r="GM31" s="406"/>
      <c r="GN31" s="406"/>
      <c r="GO31" s="406"/>
      <c r="GP31" s="406"/>
      <c r="GQ31" s="406"/>
      <c r="GR31" s="406"/>
      <c r="GS31" s="406"/>
      <c r="GT31" s="406"/>
      <c r="GU31" s="406"/>
      <c r="GV31" s="406"/>
      <c r="GW31" s="406"/>
      <c r="GX31" s="406"/>
      <c r="GY31" s="406"/>
      <c r="GZ31" s="406"/>
      <c r="HA31" s="406"/>
      <c r="HB31" s="406"/>
      <c r="HC31" s="406"/>
      <c r="HD31" s="406"/>
      <c r="HE31" s="406"/>
      <c r="HF31" s="406"/>
      <c r="HG31" s="406"/>
      <c r="HH31" s="406"/>
      <c r="HI31" s="406"/>
      <c r="HJ31" s="406"/>
      <c r="HK31" s="406"/>
      <c r="HL31" s="406"/>
      <c r="HM31" s="406"/>
      <c r="HN31" s="406"/>
      <c r="HO31" s="406"/>
      <c r="HP31" s="406"/>
      <c r="HQ31" s="406"/>
      <c r="HR31" s="406"/>
      <c r="HS31" s="406"/>
      <c r="HT31" s="406"/>
      <c r="HU31" s="406"/>
      <c r="HV31" s="406"/>
      <c r="HW31" s="406"/>
      <c r="HX31" s="406"/>
      <c r="HY31" s="406"/>
      <c r="HZ31" s="406"/>
      <c r="IA31" s="406"/>
      <c r="IB31" s="406"/>
      <c r="IC31" s="406"/>
      <c r="ID31" s="406"/>
      <c r="IE31" s="406"/>
      <c r="IF31" s="406"/>
      <c r="IG31" s="406"/>
      <c r="IH31" s="406"/>
      <c r="II31" s="406"/>
      <c r="IJ31" s="406"/>
      <c r="IK31" s="406"/>
      <c r="IL31" s="406"/>
      <c r="IM31" s="406"/>
      <c r="IN31" s="406"/>
      <c r="IO31" s="406"/>
      <c r="IP31" s="406"/>
      <c r="IQ31" s="406"/>
      <c r="IR31" s="406"/>
      <c r="IS31" s="406"/>
      <c r="IT31" s="406"/>
      <c r="IU31" s="406"/>
      <c r="IV31" s="406"/>
    </row>
    <row r="32" spans="1:256" s="412" customFormat="1" ht="12.75" customHeight="1" x14ac:dyDescent="0.25">
      <c r="A32" s="423">
        <v>2013</v>
      </c>
      <c r="B32" s="419">
        <v>26566</v>
      </c>
      <c r="C32" s="420">
        <v>-516</v>
      </c>
      <c r="D32" s="420"/>
      <c r="E32" s="420">
        <v>1612</v>
      </c>
      <c r="F32" s="420">
        <v>-1614</v>
      </c>
      <c r="G32" s="420">
        <v>657</v>
      </c>
      <c r="H32" s="420" t="s">
        <v>717</v>
      </c>
      <c r="I32" s="420">
        <v>-2255</v>
      </c>
      <c r="J32" s="419">
        <v>24450</v>
      </c>
      <c r="K32" s="405"/>
      <c r="L32" s="407"/>
      <c r="M32" s="407"/>
      <c r="N32" s="421"/>
      <c r="O32" s="421"/>
      <c r="P32" s="421"/>
      <c r="Q32" s="421"/>
      <c r="R32" s="421"/>
      <c r="S32" s="421"/>
      <c r="T32" s="119"/>
      <c r="U32" s="119"/>
      <c r="V32" s="422"/>
      <c r="W32" s="422"/>
      <c r="X32" s="422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406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6"/>
      <c r="CJ32" s="406"/>
      <c r="CK32" s="406"/>
      <c r="CL32" s="406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6"/>
      <c r="DA32" s="406"/>
      <c r="DB32" s="406"/>
      <c r="DC32" s="406"/>
      <c r="DD32" s="406"/>
      <c r="DE32" s="406"/>
      <c r="DF32" s="406"/>
      <c r="DG32" s="406"/>
      <c r="DH32" s="406"/>
      <c r="DI32" s="406"/>
      <c r="DJ32" s="406"/>
      <c r="DK32" s="406"/>
      <c r="DL32" s="406"/>
      <c r="DM32" s="406"/>
      <c r="DN32" s="406"/>
      <c r="DO32" s="406"/>
      <c r="DP32" s="406"/>
      <c r="DQ32" s="406"/>
      <c r="DR32" s="406"/>
      <c r="DS32" s="406"/>
      <c r="DT32" s="406"/>
      <c r="DU32" s="406"/>
      <c r="DV32" s="406"/>
      <c r="DW32" s="406"/>
      <c r="DX32" s="406"/>
      <c r="DY32" s="406"/>
      <c r="DZ32" s="406"/>
      <c r="EA32" s="406"/>
      <c r="EB32" s="406"/>
      <c r="EC32" s="406"/>
      <c r="ED32" s="406"/>
      <c r="EE32" s="406"/>
      <c r="EF32" s="406"/>
      <c r="EG32" s="406"/>
      <c r="EH32" s="406"/>
      <c r="EI32" s="406"/>
      <c r="EJ32" s="406"/>
      <c r="EK32" s="406"/>
      <c r="EL32" s="406"/>
      <c r="EM32" s="406"/>
      <c r="EN32" s="406"/>
      <c r="EO32" s="406"/>
      <c r="EP32" s="406"/>
      <c r="EQ32" s="406"/>
      <c r="ER32" s="406"/>
      <c r="ES32" s="406"/>
      <c r="ET32" s="406"/>
      <c r="EU32" s="406"/>
      <c r="EV32" s="406"/>
      <c r="EW32" s="406"/>
      <c r="EX32" s="406"/>
      <c r="EY32" s="406"/>
      <c r="EZ32" s="406"/>
      <c r="FA32" s="406"/>
      <c r="FB32" s="406"/>
      <c r="FC32" s="406"/>
      <c r="FD32" s="406"/>
      <c r="FE32" s="406"/>
      <c r="FF32" s="406"/>
      <c r="FG32" s="406"/>
      <c r="FH32" s="406"/>
      <c r="FI32" s="406"/>
      <c r="FJ32" s="406"/>
      <c r="FK32" s="406"/>
      <c r="FL32" s="406"/>
      <c r="FM32" s="406"/>
      <c r="FN32" s="406"/>
      <c r="FO32" s="406"/>
      <c r="FP32" s="406"/>
      <c r="FQ32" s="406"/>
      <c r="FR32" s="406"/>
      <c r="FS32" s="406"/>
      <c r="FT32" s="406"/>
      <c r="FU32" s="406"/>
      <c r="FV32" s="406"/>
      <c r="FW32" s="406"/>
      <c r="FX32" s="406"/>
      <c r="FY32" s="406"/>
      <c r="FZ32" s="406"/>
      <c r="GA32" s="406"/>
      <c r="GB32" s="406"/>
      <c r="GC32" s="406"/>
      <c r="GD32" s="406"/>
      <c r="GE32" s="406"/>
      <c r="GF32" s="406"/>
      <c r="GG32" s="406"/>
      <c r="GH32" s="406"/>
      <c r="GI32" s="406"/>
      <c r="GJ32" s="406"/>
      <c r="GK32" s="406"/>
      <c r="GL32" s="406"/>
      <c r="GM32" s="406"/>
      <c r="GN32" s="406"/>
      <c r="GO32" s="406"/>
      <c r="GP32" s="406"/>
      <c r="GQ32" s="406"/>
      <c r="GR32" s="406"/>
      <c r="GS32" s="406"/>
      <c r="GT32" s="406"/>
      <c r="GU32" s="406"/>
      <c r="GV32" s="406"/>
      <c r="GW32" s="406"/>
      <c r="GX32" s="406"/>
      <c r="GY32" s="406"/>
      <c r="GZ32" s="406"/>
      <c r="HA32" s="406"/>
      <c r="HB32" s="406"/>
      <c r="HC32" s="406"/>
      <c r="HD32" s="406"/>
      <c r="HE32" s="406"/>
      <c r="HF32" s="406"/>
      <c r="HG32" s="406"/>
      <c r="HH32" s="406"/>
      <c r="HI32" s="406"/>
      <c r="HJ32" s="406"/>
      <c r="HK32" s="406"/>
      <c r="HL32" s="406"/>
      <c r="HM32" s="406"/>
      <c r="HN32" s="406"/>
      <c r="HO32" s="406"/>
      <c r="HP32" s="406"/>
      <c r="HQ32" s="406"/>
      <c r="HR32" s="406"/>
      <c r="HS32" s="406"/>
      <c r="HT32" s="406"/>
      <c r="HU32" s="406"/>
      <c r="HV32" s="406"/>
      <c r="HW32" s="406"/>
      <c r="HX32" s="406"/>
      <c r="HY32" s="406"/>
      <c r="HZ32" s="406"/>
      <c r="IA32" s="406"/>
      <c r="IB32" s="406"/>
      <c r="IC32" s="406"/>
      <c r="ID32" s="406"/>
      <c r="IE32" s="406"/>
      <c r="IF32" s="406"/>
      <c r="IG32" s="406"/>
      <c r="IH32" s="406"/>
      <c r="II32" s="406"/>
      <c r="IJ32" s="406"/>
      <c r="IK32" s="406"/>
      <c r="IL32" s="406"/>
      <c r="IM32" s="406"/>
      <c r="IN32" s="406"/>
      <c r="IO32" s="406"/>
      <c r="IP32" s="406"/>
      <c r="IQ32" s="406"/>
      <c r="IR32" s="406"/>
      <c r="IS32" s="406"/>
      <c r="IT32" s="406"/>
      <c r="IU32" s="406"/>
      <c r="IV32" s="406"/>
    </row>
    <row r="33" spans="1:256" s="412" customFormat="1" ht="12.75" customHeight="1" x14ac:dyDescent="0.25">
      <c r="A33" s="423">
        <v>2014</v>
      </c>
      <c r="B33" s="419">
        <v>27101</v>
      </c>
      <c r="C33" s="420">
        <v>-335</v>
      </c>
      <c r="D33" s="420"/>
      <c r="E33" s="420">
        <v>2018</v>
      </c>
      <c r="F33" s="420">
        <v>-2022</v>
      </c>
      <c r="G33" s="420">
        <v>638</v>
      </c>
      <c r="H33" s="420">
        <v>911</v>
      </c>
      <c r="I33" s="420">
        <v>-2414</v>
      </c>
      <c r="J33" s="419">
        <v>25897</v>
      </c>
      <c r="K33" s="405"/>
      <c r="L33" s="407"/>
      <c r="M33" s="407"/>
      <c r="N33" s="421"/>
      <c r="O33" s="421"/>
      <c r="P33" s="421"/>
      <c r="Q33" s="421"/>
      <c r="R33" s="421"/>
      <c r="S33" s="421"/>
      <c r="T33" s="119"/>
      <c r="U33" s="119"/>
      <c r="V33" s="422"/>
      <c r="W33" s="422"/>
      <c r="X33" s="422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  <c r="CF33" s="406"/>
      <c r="CG33" s="406"/>
      <c r="CH33" s="406"/>
      <c r="CI33" s="406"/>
      <c r="CJ33" s="406"/>
      <c r="CK33" s="406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6"/>
      <c r="DD33" s="406"/>
      <c r="DE33" s="406"/>
      <c r="DF33" s="406"/>
      <c r="DG33" s="406"/>
      <c r="DH33" s="406"/>
      <c r="DI33" s="406"/>
      <c r="DJ33" s="406"/>
      <c r="DK33" s="406"/>
      <c r="DL33" s="406"/>
      <c r="DM33" s="406"/>
      <c r="DN33" s="406"/>
      <c r="DO33" s="406"/>
      <c r="DP33" s="406"/>
      <c r="DQ33" s="406"/>
      <c r="DR33" s="406"/>
      <c r="DS33" s="406"/>
      <c r="DT33" s="406"/>
      <c r="DU33" s="406"/>
      <c r="DV33" s="406"/>
      <c r="DW33" s="406"/>
      <c r="DX33" s="406"/>
      <c r="DY33" s="406"/>
      <c r="DZ33" s="406"/>
      <c r="EA33" s="406"/>
      <c r="EB33" s="406"/>
      <c r="EC33" s="406"/>
      <c r="ED33" s="406"/>
      <c r="EE33" s="406"/>
      <c r="EF33" s="406"/>
      <c r="EG33" s="406"/>
      <c r="EH33" s="406"/>
      <c r="EI33" s="406"/>
      <c r="EJ33" s="406"/>
      <c r="EK33" s="406"/>
      <c r="EL33" s="406"/>
      <c r="EM33" s="406"/>
      <c r="EN33" s="406"/>
      <c r="EO33" s="406"/>
      <c r="EP33" s="406"/>
      <c r="EQ33" s="406"/>
      <c r="ER33" s="406"/>
      <c r="ES33" s="406"/>
      <c r="ET33" s="406"/>
      <c r="EU33" s="406"/>
      <c r="EV33" s="406"/>
      <c r="EW33" s="406"/>
      <c r="EX33" s="406"/>
      <c r="EY33" s="406"/>
      <c r="EZ33" s="406"/>
      <c r="FA33" s="406"/>
      <c r="FB33" s="406"/>
      <c r="FC33" s="406"/>
      <c r="FD33" s="406"/>
      <c r="FE33" s="406"/>
      <c r="FF33" s="406"/>
      <c r="FG33" s="406"/>
      <c r="FH33" s="406"/>
      <c r="FI33" s="406"/>
      <c r="FJ33" s="406"/>
      <c r="FK33" s="406"/>
      <c r="FL33" s="406"/>
      <c r="FM33" s="406"/>
      <c r="FN33" s="406"/>
      <c r="FO33" s="406"/>
      <c r="FP33" s="406"/>
      <c r="FQ33" s="406"/>
      <c r="FR33" s="406"/>
      <c r="FS33" s="406"/>
      <c r="FT33" s="406"/>
      <c r="FU33" s="406"/>
      <c r="FV33" s="406"/>
      <c r="FW33" s="406"/>
      <c r="FX33" s="406"/>
      <c r="FY33" s="406"/>
      <c r="FZ33" s="406"/>
      <c r="GA33" s="406"/>
      <c r="GB33" s="406"/>
      <c r="GC33" s="406"/>
      <c r="GD33" s="406"/>
      <c r="GE33" s="406"/>
      <c r="GF33" s="406"/>
      <c r="GG33" s="406"/>
      <c r="GH33" s="406"/>
      <c r="GI33" s="406"/>
      <c r="GJ33" s="406"/>
      <c r="GK33" s="406"/>
      <c r="GL33" s="406"/>
      <c r="GM33" s="406"/>
      <c r="GN33" s="406"/>
      <c r="GO33" s="406"/>
      <c r="GP33" s="406"/>
      <c r="GQ33" s="406"/>
      <c r="GR33" s="406"/>
      <c r="GS33" s="406"/>
      <c r="GT33" s="406"/>
      <c r="GU33" s="406"/>
      <c r="GV33" s="406"/>
      <c r="GW33" s="406"/>
      <c r="GX33" s="406"/>
      <c r="GY33" s="406"/>
      <c r="GZ33" s="406"/>
      <c r="HA33" s="406"/>
      <c r="HB33" s="406"/>
      <c r="HC33" s="406"/>
      <c r="HD33" s="406"/>
      <c r="HE33" s="406"/>
      <c r="HF33" s="406"/>
      <c r="HG33" s="406"/>
      <c r="HH33" s="406"/>
      <c r="HI33" s="406"/>
      <c r="HJ33" s="406"/>
      <c r="HK33" s="406"/>
      <c r="HL33" s="406"/>
      <c r="HM33" s="406"/>
      <c r="HN33" s="406"/>
      <c r="HO33" s="406"/>
      <c r="HP33" s="406"/>
      <c r="HQ33" s="406"/>
      <c r="HR33" s="406"/>
      <c r="HS33" s="406"/>
      <c r="HT33" s="406"/>
      <c r="HU33" s="406"/>
      <c r="HV33" s="406"/>
      <c r="HW33" s="406"/>
      <c r="HX33" s="406"/>
      <c r="HY33" s="406"/>
      <c r="HZ33" s="406"/>
      <c r="IA33" s="406"/>
      <c r="IB33" s="406"/>
      <c r="IC33" s="406"/>
      <c r="ID33" s="406"/>
      <c r="IE33" s="406"/>
      <c r="IF33" s="406"/>
      <c r="IG33" s="406"/>
      <c r="IH33" s="406"/>
      <c r="II33" s="406"/>
      <c r="IJ33" s="406"/>
      <c r="IK33" s="406"/>
      <c r="IL33" s="406"/>
      <c r="IM33" s="406"/>
      <c r="IN33" s="406"/>
      <c r="IO33" s="406"/>
      <c r="IP33" s="406"/>
      <c r="IQ33" s="406"/>
      <c r="IR33" s="406"/>
      <c r="IS33" s="406"/>
      <c r="IT33" s="406"/>
      <c r="IU33" s="406"/>
      <c r="IV33" s="406"/>
    </row>
    <row r="34" spans="1:256" s="412" customFormat="1" ht="18" customHeight="1" x14ac:dyDescent="0.25">
      <c r="A34" s="418">
        <v>2015</v>
      </c>
      <c r="B34" s="419">
        <v>28514</v>
      </c>
      <c r="C34" s="420">
        <v>-411</v>
      </c>
      <c r="D34" s="420"/>
      <c r="E34" s="420">
        <v>2015</v>
      </c>
      <c r="F34" s="420">
        <v>-2016</v>
      </c>
      <c r="G34" s="420">
        <v>641</v>
      </c>
      <c r="H34" s="420">
        <v>470</v>
      </c>
      <c r="I34" s="420">
        <v>-4198</v>
      </c>
      <c r="J34" s="419">
        <v>25016</v>
      </c>
      <c r="K34" s="405"/>
      <c r="L34" s="407"/>
      <c r="M34" s="407"/>
      <c r="N34" s="421"/>
      <c r="O34" s="421"/>
      <c r="P34" s="421"/>
      <c r="Q34" s="421"/>
      <c r="R34" s="421"/>
      <c r="S34" s="421"/>
      <c r="T34" s="119"/>
      <c r="U34" s="119"/>
      <c r="V34" s="422"/>
      <c r="W34" s="422"/>
      <c r="X34" s="422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6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6"/>
      <c r="DQ34" s="406"/>
      <c r="DR34" s="406"/>
      <c r="DS34" s="406"/>
      <c r="DT34" s="406"/>
      <c r="DU34" s="406"/>
      <c r="DV34" s="406"/>
      <c r="DW34" s="406"/>
      <c r="DX34" s="406"/>
      <c r="DY34" s="406"/>
      <c r="DZ34" s="406"/>
      <c r="EA34" s="406"/>
      <c r="EB34" s="406"/>
      <c r="EC34" s="406"/>
      <c r="ED34" s="406"/>
      <c r="EE34" s="406"/>
      <c r="EF34" s="406"/>
      <c r="EG34" s="406"/>
      <c r="EH34" s="406"/>
      <c r="EI34" s="406"/>
      <c r="EJ34" s="406"/>
      <c r="EK34" s="406"/>
      <c r="EL34" s="406"/>
      <c r="EM34" s="406"/>
      <c r="EN34" s="406"/>
      <c r="EO34" s="406"/>
      <c r="EP34" s="406"/>
      <c r="EQ34" s="406"/>
      <c r="ER34" s="406"/>
      <c r="ES34" s="406"/>
      <c r="ET34" s="406"/>
      <c r="EU34" s="406"/>
      <c r="EV34" s="406"/>
      <c r="EW34" s="406"/>
      <c r="EX34" s="406"/>
      <c r="EY34" s="406"/>
      <c r="EZ34" s="406"/>
      <c r="FA34" s="406"/>
      <c r="FB34" s="406"/>
      <c r="FC34" s="406"/>
      <c r="FD34" s="406"/>
      <c r="FE34" s="406"/>
      <c r="FF34" s="406"/>
      <c r="FG34" s="406"/>
      <c r="FH34" s="406"/>
      <c r="FI34" s="406"/>
      <c r="FJ34" s="406"/>
      <c r="FK34" s="406"/>
      <c r="FL34" s="406"/>
      <c r="FM34" s="406"/>
      <c r="FN34" s="406"/>
      <c r="FO34" s="406"/>
      <c r="FP34" s="406"/>
      <c r="FQ34" s="406"/>
      <c r="FR34" s="406"/>
      <c r="FS34" s="406"/>
      <c r="FT34" s="406"/>
      <c r="FU34" s="406"/>
      <c r="FV34" s="406"/>
      <c r="FW34" s="406"/>
      <c r="FX34" s="406"/>
      <c r="FY34" s="406"/>
      <c r="FZ34" s="406"/>
      <c r="GA34" s="406"/>
      <c r="GB34" s="406"/>
      <c r="GC34" s="406"/>
      <c r="GD34" s="406"/>
      <c r="GE34" s="406"/>
      <c r="GF34" s="406"/>
      <c r="GG34" s="406"/>
      <c r="GH34" s="406"/>
      <c r="GI34" s="406"/>
      <c r="GJ34" s="406"/>
      <c r="GK34" s="406"/>
      <c r="GL34" s="406"/>
      <c r="GM34" s="406"/>
      <c r="GN34" s="406"/>
      <c r="GO34" s="406"/>
      <c r="GP34" s="406"/>
      <c r="GQ34" s="406"/>
      <c r="GR34" s="406"/>
      <c r="GS34" s="406"/>
      <c r="GT34" s="406"/>
      <c r="GU34" s="406"/>
      <c r="GV34" s="406"/>
      <c r="GW34" s="406"/>
      <c r="GX34" s="406"/>
      <c r="GY34" s="406"/>
      <c r="GZ34" s="406"/>
      <c r="HA34" s="406"/>
      <c r="HB34" s="406"/>
      <c r="HC34" s="406"/>
      <c r="HD34" s="406"/>
      <c r="HE34" s="406"/>
      <c r="HF34" s="406"/>
      <c r="HG34" s="406"/>
      <c r="HH34" s="406"/>
      <c r="HI34" s="406"/>
      <c r="HJ34" s="406"/>
      <c r="HK34" s="406"/>
      <c r="HL34" s="406"/>
      <c r="HM34" s="406"/>
      <c r="HN34" s="406"/>
      <c r="HO34" s="406"/>
      <c r="HP34" s="406"/>
      <c r="HQ34" s="406"/>
      <c r="HR34" s="406"/>
      <c r="HS34" s="406"/>
      <c r="HT34" s="406"/>
      <c r="HU34" s="406"/>
      <c r="HV34" s="406"/>
      <c r="HW34" s="406"/>
      <c r="HX34" s="406"/>
      <c r="HY34" s="406"/>
      <c r="HZ34" s="406"/>
      <c r="IA34" s="406"/>
      <c r="IB34" s="406"/>
      <c r="IC34" s="406"/>
      <c r="ID34" s="406"/>
      <c r="IE34" s="406"/>
      <c r="IF34" s="406"/>
      <c r="IG34" s="406"/>
      <c r="IH34" s="406"/>
      <c r="II34" s="406"/>
      <c r="IJ34" s="406"/>
      <c r="IK34" s="406"/>
      <c r="IL34" s="406"/>
      <c r="IM34" s="406"/>
      <c r="IN34" s="406"/>
      <c r="IO34" s="406"/>
      <c r="IP34" s="406"/>
      <c r="IQ34" s="406"/>
      <c r="IR34" s="406"/>
      <c r="IS34" s="406"/>
      <c r="IT34" s="406"/>
      <c r="IU34" s="406"/>
      <c r="IV34" s="406"/>
    </row>
    <row r="35" spans="1:256" s="412" customFormat="1" ht="12.75" customHeight="1" x14ac:dyDescent="0.25">
      <c r="A35" s="423" t="s">
        <v>722</v>
      </c>
      <c r="B35" s="420">
        <v>30383</v>
      </c>
      <c r="C35" s="420">
        <v>-893</v>
      </c>
      <c r="D35" s="420"/>
      <c r="E35" s="420">
        <v>2039</v>
      </c>
      <c r="F35" s="420">
        <v>-2040</v>
      </c>
      <c r="G35" s="420">
        <v>530</v>
      </c>
      <c r="H35" s="420">
        <v>237</v>
      </c>
      <c r="I35" s="420">
        <v>-4697</v>
      </c>
      <c r="J35" s="420">
        <v>25559</v>
      </c>
      <c r="K35" s="405"/>
      <c r="L35" s="407"/>
      <c r="M35" s="407"/>
      <c r="N35" s="421"/>
      <c r="O35" s="421"/>
      <c r="P35" s="421"/>
      <c r="Q35" s="421"/>
      <c r="R35" s="421"/>
      <c r="S35" s="421"/>
      <c r="T35" s="119"/>
      <c r="U35" s="119"/>
      <c r="V35" s="422"/>
      <c r="W35" s="422"/>
      <c r="X35" s="422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6"/>
      <c r="BF35" s="406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6"/>
      <c r="CI35" s="406"/>
      <c r="CJ35" s="406"/>
      <c r="CK35" s="406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6"/>
      <c r="DD35" s="406"/>
      <c r="DE35" s="406"/>
      <c r="DF35" s="406"/>
      <c r="DG35" s="406"/>
      <c r="DH35" s="406"/>
      <c r="DI35" s="406"/>
      <c r="DJ35" s="406"/>
      <c r="DK35" s="406"/>
      <c r="DL35" s="406"/>
      <c r="DM35" s="406"/>
      <c r="DN35" s="406"/>
      <c r="DO35" s="406"/>
      <c r="DP35" s="406"/>
      <c r="DQ35" s="406"/>
      <c r="DR35" s="406"/>
      <c r="DS35" s="406"/>
      <c r="DT35" s="406"/>
      <c r="DU35" s="406"/>
      <c r="DV35" s="406"/>
      <c r="DW35" s="406"/>
      <c r="DX35" s="406"/>
      <c r="DY35" s="406"/>
      <c r="DZ35" s="406"/>
      <c r="EA35" s="406"/>
      <c r="EB35" s="406"/>
      <c r="EC35" s="406"/>
      <c r="ED35" s="406"/>
      <c r="EE35" s="406"/>
      <c r="EF35" s="406"/>
      <c r="EG35" s="406"/>
      <c r="EH35" s="406"/>
      <c r="EI35" s="406"/>
      <c r="EJ35" s="406"/>
      <c r="EK35" s="406"/>
      <c r="EL35" s="406"/>
      <c r="EM35" s="406"/>
      <c r="EN35" s="406"/>
      <c r="EO35" s="406"/>
      <c r="EP35" s="406"/>
      <c r="EQ35" s="406"/>
      <c r="ER35" s="406"/>
      <c r="ES35" s="406"/>
      <c r="ET35" s="406"/>
      <c r="EU35" s="406"/>
      <c r="EV35" s="406"/>
      <c r="EW35" s="406"/>
      <c r="EX35" s="406"/>
      <c r="EY35" s="406"/>
      <c r="EZ35" s="406"/>
      <c r="FA35" s="406"/>
      <c r="FB35" s="406"/>
      <c r="FC35" s="406"/>
      <c r="FD35" s="406"/>
      <c r="FE35" s="406"/>
      <c r="FF35" s="406"/>
      <c r="FG35" s="406"/>
      <c r="FH35" s="406"/>
      <c r="FI35" s="406"/>
      <c r="FJ35" s="406"/>
      <c r="FK35" s="406"/>
      <c r="FL35" s="406"/>
      <c r="FM35" s="406"/>
      <c r="FN35" s="406"/>
      <c r="FO35" s="406"/>
      <c r="FP35" s="406"/>
      <c r="FQ35" s="406"/>
      <c r="FR35" s="406"/>
      <c r="FS35" s="406"/>
      <c r="FT35" s="406"/>
      <c r="FU35" s="406"/>
      <c r="FV35" s="406"/>
      <c r="FW35" s="406"/>
      <c r="FX35" s="406"/>
      <c r="FY35" s="406"/>
      <c r="FZ35" s="406"/>
      <c r="GA35" s="406"/>
      <c r="GB35" s="406"/>
      <c r="GC35" s="406"/>
      <c r="GD35" s="406"/>
      <c r="GE35" s="406"/>
      <c r="GF35" s="406"/>
      <c r="GG35" s="406"/>
      <c r="GH35" s="406"/>
      <c r="GI35" s="406"/>
      <c r="GJ35" s="406"/>
      <c r="GK35" s="406"/>
      <c r="GL35" s="406"/>
      <c r="GM35" s="406"/>
      <c r="GN35" s="406"/>
      <c r="GO35" s="406"/>
      <c r="GP35" s="406"/>
      <c r="GQ35" s="406"/>
      <c r="GR35" s="406"/>
      <c r="GS35" s="406"/>
      <c r="GT35" s="406"/>
      <c r="GU35" s="406"/>
      <c r="GV35" s="406"/>
      <c r="GW35" s="406"/>
      <c r="GX35" s="406"/>
      <c r="GY35" s="406"/>
      <c r="GZ35" s="406"/>
      <c r="HA35" s="406"/>
      <c r="HB35" s="406"/>
      <c r="HC35" s="406"/>
      <c r="HD35" s="406"/>
      <c r="HE35" s="406"/>
      <c r="HF35" s="406"/>
      <c r="HG35" s="406"/>
      <c r="HH35" s="406"/>
      <c r="HI35" s="406"/>
      <c r="HJ35" s="406"/>
      <c r="HK35" s="406"/>
      <c r="HL35" s="406"/>
      <c r="HM35" s="406"/>
      <c r="HN35" s="406"/>
      <c r="HO35" s="406"/>
      <c r="HP35" s="406"/>
      <c r="HQ35" s="406"/>
      <c r="HR35" s="406"/>
      <c r="HS35" s="406"/>
      <c r="HT35" s="406"/>
      <c r="HU35" s="406"/>
      <c r="HV35" s="406"/>
      <c r="HW35" s="406"/>
      <c r="HX35" s="406"/>
      <c r="HY35" s="406"/>
      <c r="HZ35" s="406"/>
      <c r="IA35" s="406"/>
      <c r="IB35" s="406"/>
      <c r="IC35" s="406"/>
      <c r="ID35" s="406"/>
      <c r="IE35" s="406"/>
      <c r="IF35" s="406"/>
      <c r="IG35" s="406"/>
      <c r="IH35" s="406"/>
      <c r="II35" s="406"/>
      <c r="IJ35" s="406"/>
      <c r="IK35" s="406"/>
      <c r="IL35" s="406"/>
      <c r="IM35" s="406"/>
      <c r="IN35" s="406"/>
      <c r="IO35" s="406"/>
      <c r="IP35" s="406"/>
      <c r="IQ35" s="406"/>
      <c r="IR35" s="406"/>
      <c r="IS35" s="406"/>
      <c r="IT35" s="406"/>
      <c r="IU35" s="406"/>
      <c r="IV35" s="406"/>
    </row>
    <row r="36" spans="1:256" s="412" customFormat="1" ht="12.75" customHeight="1" x14ac:dyDescent="0.25">
      <c r="A36" s="423" t="s">
        <v>723</v>
      </c>
      <c r="B36" s="419">
        <v>32087</v>
      </c>
      <c r="C36" s="420">
        <v>-1143</v>
      </c>
      <c r="D36" s="420"/>
      <c r="E36" s="420">
        <v>2143</v>
      </c>
      <c r="F36" s="420">
        <v>-2148</v>
      </c>
      <c r="G36" s="420">
        <v>534</v>
      </c>
      <c r="H36" s="420">
        <v>143</v>
      </c>
      <c r="I36" s="420">
        <v>-3965</v>
      </c>
      <c r="J36" s="419">
        <v>27650</v>
      </c>
      <c r="K36" s="405"/>
      <c r="L36" s="407"/>
      <c r="M36" s="407"/>
      <c r="N36" s="421"/>
      <c r="O36" s="421"/>
      <c r="P36" s="421"/>
      <c r="Q36" s="421"/>
      <c r="R36" s="421"/>
      <c r="S36" s="421"/>
      <c r="T36" s="119"/>
      <c r="U36" s="119"/>
      <c r="V36" s="422"/>
      <c r="W36" s="422"/>
      <c r="X36" s="422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A36" s="406"/>
      <c r="BB36" s="406"/>
      <c r="BC36" s="406"/>
      <c r="BD36" s="406"/>
      <c r="BE36" s="406"/>
      <c r="BF36" s="406"/>
      <c r="BG36" s="406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6"/>
      <c r="CB36" s="406"/>
      <c r="CC36" s="406"/>
      <c r="CD36" s="406"/>
      <c r="CE36" s="406"/>
      <c r="CF36" s="406"/>
      <c r="CG36" s="406"/>
      <c r="CH36" s="406"/>
      <c r="CI36" s="406"/>
      <c r="CJ36" s="406"/>
      <c r="CK36" s="406"/>
      <c r="CL36" s="406"/>
      <c r="CM36" s="406"/>
      <c r="CN36" s="406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6"/>
      <c r="EN36" s="406"/>
      <c r="EO36" s="406"/>
      <c r="EP36" s="406"/>
      <c r="EQ36" s="406"/>
      <c r="ER36" s="406"/>
      <c r="ES36" s="406"/>
      <c r="ET36" s="406"/>
      <c r="EU36" s="406"/>
      <c r="EV36" s="406"/>
      <c r="EW36" s="406"/>
      <c r="EX36" s="406"/>
      <c r="EY36" s="406"/>
      <c r="EZ36" s="406"/>
      <c r="FA36" s="406"/>
      <c r="FB36" s="406"/>
      <c r="FC36" s="406"/>
      <c r="FD36" s="406"/>
      <c r="FE36" s="406"/>
      <c r="FF36" s="406"/>
      <c r="FG36" s="406"/>
      <c r="FH36" s="406"/>
      <c r="FI36" s="406"/>
      <c r="FJ36" s="406"/>
      <c r="FK36" s="406"/>
      <c r="FL36" s="406"/>
      <c r="FM36" s="406"/>
      <c r="FN36" s="406"/>
      <c r="FO36" s="406"/>
      <c r="FP36" s="406"/>
      <c r="FQ36" s="406"/>
      <c r="FR36" s="406"/>
      <c r="FS36" s="406"/>
      <c r="FT36" s="406"/>
      <c r="FU36" s="406"/>
      <c r="FV36" s="406"/>
      <c r="FW36" s="406"/>
      <c r="FX36" s="406"/>
      <c r="FY36" s="406"/>
      <c r="FZ36" s="406"/>
      <c r="GA36" s="406"/>
      <c r="GB36" s="406"/>
      <c r="GC36" s="406"/>
      <c r="GD36" s="406"/>
      <c r="GE36" s="406"/>
      <c r="GF36" s="406"/>
      <c r="GG36" s="406"/>
      <c r="GH36" s="406"/>
      <c r="GI36" s="406"/>
      <c r="GJ36" s="406"/>
      <c r="GK36" s="406"/>
      <c r="GL36" s="406"/>
      <c r="GM36" s="406"/>
      <c r="GN36" s="406"/>
      <c r="GO36" s="406"/>
      <c r="GP36" s="406"/>
      <c r="GQ36" s="406"/>
      <c r="GR36" s="406"/>
      <c r="GS36" s="406"/>
      <c r="GT36" s="406"/>
      <c r="GU36" s="406"/>
      <c r="GV36" s="406"/>
      <c r="GW36" s="406"/>
      <c r="GX36" s="406"/>
      <c r="GY36" s="406"/>
      <c r="GZ36" s="406"/>
      <c r="HA36" s="406"/>
      <c r="HB36" s="406"/>
      <c r="HC36" s="406"/>
      <c r="HD36" s="406"/>
      <c r="HE36" s="406"/>
      <c r="HF36" s="406"/>
      <c r="HG36" s="406"/>
      <c r="HH36" s="406"/>
      <c r="HI36" s="406"/>
      <c r="HJ36" s="406"/>
      <c r="HK36" s="406"/>
      <c r="HL36" s="406"/>
      <c r="HM36" s="406"/>
      <c r="HN36" s="406"/>
      <c r="HO36" s="406"/>
      <c r="HP36" s="406"/>
      <c r="HQ36" s="406"/>
      <c r="HR36" s="406"/>
      <c r="HS36" s="406"/>
      <c r="HT36" s="406"/>
      <c r="HU36" s="406"/>
      <c r="HV36" s="406"/>
      <c r="HW36" s="406"/>
      <c r="HX36" s="406"/>
      <c r="HY36" s="406"/>
      <c r="HZ36" s="406"/>
      <c r="IA36" s="406"/>
      <c r="IB36" s="406"/>
      <c r="IC36" s="406"/>
      <c r="ID36" s="406"/>
      <c r="IE36" s="406"/>
      <c r="IF36" s="406"/>
      <c r="IG36" s="406"/>
      <c r="IH36" s="406"/>
      <c r="II36" s="406"/>
      <c r="IJ36" s="406"/>
      <c r="IK36" s="406"/>
      <c r="IL36" s="406"/>
      <c r="IM36" s="406"/>
      <c r="IN36" s="406"/>
      <c r="IO36" s="406"/>
      <c r="IP36" s="406"/>
      <c r="IQ36" s="406"/>
      <c r="IR36" s="406"/>
      <c r="IS36" s="406"/>
      <c r="IT36" s="406"/>
      <c r="IU36" s="406"/>
      <c r="IV36" s="406"/>
    </row>
    <row r="37" spans="1:256" s="412" customFormat="1" ht="13.2" x14ac:dyDescent="0.25">
      <c r="A37" s="423" t="s">
        <v>724</v>
      </c>
      <c r="B37" s="419">
        <v>33076</v>
      </c>
      <c r="C37" s="420">
        <v>-1152</v>
      </c>
      <c r="D37" s="420"/>
      <c r="E37" s="420">
        <v>2266</v>
      </c>
      <c r="F37" s="420">
        <v>-2276</v>
      </c>
      <c r="G37" s="420">
        <v>539</v>
      </c>
      <c r="H37" s="420">
        <v>76</v>
      </c>
      <c r="I37" s="420">
        <v>-3060</v>
      </c>
      <c r="J37" s="419">
        <v>29470</v>
      </c>
      <c r="K37" s="405"/>
      <c r="L37" s="407"/>
      <c r="M37" s="407"/>
      <c r="N37" s="421"/>
      <c r="O37" s="421"/>
      <c r="P37" s="421"/>
      <c r="Q37" s="421"/>
      <c r="R37" s="421"/>
      <c r="S37" s="421"/>
      <c r="T37" s="119"/>
      <c r="U37" s="119"/>
      <c r="V37" s="422"/>
      <c r="W37" s="422"/>
      <c r="X37" s="422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6"/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/>
      <c r="BL37" s="406"/>
      <c r="BM37" s="406"/>
      <c r="BN37" s="406"/>
      <c r="BO37" s="406"/>
      <c r="BP37" s="406"/>
      <c r="BQ37" s="406"/>
      <c r="BR37" s="406"/>
      <c r="BS37" s="406"/>
      <c r="BT37" s="406"/>
      <c r="BU37" s="406"/>
      <c r="BV37" s="406"/>
      <c r="BW37" s="406"/>
      <c r="BX37" s="406"/>
      <c r="BY37" s="406"/>
      <c r="BZ37" s="406"/>
      <c r="CA37" s="406"/>
      <c r="CB37" s="406"/>
      <c r="CC37" s="406"/>
      <c r="CD37" s="406"/>
      <c r="CE37" s="406"/>
      <c r="CF37" s="406"/>
      <c r="CG37" s="406"/>
      <c r="CH37" s="406"/>
      <c r="CI37" s="406"/>
      <c r="CJ37" s="406"/>
      <c r="CK37" s="406"/>
      <c r="CL37" s="406"/>
      <c r="CM37" s="406"/>
      <c r="CN37" s="406"/>
      <c r="CO37" s="406"/>
      <c r="CP37" s="406"/>
      <c r="CQ37" s="406"/>
      <c r="CR37" s="406"/>
      <c r="CS37" s="406"/>
      <c r="CT37" s="406"/>
      <c r="CU37" s="406"/>
      <c r="CV37" s="406"/>
      <c r="CW37" s="406"/>
      <c r="CX37" s="406"/>
      <c r="CY37" s="406"/>
      <c r="CZ37" s="406"/>
      <c r="DA37" s="406"/>
      <c r="DB37" s="406"/>
      <c r="DC37" s="406"/>
      <c r="DD37" s="406"/>
      <c r="DE37" s="406"/>
      <c r="DF37" s="406"/>
      <c r="DG37" s="406"/>
      <c r="DH37" s="406"/>
      <c r="DI37" s="406"/>
      <c r="DJ37" s="406"/>
      <c r="DK37" s="406"/>
      <c r="DL37" s="406"/>
      <c r="DM37" s="406"/>
      <c r="DN37" s="406"/>
      <c r="DO37" s="406"/>
      <c r="DP37" s="406"/>
      <c r="DQ37" s="406"/>
      <c r="DR37" s="406"/>
      <c r="DS37" s="406"/>
      <c r="DT37" s="406"/>
      <c r="DU37" s="406"/>
      <c r="DV37" s="406"/>
      <c r="DW37" s="406"/>
      <c r="DX37" s="406"/>
      <c r="DY37" s="406"/>
      <c r="DZ37" s="406"/>
      <c r="EA37" s="406"/>
      <c r="EB37" s="406"/>
      <c r="EC37" s="406"/>
      <c r="ED37" s="406"/>
      <c r="EE37" s="406"/>
      <c r="EF37" s="406"/>
      <c r="EG37" s="406"/>
      <c r="EH37" s="406"/>
      <c r="EI37" s="406"/>
      <c r="EJ37" s="406"/>
      <c r="EK37" s="406"/>
      <c r="EL37" s="406"/>
      <c r="EM37" s="406"/>
      <c r="EN37" s="406"/>
      <c r="EO37" s="406"/>
      <c r="EP37" s="406"/>
      <c r="EQ37" s="406"/>
      <c r="ER37" s="406"/>
      <c r="ES37" s="406"/>
      <c r="ET37" s="406"/>
      <c r="EU37" s="406"/>
      <c r="EV37" s="406"/>
      <c r="EW37" s="406"/>
      <c r="EX37" s="406"/>
      <c r="EY37" s="406"/>
      <c r="EZ37" s="406"/>
      <c r="FA37" s="406"/>
      <c r="FB37" s="406"/>
      <c r="FC37" s="406"/>
      <c r="FD37" s="406"/>
      <c r="FE37" s="406"/>
      <c r="FF37" s="406"/>
      <c r="FG37" s="406"/>
      <c r="FH37" s="406"/>
      <c r="FI37" s="406"/>
      <c r="FJ37" s="406"/>
      <c r="FK37" s="406"/>
      <c r="FL37" s="406"/>
      <c r="FM37" s="406"/>
      <c r="FN37" s="406"/>
      <c r="FO37" s="406"/>
      <c r="FP37" s="406"/>
      <c r="FQ37" s="406"/>
      <c r="FR37" s="406"/>
      <c r="FS37" s="406"/>
      <c r="FT37" s="406"/>
      <c r="FU37" s="406"/>
      <c r="FV37" s="406"/>
      <c r="FW37" s="406"/>
      <c r="FX37" s="406"/>
      <c r="FY37" s="406"/>
      <c r="FZ37" s="406"/>
      <c r="GA37" s="406"/>
      <c r="GB37" s="406"/>
      <c r="GC37" s="406"/>
      <c r="GD37" s="406"/>
      <c r="GE37" s="406"/>
      <c r="GF37" s="406"/>
      <c r="GG37" s="406"/>
      <c r="GH37" s="406"/>
      <c r="GI37" s="406"/>
      <c r="GJ37" s="406"/>
      <c r="GK37" s="406"/>
      <c r="GL37" s="406"/>
      <c r="GM37" s="406"/>
      <c r="GN37" s="406"/>
      <c r="GO37" s="406"/>
      <c r="GP37" s="406"/>
      <c r="GQ37" s="406"/>
      <c r="GR37" s="406"/>
      <c r="GS37" s="406"/>
      <c r="GT37" s="406"/>
      <c r="GU37" s="406"/>
      <c r="GV37" s="406"/>
      <c r="GW37" s="406"/>
      <c r="GX37" s="406"/>
      <c r="GY37" s="406"/>
      <c r="GZ37" s="406"/>
      <c r="HA37" s="406"/>
      <c r="HB37" s="406"/>
      <c r="HC37" s="406"/>
      <c r="HD37" s="406"/>
      <c r="HE37" s="406"/>
      <c r="HF37" s="406"/>
      <c r="HG37" s="406"/>
      <c r="HH37" s="406"/>
      <c r="HI37" s="406"/>
      <c r="HJ37" s="406"/>
      <c r="HK37" s="406"/>
      <c r="HL37" s="406"/>
      <c r="HM37" s="406"/>
      <c r="HN37" s="406"/>
      <c r="HO37" s="406"/>
      <c r="HP37" s="406"/>
      <c r="HQ37" s="406"/>
      <c r="HR37" s="406"/>
      <c r="HS37" s="406"/>
      <c r="HT37" s="406"/>
      <c r="HU37" s="406"/>
      <c r="HV37" s="406"/>
      <c r="HW37" s="406"/>
      <c r="HX37" s="406"/>
      <c r="HY37" s="406"/>
      <c r="HZ37" s="406"/>
      <c r="IA37" s="406"/>
      <c r="IB37" s="406"/>
      <c r="IC37" s="406"/>
      <c r="ID37" s="406"/>
      <c r="IE37" s="406"/>
      <c r="IF37" s="406"/>
      <c r="IG37" s="406"/>
      <c r="IH37" s="406"/>
      <c r="II37" s="406"/>
      <c r="IJ37" s="406"/>
      <c r="IK37" s="406"/>
      <c r="IL37" s="406"/>
      <c r="IM37" s="406"/>
      <c r="IN37" s="406"/>
      <c r="IO37" s="406"/>
      <c r="IP37" s="406"/>
      <c r="IQ37" s="406"/>
      <c r="IR37" s="406"/>
      <c r="IS37" s="406"/>
      <c r="IT37" s="406"/>
      <c r="IU37" s="406"/>
      <c r="IV37" s="406"/>
    </row>
    <row r="38" spans="1:256" s="429" customFormat="1" ht="14.4" customHeight="1" x14ac:dyDescent="0.25">
      <c r="A38" s="64" t="s">
        <v>725</v>
      </c>
      <c r="B38" s="427">
        <v>34559</v>
      </c>
      <c r="C38" s="424">
        <v>-1174</v>
      </c>
      <c r="D38" s="424"/>
      <c r="E38" s="424">
        <v>2329</v>
      </c>
      <c r="F38" s="424">
        <v>-2334</v>
      </c>
      <c r="G38" s="424">
        <v>541</v>
      </c>
      <c r="H38" s="424">
        <v>7</v>
      </c>
      <c r="I38" s="424">
        <v>-1976</v>
      </c>
      <c r="J38" s="428">
        <v>31950</v>
      </c>
      <c r="K38" s="405"/>
      <c r="L38" s="407"/>
      <c r="M38" s="407"/>
      <c r="N38" s="421"/>
      <c r="O38" s="421"/>
      <c r="P38" s="421"/>
      <c r="Q38" s="421"/>
      <c r="R38" s="421"/>
      <c r="S38" s="421"/>
      <c r="T38" s="119"/>
      <c r="U38" s="119"/>
      <c r="V38" s="422"/>
      <c r="W38" s="422"/>
      <c r="X38" s="422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  <c r="AT38" s="406"/>
      <c r="AU38" s="406"/>
      <c r="AV38" s="406"/>
      <c r="AW38" s="406"/>
      <c r="AX38" s="406"/>
      <c r="AY38" s="406"/>
      <c r="AZ38" s="406"/>
      <c r="BA38" s="406"/>
      <c r="BB38" s="406"/>
      <c r="BC38" s="406"/>
      <c r="BD38" s="406"/>
      <c r="BE38" s="406"/>
      <c r="BF38" s="406"/>
      <c r="BG38" s="406"/>
      <c r="BH38" s="406"/>
      <c r="BI38" s="406"/>
      <c r="BJ38" s="406"/>
      <c r="BK38" s="406"/>
      <c r="BL38" s="406"/>
      <c r="BM38" s="406"/>
      <c r="BN38" s="406"/>
      <c r="BO38" s="406"/>
      <c r="BP38" s="406"/>
      <c r="BQ38" s="406"/>
      <c r="BR38" s="406"/>
      <c r="BS38" s="406"/>
      <c r="BT38" s="406"/>
      <c r="BU38" s="406"/>
      <c r="BV38" s="406"/>
      <c r="BW38" s="406"/>
      <c r="BX38" s="406"/>
      <c r="BY38" s="406"/>
      <c r="BZ38" s="406"/>
      <c r="CA38" s="406"/>
      <c r="CB38" s="406"/>
      <c r="CC38" s="406"/>
      <c r="CD38" s="406"/>
      <c r="CE38" s="406"/>
      <c r="CF38" s="406"/>
      <c r="CG38" s="406"/>
      <c r="CH38" s="406"/>
      <c r="CI38" s="406"/>
      <c r="CJ38" s="406"/>
      <c r="CK38" s="406"/>
      <c r="CL38" s="406"/>
      <c r="CM38" s="406"/>
      <c r="CN38" s="406"/>
      <c r="CO38" s="406"/>
      <c r="CP38" s="406"/>
      <c r="CQ38" s="406"/>
      <c r="CR38" s="406"/>
      <c r="CS38" s="406"/>
      <c r="CT38" s="406"/>
      <c r="CU38" s="406"/>
      <c r="CV38" s="406"/>
      <c r="CW38" s="406"/>
      <c r="CX38" s="406"/>
      <c r="CY38" s="406"/>
      <c r="CZ38" s="406"/>
      <c r="DA38" s="406"/>
      <c r="DB38" s="406"/>
      <c r="DC38" s="406"/>
      <c r="DD38" s="406"/>
      <c r="DE38" s="406"/>
      <c r="DF38" s="406"/>
      <c r="DG38" s="406"/>
      <c r="DH38" s="406"/>
      <c r="DI38" s="406"/>
      <c r="DJ38" s="406"/>
      <c r="DK38" s="406"/>
      <c r="DL38" s="406"/>
      <c r="DM38" s="406"/>
      <c r="DN38" s="406"/>
      <c r="DO38" s="406"/>
      <c r="DP38" s="406"/>
      <c r="DQ38" s="406"/>
      <c r="DR38" s="406"/>
      <c r="DS38" s="406"/>
      <c r="DT38" s="406"/>
      <c r="DU38" s="406"/>
      <c r="DV38" s="406"/>
      <c r="DW38" s="406"/>
      <c r="DX38" s="406"/>
      <c r="DY38" s="406"/>
      <c r="DZ38" s="406"/>
      <c r="EA38" s="406"/>
      <c r="EB38" s="406"/>
      <c r="EC38" s="406"/>
      <c r="ED38" s="406"/>
      <c r="EE38" s="406"/>
      <c r="EF38" s="406"/>
      <c r="EG38" s="406"/>
      <c r="EH38" s="406"/>
      <c r="EI38" s="406"/>
      <c r="EJ38" s="406"/>
      <c r="EK38" s="406"/>
      <c r="EL38" s="406"/>
      <c r="EM38" s="406"/>
      <c r="EN38" s="406"/>
      <c r="EO38" s="406"/>
      <c r="EP38" s="406"/>
      <c r="EQ38" s="406"/>
      <c r="ER38" s="406"/>
      <c r="ES38" s="406"/>
      <c r="ET38" s="406"/>
      <c r="EU38" s="406"/>
      <c r="EV38" s="406"/>
      <c r="EW38" s="406"/>
      <c r="EX38" s="406"/>
      <c r="EY38" s="406"/>
      <c r="EZ38" s="406"/>
      <c r="FA38" s="406"/>
      <c r="FB38" s="406"/>
      <c r="FC38" s="406"/>
      <c r="FD38" s="406"/>
      <c r="FE38" s="406"/>
      <c r="FF38" s="406"/>
      <c r="FG38" s="406"/>
      <c r="FH38" s="406"/>
      <c r="FI38" s="406"/>
      <c r="FJ38" s="406"/>
      <c r="FK38" s="406"/>
      <c r="FL38" s="406"/>
      <c r="FM38" s="406"/>
      <c r="FN38" s="406"/>
      <c r="FO38" s="406"/>
      <c r="FP38" s="406"/>
      <c r="FQ38" s="406"/>
      <c r="FR38" s="406"/>
      <c r="FS38" s="406"/>
      <c r="FT38" s="406"/>
      <c r="FU38" s="406"/>
      <c r="FV38" s="406"/>
      <c r="FW38" s="406"/>
      <c r="FX38" s="406"/>
      <c r="FY38" s="406"/>
      <c r="FZ38" s="406"/>
      <c r="GA38" s="406"/>
      <c r="GB38" s="406"/>
      <c r="GC38" s="406"/>
      <c r="GD38" s="406"/>
      <c r="GE38" s="406"/>
      <c r="GF38" s="406"/>
      <c r="GG38" s="406"/>
      <c r="GH38" s="406"/>
      <c r="GI38" s="406"/>
      <c r="GJ38" s="406"/>
      <c r="GK38" s="406"/>
      <c r="GL38" s="406"/>
      <c r="GM38" s="406"/>
      <c r="GN38" s="406"/>
      <c r="GO38" s="406"/>
      <c r="GP38" s="406"/>
      <c r="GQ38" s="406"/>
      <c r="GR38" s="406"/>
      <c r="GS38" s="406"/>
      <c r="GT38" s="406"/>
      <c r="GU38" s="406"/>
      <c r="GV38" s="406"/>
      <c r="GW38" s="406"/>
      <c r="GX38" s="406"/>
      <c r="GY38" s="406"/>
      <c r="GZ38" s="406"/>
      <c r="HA38" s="406"/>
      <c r="HB38" s="406"/>
      <c r="HC38" s="406"/>
      <c r="HD38" s="406"/>
      <c r="HE38" s="406"/>
      <c r="HF38" s="406"/>
      <c r="HG38" s="406"/>
      <c r="HH38" s="406"/>
      <c r="HI38" s="406"/>
      <c r="HJ38" s="406"/>
      <c r="HK38" s="406"/>
      <c r="HL38" s="406"/>
      <c r="HM38" s="406"/>
      <c r="HN38" s="406"/>
      <c r="HO38" s="406"/>
      <c r="HP38" s="406"/>
      <c r="HQ38" s="406"/>
      <c r="HR38" s="406"/>
      <c r="HS38" s="406"/>
      <c r="HT38" s="406"/>
      <c r="HU38" s="406"/>
      <c r="HV38" s="406"/>
      <c r="HW38" s="406"/>
      <c r="HX38" s="406"/>
      <c r="HY38" s="406"/>
      <c r="HZ38" s="406"/>
      <c r="IA38" s="406"/>
      <c r="IB38" s="406"/>
      <c r="IC38" s="406"/>
      <c r="ID38" s="406"/>
      <c r="IE38" s="406"/>
      <c r="IF38" s="406"/>
      <c r="IG38" s="406"/>
      <c r="IH38" s="406"/>
      <c r="II38" s="406"/>
      <c r="IJ38" s="406"/>
      <c r="IK38" s="406"/>
      <c r="IL38" s="406"/>
      <c r="IM38" s="406"/>
      <c r="IN38" s="406"/>
      <c r="IO38" s="406"/>
      <c r="IP38" s="406"/>
      <c r="IQ38" s="406"/>
      <c r="IR38" s="406"/>
      <c r="IS38" s="406"/>
      <c r="IT38" s="406"/>
      <c r="IU38" s="406"/>
      <c r="IV38" s="406"/>
    </row>
    <row r="39" spans="1:256" s="429" customFormat="1" ht="22.2" customHeight="1" x14ac:dyDescent="0.25">
      <c r="A39" s="81" t="s">
        <v>726</v>
      </c>
      <c r="B39" s="427">
        <v>35483</v>
      </c>
      <c r="C39" s="424">
        <v>-1489</v>
      </c>
      <c r="D39" s="424"/>
      <c r="E39" s="424">
        <v>3468</v>
      </c>
      <c r="F39" s="424">
        <v>-3495</v>
      </c>
      <c r="G39" s="424">
        <v>543</v>
      </c>
      <c r="H39" s="424">
        <v>2610</v>
      </c>
      <c r="I39" s="424">
        <v>-2464</v>
      </c>
      <c r="J39" s="428">
        <v>34657</v>
      </c>
      <c r="K39" s="405"/>
      <c r="L39" s="407"/>
      <c r="M39" s="407"/>
      <c r="N39" s="421"/>
      <c r="O39" s="421"/>
      <c r="P39" s="421"/>
      <c r="Q39" s="421"/>
      <c r="R39" s="421"/>
      <c r="S39" s="421"/>
      <c r="T39" s="119"/>
      <c r="U39" s="119"/>
      <c r="V39" s="422"/>
      <c r="W39" s="422"/>
      <c r="X39" s="422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406"/>
      <c r="AT39" s="406"/>
      <c r="AU39" s="406"/>
      <c r="AV39" s="406"/>
      <c r="AW39" s="406"/>
      <c r="AX39" s="406"/>
      <c r="AY39" s="406"/>
      <c r="AZ39" s="406"/>
      <c r="BA39" s="406"/>
      <c r="BB39" s="406"/>
      <c r="BC39" s="406"/>
      <c r="BD39" s="406"/>
      <c r="BE39" s="406"/>
      <c r="BF39" s="406"/>
      <c r="BG39" s="406"/>
      <c r="BH39" s="406"/>
      <c r="BI39" s="406"/>
      <c r="BJ39" s="406"/>
      <c r="BK39" s="406"/>
      <c r="BL39" s="406"/>
      <c r="BM39" s="406"/>
      <c r="BN39" s="406"/>
      <c r="BO39" s="406"/>
      <c r="BP39" s="406"/>
      <c r="BQ39" s="406"/>
      <c r="BR39" s="406"/>
      <c r="BS39" s="406"/>
      <c r="BT39" s="406"/>
      <c r="BU39" s="406"/>
      <c r="BV39" s="406"/>
      <c r="BW39" s="406"/>
      <c r="BX39" s="406"/>
      <c r="BY39" s="406"/>
      <c r="BZ39" s="406"/>
      <c r="CA39" s="406"/>
      <c r="CB39" s="406"/>
      <c r="CC39" s="406"/>
      <c r="CD39" s="406"/>
      <c r="CE39" s="406"/>
      <c r="CF39" s="406"/>
      <c r="CG39" s="406"/>
      <c r="CH39" s="406"/>
      <c r="CI39" s="406"/>
      <c r="CJ39" s="406"/>
      <c r="CK39" s="406"/>
      <c r="CL39" s="406"/>
      <c r="CM39" s="406"/>
      <c r="CN39" s="406"/>
      <c r="CO39" s="406"/>
      <c r="CP39" s="406"/>
      <c r="CQ39" s="406"/>
      <c r="CR39" s="406"/>
      <c r="CS39" s="406"/>
      <c r="CT39" s="406"/>
      <c r="CU39" s="406"/>
      <c r="CV39" s="406"/>
      <c r="CW39" s="406"/>
      <c r="CX39" s="406"/>
      <c r="CY39" s="406"/>
      <c r="CZ39" s="406"/>
      <c r="DA39" s="406"/>
      <c r="DB39" s="406"/>
      <c r="DC39" s="406"/>
      <c r="DD39" s="406"/>
      <c r="DE39" s="406"/>
      <c r="DF39" s="406"/>
      <c r="DG39" s="406"/>
      <c r="DH39" s="406"/>
      <c r="DI39" s="406"/>
      <c r="DJ39" s="406"/>
      <c r="DK39" s="406"/>
      <c r="DL39" s="406"/>
      <c r="DM39" s="406"/>
      <c r="DN39" s="406"/>
      <c r="DO39" s="406"/>
      <c r="DP39" s="406"/>
      <c r="DQ39" s="406"/>
      <c r="DR39" s="406"/>
      <c r="DS39" s="406"/>
      <c r="DT39" s="406"/>
      <c r="DU39" s="406"/>
      <c r="DV39" s="406"/>
      <c r="DW39" s="406"/>
      <c r="DX39" s="406"/>
      <c r="DY39" s="406"/>
      <c r="DZ39" s="406"/>
      <c r="EA39" s="406"/>
      <c r="EB39" s="406"/>
      <c r="EC39" s="406"/>
      <c r="ED39" s="406"/>
      <c r="EE39" s="406"/>
      <c r="EF39" s="406"/>
      <c r="EG39" s="406"/>
      <c r="EH39" s="406"/>
      <c r="EI39" s="406"/>
      <c r="EJ39" s="406"/>
      <c r="EK39" s="406"/>
      <c r="EL39" s="406"/>
      <c r="EM39" s="406"/>
      <c r="EN39" s="406"/>
      <c r="EO39" s="406"/>
      <c r="EP39" s="406"/>
      <c r="EQ39" s="406"/>
      <c r="ER39" s="406"/>
      <c r="ES39" s="406"/>
      <c r="ET39" s="406"/>
      <c r="EU39" s="406"/>
      <c r="EV39" s="406"/>
      <c r="EW39" s="406"/>
      <c r="EX39" s="406"/>
      <c r="EY39" s="406"/>
      <c r="EZ39" s="406"/>
      <c r="FA39" s="406"/>
      <c r="FB39" s="406"/>
      <c r="FC39" s="406"/>
      <c r="FD39" s="406"/>
      <c r="FE39" s="406"/>
      <c r="FF39" s="406"/>
      <c r="FG39" s="406"/>
      <c r="FH39" s="406"/>
      <c r="FI39" s="406"/>
      <c r="FJ39" s="406"/>
      <c r="FK39" s="406"/>
      <c r="FL39" s="406"/>
      <c r="FM39" s="406"/>
      <c r="FN39" s="406"/>
      <c r="FO39" s="406"/>
      <c r="FP39" s="406"/>
      <c r="FQ39" s="406"/>
      <c r="FR39" s="406"/>
      <c r="FS39" s="406"/>
      <c r="FT39" s="406"/>
      <c r="FU39" s="406"/>
      <c r="FV39" s="406"/>
      <c r="FW39" s="406"/>
      <c r="FX39" s="406"/>
      <c r="FY39" s="406"/>
      <c r="FZ39" s="406"/>
      <c r="GA39" s="406"/>
      <c r="GB39" s="406"/>
      <c r="GC39" s="406"/>
      <c r="GD39" s="406"/>
      <c r="GE39" s="406"/>
      <c r="GF39" s="406"/>
      <c r="GG39" s="406"/>
      <c r="GH39" s="406"/>
      <c r="GI39" s="406"/>
      <c r="GJ39" s="406"/>
      <c r="GK39" s="406"/>
      <c r="GL39" s="406"/>
      <c r="GM39" s="406"/>
      <c r="GN39" s="406"/>
      <c r="GO39" s="406"/>
      <c r="GP39" s="406"/>
      <c r="GQ39" s="406"/>
      <c r="GR39" s="406"/>
      <c r="GS39" s="406"/>
      <c r="GT39" s="406"/>
      <c r="GU39" s="406"/>
      <c r="GV39" s="406"/>
      <c r="GW39" s="406"/>
      <c r="GX39" s="406"/>
      <c r="GY39" s="406"/>
      <c r="GZ39" s="406"/>
      <c r="HA39" s="406"/>
      <c r="HB39" s="406"/>
      <c r="HC39" s="406"/>
      <c r="HD39" s="406"/>
      <c r="HE39" s="406"/>
      <c r="HF39" s="406"/>
      <c r="HG39" s="406"/>
      <c r="HH39" s="406"/>
      <c r="HI39" s="406"/>
      <c r="HJ39" s="406"/>
      <c r="HK39" s="406"/>
      <c r="HL39" s="406"/>
      <c r="HM39" s="406"/>
      <c r="HN39" s="406"/>
      <c r="HO39" s="406"/>
      <c r="HP39" s="406"/>
      <c r="HQ39" s="406"/>
      <c r="HR39" s="406"/>
      <c r="HS39" s="406"/>
      <c r="HT39" s="406"/>
      <c r="HU39" s="406"/>
      <c r="HV39" s="406"/>
      <c r="HW39" s="406"/>
      <c r="HX39" s="406"/>
      <c r="HY39" s="406"/>
      <c r="HZ39" s="406"/>
      <c r="IA39" s="406"/>
      <c r="IB39" s="406"/>
      <c r="IC39" s="406"/>
      <c r="ID39" s="406"/>
      <c r="IE39" s="406"/>
      <c r="IF39" s="406"/>
      <c r="IG39" s="406"/>
      <c r="IH39" s="406"/>
      <c r="II39" s="406"/>
      <c r="IJ39" s="406"/>
      <c r="IK39" s="406"/>
      <c r="IL39" s="406"/>
      <c r="IM39" s="406"/>
      <c r="IN39" s="406"/>
      <c r="IO39" s="406"/>
      <c r="IP39" s="406"/>
      <c r="IQ39" s="406"/>
      <c r="IR39" s="406"/>
      <c r="IS39" s="406"/>
      <c r="IT39" s="406"/>
      <c r="IU39" s="406"/>
      <c r="IV39" s="406"/>
    </row>
    <row r="40" spans="1:256" s="429" customFormat="1" ht="13.5" customHeight="1" x14ac:dyDescent="0.25">
      <c r="A40" s="430" t="s">
        <v>310</v>
      </c>
      <c r="B40" s="431">
        <v>36286</v>
      </c>
      <c r="C40" s="432">
        <v>-1952</v>
      </c>
      <c r="D40" s="432"/>
      <c r="E40" s="432">
        <v>3718</v>
      </c>
      <c r="F40" s="432">
        <v>-3739</v>
      </c>
      <c r="G40" s="432">
        <v>544</v>
      </c>
      <c r="H40" s="432">
        <v>1061</v>
      </c>
      <c r="I40" s="432">
        <v>7191</v>
      </c>
      <c r="J40" s="433">
        <v>43108</v>
      </c>
      <c r="K40" s="434"/>
      <c r="L40" s="407"/>
      <c r="M40" s="407"/>
      <c r="N40" s="421"/>
      <c r="O40" s="421"/>
      <c r="P40" s="421"/>
      <c r="Q40" s="421"/>
      <c r="R40" s="421"/>
      <c r="S40" s="421"/>
      <c r="T40" s="119"/>
      <c r="U40" s="119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5"/>
      <c r="AU40" s="435"/>
      <c r="AV40" s="435"/>
      <c r="AW40" s="435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35"/>
      <c r="BY40" s="435"/>
      <c r="BZ40" s="435"/>
      <c r="CA40" s="435"/>
      <c r="CB40" s="435"/>
      <c r="CC40" s="435"/>
      <c r="CD40" s="435"/>
      <c r="CE40" s="435"/>
      <c r="CF40" s="435"/>
      <c r="CG40" s="435"/>
      <c r="CH40" s="435"/>
      <c r="CI40" s="435"/>
      <c r="CJ40" s="435"/>
      <c r="CK40" s="435"/>
      <c r="CL40" s="435"/>
      <c r="CM40" s="435"/>
      <c r="CN40" s="435"/>
      <c r="CO40" s="435"/>
      <c r="CP40" s="435"/>
      <c r="CQ40" s="435"/>
      <c r="CR40" s="435"/>
      <c r="CS40" s="435"/>
      <c r="CT40" s="435"/>
      <c r="CU40" s="435"/>
      <c r="CV40" s="435"/>
      <c r="CW40" s="435"/>
      <c r="CX40" s="435"/>
      <c r="CY40" s="435"/>
      <c r="CZ40" s="435"/>
      <c r="DA40" s="435"/>
      <c r="DB40" s="435"/>
      <c r="DC40" s="435"/>
      <c r="DD40" s="435"/>
      <c r="DE40" s="435"/>
      <c r="DF40" s="435"/>
      <c r="DG40" s="435"/>
      <c r="DH40" s="435"/>
      <c r="DI40" s="435"/>
      <c r="DJ40" s="435"/>
      <c r="DK40" s="435"/>
      <c r="DL40" s="435"/>
      <c r="DM40" s="435"/>
      <c r="DN40" s="435"/>
      <c r="DO40" s="435"/>
      <c r="DP40" s="435"/>
      <c r="DQ40" s="435"/>
      <c r="DR40" s="435"/>
      <c r="DS40" s="435"/>
      <c r="DT40" s="435"/>
      <c r="DU40" s="435"/>
      <c r="DV40" s="435"/>
      <c r="DW40" s="435"/>
      <c r="DX40" s="435"/>
      <c r="DY40" s="435"/>
      <c r="DZ40" s="435"/>
      <c r="EA40" s="435"/>
      <c r="EB40" s="435"/>
      <c r="EC40" s="435"/>
      <c r="ED40" s="435"/>
      <c r="EE40" s="435"/>
      <c r="EF40" s="435"/>
      <c r="EG40" s="435"/>
      <c r="EH40" s="435"/>
      <c r="EI40" s="435"/>
      <c r="EJ40" s="435"/>
      <c r="EK40" s="435"/>
      <c r="EL40" s="435"/>
      <c r="EM40" s="435"/>
      <c r="EN40" s="435"/>
      <c r="EO40" s="435"/>
      <c r="EP40" s="435"/>
      <c r="EQ40" s="435"/>
      <c r="ER40" s="435"/>
      <c r="ES40" s="435"/>
      <c r="ET40" s="435"/>
      <c r="EU40" s="435"/>
      <c r="EV40" s="435"/>
      <c r="EW40" s="435"/>
      <c r="EX40" s="435"/>
      <c r="EY40" s="435"/>
      <c r="EZ40" s="435"/>
      <c r="FA40" s="435"/>
      <c r="FB40" s="435"/>
      <c r="FC40" s="435"/>
      <c r="FD40" s="435"/>
      <c r="FE40" s="435"/>
      <c r="FF40" s="435"/>
      <c r="FG40" s="435"/>
      <c r="FH40" s="435"/>
      <c r="FI40" s="435"/>
      <c r="FJ40" s="435"/>
      <c r="FK40" s="435"/>
      <c r="FL40" s="435"/>
      <c r="FM40" s="435"/>
      <c r="FN40" s="435"/>
      <c r="FO40" s="435"/>
      <c r="FP40" s="435"/>
      <c r="FQ40" s="435"/>
      <c r="FR40" s="435"/>
      <c r="FS40" s="435"/>
      <c r="FT40" s="435"/>
      <c r="FU40" s="435"/>
      <c r="FV40" s="435"/>
      <c r="FW40" s="435"/>
      <c r="FX40" s="435"/>
      <c r="FY40" s="435"/>
      <c r="FZ40" s="435"/>
      <c r="GA40" s="435"/>
      <c r="GB40" s="435"/>
      <c r="GC40" s="435"/>
      <c r="GD40" s="435"/>
      <c r="GE40" s="435"/>
      <c r="GF40" s="435"/>
      <c r="GG40" s="435"/>
      <c r="GH40" s="435"/>
      <c r="GI40" s="435"/>
      <c r="GJ40" s="435"/>
      <c r="GK40" s="435"/>
      <c r="GL40" s="435"/>
      <c r="GM40" s="435"/>
      <c r="GN40" s="435"/>
      <c r="GO40" s="435"/>
      <c r="GP40" s="435"/>
      <c r="GQ40" s="435"/>
      <c r="GR40" s="435"/>
      <c r="GS40" s="435"/>
      <c r="GT40" s="435"/>
      <c r="GU40" s="435"/>
      <c r="GV40" s="435"/>
      <c r="GW40" s="435"/>
      <c r="GX40" s="435"/>
      <c r="GY40" s="435"/>
      <c r="GZ40" s="435"/>
      <c r="HA40" s="435"/>
      <c r="HB40" s="435"/>
      <c r="HC40" s="435"/>
      <c r="HD40" s="435"/>
      <c r="HE40" s="435"/>
      <c r="HF40" s="435"/>
      <c r="HG40" s="435"/>
      <c r="HH40" s="435"/>
      <c r="HI40" s="435"/>
      <c r="HJ40" s="435"/>
      <c r="HK40" s="435"/>
      <c r="HL40" s="435"/>
      <c r="HM40" s="435"/>
      <c r="HN40" s="435"/>
      <c r="HO40" s="435"/>
      <c r="HP40" s="435"/>
      <c r="HQ40" s="435"/>
      <c r="HR40" s="435"/>
      <c r="HS40" s="435"/>
      <c r="HT40" s="435"/>
      <c r="HU40" s="435"/>
      <c r="HV40" s="435"/>
      <c r="HW40" s="435"/>
      <c r="HX40" s="435"/>
      <c r="HY40" s="435"/>
      <c r="HZ40" s="435"/>
      <c r="IA40" s="435"/>
      <c r="IB40" s="435"/>
      <c r="IC40" s="435"/>
      <c r="ID40" s="435"/>
      <c r="IE40" s="435"/>
      <c r="IF40" s="435"/>
      <c r="IG40" s="435"/>
      <c r="IH40" s="435"/>
      <c r="II40" s="435"/>
      <c r="IJ40" s="435"/>
      <c r="IK40" s="435"/>
      <c r="IL40" s="435"/>
      <c r="IM40" s="435"/>
      <c r="IN40" s="435"/>
      <c r="IO40" s="435"/>
      <c r="IP40" s="435"/>
      <c r="IQ40" s="435"/>
      <c r="IR40" s="435"/>
      <c r="IS40" s="435"/>
      <c r="IT40" s="435"/>
      <c r="IU40" s="435"/>
      <c r="IV40" s="435"/>
    </row>
    <row r="41" spans="1:256" s="429" customFormat="1" ht="13.5" customHeight="1" x14ac:dyDescent="0.25">
      <c r="A41" s="81"/>
      <c r="B41" s="427"/>
      <c r="C41" s="424"/>
      <c r="D41" s="424"/>
      <c r="E41" s="424"/>
      <c r="F41" s="424"/>
      <c r="G41" s="424"/>
      <c r="H41" s="424"/>
      <c r="I41" s="424"/>
      <c r="J41" s="428"/>
      <c r="K41" s="434"/>
      <c r="L41" s="407"/>
      <c r="M41" s="407"/>
      <c r="N41" s="421"/>
      <c r="O41" s="421"/>
      <c r="P41" s="421"/>
      <c r="Q41" s="421"/>
      <c r="R41" s="421"/>
      <c r="S41" s="421"/>
      <c r="T41" s="119"/>
      <c r="U41" s="119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5"/>
      <c r="AU41" s="435"/>
      <c r="AV41" s="435"/>
      <c r="AW41" s="435"/>
      <c r="AX41" s="435"/>
      <c r="AY41" s="435"/>
      <c r="AZ41" s="435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35"/>
      <c r="BN41" s="435"/>
      <c r="BO41" s="435"/>
      <c r="BP41" s="435"/>
      <c r="BQ41" s="435"/>
      <c r="BR41" s="435"/>
      <c r="BS41" s="435"/>
      <c r="BT41" s="435"/>
      <c r="BU41" s="435"/>
      <c r="BV41" s="435"/>
      <c r="BW41" s="435"/>
      <c r="BX41" s="435"/>
      <c r="BY41" s="435"/>
      <c r="BZ41" s="435"/>
      <c r="CA41" s="435"/>
      <c r="CB41" s="435"/>
      <c r="CC41" s="435"/>
      <c r="CD41" s="435"/>
      <c r="CE41" s="435"/>
      <c r="CF41" s="435"/>
      <c r="CG41" s="435"/>
      <c r="CH41" s="435"/>
      <c r="CI41" s="435"/>
      <c r="CJ41" s="435"/>
      <c r="CK41" s="435"/>
      <c r="CL41" s="435"/>
      <c r="CM41" s="435"/>
      <c r="CN41" s="435"/>
      <c r="CO41" s="435"/>
      <c r="CP41" s="435"/>
      <c r="CQ41" s="435"/>
      <c r="CR41" s="435"/>
      <c r="CS41" s="435"/>
      <c r="CT41" s="435"/>
      <c r="CU41" s="435"/>
      <c r="CV41" s="435"/>
      <c r="CW41" s="435"/>
      <c r="CX41" s="435"/>
      <c r="CY41" s="435"/>
      <c r="CZ41" s="435"/>
      <c r="DA41" s="435"/>
      <c r="DB41" s="435"/>
      <c r="DC41" s="435"/>
      <c r="DD41" s="435"/>
      <c r="DE41" s="435"/>
      <c r="DF41" s="435"/>
      <c r="DG41" s="435"/>
      <c r="DH41" s="435"/>
      <c r="DI41" s="435"/>
      <c r="DJ41" s="435"/>
      <c r="DK41" s="435"/>
      <c r="DL41" s="435"/>
      <c r="DM41" s="435"/>
      <c r="DN41" s="435"/>
      <c r="DO41" s="435"/>
      <c r="DP41" s="435"/>
      <c r="DQ41" s="435"/>
      <c r="DR41" s="435"/>
      <c r="DS41" s="435"/>
      <c r="DT41" s="435"/>
      <c r="DU41" s="435"/>
      <c r="DV41" s="435"/>
      <c r="DW41" s="435"/>
      <c r="DX41" s="435"/>
      <c r="DY41" s="435"/>
      <c r="DZ41" s="435"/>
      <c r="EA41" s="435"/>
      <c r="EB41" s="435"/>
      <c r="EC41" s="435"/>
      <c r="ED41" s="435"/>
      <c r="EE41" s="435"/>
      <c r="EF41" s="435"/>
      <c r="EG41" s="435"/>
      <c r="EH41" s="435"/>
      <c r="EI41" s="435"/>
      <c r="EJ41" s="435"/>
      <c r="EK41" s="435"/>
      <c r="EL41" s="435"/>
      <c r="EM41" s="435"/>
      <c r="EN41" s="435"/>
      <c r="EO41" s="435"/>
      <c r="EP41" s="435"/>
      <c r="EQ41" s="435"/>
      <c r="ER41" s="435"/>
      <c r="ES41" s="435"/>
      <c r="ET41" s="435"/>
      <c r="EU41" s="435"/>
      <c r="EV41" s="435"/>
      <c r="EW41" s="435"/>
      <c r="EX41" s="435"/>
      <c r="EY41" s="435"/>
      <c r="EZ41" s="435"/>
      <c r="FA41" s="435"/>
      <c r="FB41" s="435"/>
      <c r="FC41" s="435"/>
      <c r="FD41" s="435"/>
      <c r="FE41" s="435"/>
      <c r="FF41" s="435"/>
      <c r="FG41" s="435"/>
      <c r="FH41" s="435"/>
      <c r="FI41" s="435"/>
      <c r="FJ41" s="435"/>
      <c r="FK41" s="435"/>
      <c r="FL41" s="435"/>
      <c r="FM41" s="435"/>
      <c r="FN41" s="435"/>
      <c r="FO41" s="435"/>
      <c r="FP41" s="435"/>
      <c r="FQ41" s="435"/>
      <c r="FR41" s="435"/>
      <c r="FS41" s="435"/>
      <c r="FT41" s="435"/>
      <c r="FU41" s="435"/>
      <c r="FV41" s="435"/>
      <c r="FW41" s="435"/>
      <c r="FX41" s="435"/>
      <c r="FY41" s="435"/>
      <c r="FZ41" s="435"/>
      <c r="GA41" s="435"/>
      <c r="GB41" s="435"/>
      <c r="GC41" s="435"/>
      <c r="GD41" s="435"/>
      <c r="GE41" s="435"/>
      <c r="GF41" s="435"/>
      <c r="GG41" s="435"/>
      <c r="GH41" s="435"/>
      <c r="GI41" s="435"/>
      <c r="GJ41" s="435"/>
      <c r="GK41" s="435"/>
      <c r="GL41" s="435"/>
      <c r="GM41" s="435"/>
      <c r="GN41" s="435"/>
      <c r="GO41" s="435"/>
      <c r="GP41" s="435"/>
      <c r="GQ41" s="435"/>
      <c r="GR41" s="435"/>
      <c r="GS41" s="435"/>
      <c r="GT41" s="435"/>
      <c r="GU41" s="435"/>
      <c r="GV41" s="435"/>
      <c r="GW41" s="435"/>
      <c r="GX41" s="435"/>
      <c r="GY41" s="435"/>
      <c r="GZ41" s="435"/>
      <c r="HA41" s="435"/>
      <c r="HB41" s="435"/>
      <c r="HC41" s="435"/>
      <c r="HD41" s="435"/>
      <c r="HE41" s="435"/>
      <c r="HF41" s="435"/>
      <c r="HG41" s="435"/>
      <c r="HH41" s="435"/>
      <c r="HI41" s="435"/>
      <c r="HJ41" s="435"/>
      <c r="HK41" s="435"/>
      <c r="HL41" s="435"/>
      <c r="HM41" s="435"/>
      <c r="HN41" s="435"/>
      <c r="HO41" s="435"/>
      <c r="HP41" s="435"/>
      <c r="HQ41" s="435"/>
      <c r="HR41" s="435"/>
      <c r="HS41" s="435"/>
      <c r="HT41" s="435"/>
      <c r="HU41" s="435"/>
      <c r="HV41" s="435"/>
      <c r="HW41" s="435"/>
      <c r="HX41" s="435"/>
      <c r="HY41" s="435"/>
      <c r="HZ41" s="435"/>
      <c r="IA41" s="435"/>
      <c r="IB41" s="435"/>
      <c r="IC41" s="435"/>
      <c r="ID41" s="435"/>
      <c r="IE41" s="435"/>
      <c r="IF41" s="435"/>
      <c r="IG41" s="435"/>
      <c r="IH41" s="435"/>
      <c r="II41" s="435"/>
      <c r="IJ41" s="435"/>
      <c r="IK41" s="435"/>
      <c r="IL41" s="435"/>
      <c r="IM41" s="435"/>
      <c r="IN41" s="435"/>
      <c r="IO41" s="435"/>
      <c r="IP41" s="435"/>
      <c r="IQ41" s="435"/>
      <c r="IR41" s="435"/>
      <c r="IS41" s="435"/>
      <c r="IT41" s="435"/>
      <c r="IU41" s="435"/>
      <c r="IV41" s="435"/>
    </row>
    <row r="42" spans="1:256" s="441" customFormat="1" ht="13.5" customHeight="1" x14ac:dyDescent="0.25">
      <c r="A42" s="436"/>
      <c r="B42"/>
      <c r="C42"/>
      <c r="D42"/>
      <c r="E42"/>
      <c r="F42"/>
      <c r="G42"/>
      <c r="H42"/>
      <c r="I42"/>
      <c r="J42" s="22"/>
      <c r="K42" s="434"/>
      <c r="L42" s="437"/>
      <c r="M42" s="438"/>
      <c r="N42" s="439"/>
      <c r="O42" s="439"/>
      <c r="P42" s="439"/>
      <c r="Q42" s="439"/>
      <c r="R42" s="439"/>
      <c r="S42" s="439"/>
      <c r="T42" s="440"/>
      <c r="U42" s="440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5"/>
      <c r="BB42" s="435"/>
      <c r="BC42" s="435"/>
      <c r="BD42" s="435"/>
      <c r="BE42" s="435"/>
      <c r="BF42" s="435"/>
      <c r="BG42" s="435"/>
      <c r="BH42" s="435"/>
      <c r="BI42" s="435"/>
      <c r="BJ42" s="435"/>
      <c r="BK42" s="435"/>
      <c r="BL42" s="435"/>
      <c r="BM42" s="435"/>
      <c r="BN42" s="435"/>
      <c r="BO42" s="435"/>
      <c r="BP42" s="435"/>
      <c r="BQ42" s="435"/>
      <c r="BR42" s="435"/>
      <c r="BS42" s="435"/>
      <c r="BT42" s="435"/>
      <c r="BU42" s="435"/>
      <c r="BV42" s="435"/>
      <c r="BW42" s="435"/>
      <c r="BX42" s="435"/>
      <c r="BY42" s="435"/>
      <c r="BZ42" s="435"/>
      <c r="CA42" s="435"/>
      <c r="CB42" s="435"/>
      <c r="CC42" s="435"/>
      <c r="CD42" s="435"/>
      <c r="CE42" s="435"/>
      <c r="CF42" s="435"/>
      <c r="CG42" s="435"/>
      <c r="CH42" s="435"/>
      <c r="CI42" s="435"/>
      <c r="CJ42" s="435"/>
      <c r="CK42" s="435"/>
      <c r="CL42" s="435"/>
      <c r="CM42" s="435"/>
      <c r="CN42" s="435"/>
      <c r="CO42" s="435"/>
      <c r="CP42" s="435"/>
      <c r="CQ42" s="435"/>
      <c r="CR42" s="435"/>
      <c r="CS42" s="435"/>
      <c r="CT42" s="435"/>
      <c r="CU42" s="435"/>
      <c r="CV42" s="435"/>
      <c r="CW42" s="435"/>
      <c r="CX42" s="435"/>
      <c r="CY42" s="435"/>
      <c r="CZ42" s="435"/>
      <c r="DA42" s="435"/>
      <c r="DB42" s="435"/>
      <c r="DC42" s="435"/>
      <c r="DD42" s="435"/>
      <c r="DE42" s="435"/>
      <c r="DF42" s="435"/>
      <c r="DG42" s="435"/>
      <c r="DH42" s="435"/>
      <c r="DI42" s="435"/>
      <c r="DJ42" s="435"/>
      <c r="DK42" s="435"/>
      <c r="DL42" s="435"/>
      <c r="DM42" s="435"/>
      <c r="DN42" s="435"/>
      <c r="DO42" s="435"/>
      <c r="DP42" s="435"/>
      <c r="DQ42" s="435"/>
      <c r="DR42" s="435"/>
      <c r="DS42" s="435"/>
      <c r="DT42" s="435"/>
      <c r="DU42" s="435"/>
      <c r="DV42" s="435"/>
      <c r="DW42" s="435"/>
      <c r="DX42" s="435"/>
      <c r="DY42" s="435"/>
      <c r="DZ42" s="435"/>
      <c r="EA42" s="435"/>
      <c r="EB42" s="435"/>
      <c r="EC42" s="435"/>
      <c r="ED42" s="435"/>
      <c r="EE42" s="435"/>
      <c r="EF42" s="435"/>
      <c r="EG42" s="435"/>
      <c r="EH42" s="435"/>
      <c r="EI42" s="435"/>
      <c r="EJ42" s="435"/>
      <c r="EK42" s="435"/>
      <c r="EL42" s="435"/>
      <c r="EM42" s="435"/>
      <c r="EN42" s="435"/>
      <c r="EO42" s="435"/>
      <c r="EP42" s="435"/>
      <c r="EQ42" s="435"/>
      <c r="ER42" s="435"/>
      <c r="ES42" s="435"/>
      <c r="ET42" s="435"/>
      <c r="EU42" s="435"/>
      <c r="EV42" s="435"/>
      <c r="EW42" s="435"/>
      <c r="EX42" s="435"/>
      <c r="EY42" s="435"/>
      <c r="EZ42" s="435"/>
      <c r="FA42" s="435"/>
      <c r="FB42" s="435"/>
      <c r="FC42" s="435"/>
      <c r="FD42" s="435"/>
      <c r="FE42" s="435"/>
      <c r="FF42" s="435"/>
      <c r="FG42" s="435"/>
      <c r="FH42" s="435"/>
      <c r="FI42" s="435"/>
      <c r="FJ42" s="435"/>
      <c r="FK42" s="435"/>
      <c r="FL42" s="435"/>
      <c r="FM42" s="435"/>
      <c r="FN42" s="435"/>
      <c r="FO42" s="435"/>
      <c r="FP42" s="435"/>
      <c r="FQ42" s="435"/>
      <c r="FR42" s="435"/>
      <c r="FS42" s="435"/>
      <c r="FT42" s="435"/>
      <c r="FU42" s="435"/>
      <c r="FV42" s="435"/>
      <c r="FW42" s="435"/>
      <c r="FX42" s="435"/>
      <c r="FY42" s="435"/>
      <c r="FZ42" s="435"/>
      <c r="GA42" s="435"/>
      <c r="GB42" s="435"/>
      <c r="GC42" s="435"/>
      <c r="GD42" s="435"/>
      <c r="GE42" s="435"/>
      <c r="GF42" s="435"/>
      <c r="GG42" s="435"/>
      <c r="GH42" s="435"/>
      <c r="GI42" s="435"/>
      <c r="GJ42" s="435"/>
      <c r="GK42" s="435"/>
      <c r="GL42" s="435"/>
      <c r="GM42" s="435"/>
      <c r="GN42" s="435"/>
      <c r="GO42" s="435"/>
      <c r="GP42" s="435"/>
      <c r="GQ42" s="435"/>
      <c r="GR42" s="435"/>
      <c r="GS42" s="435"/>
      <c r="GT42" s="435"/>
      <c r="GU42" s="435"/>
      <c r="GV42" s="435"/>
      <c r="GW42" s="435"/>
      <c r="GX42" s="435"/>
      <c r="GY42" s="435"/>
      <c r="GZ42" s="435"/>
      <c r="HA42" s="435"/>
      <c r="HB42" s="435"/>
      <c r="HC42" s="435"/>
      <c r="HD42" s="435"/>
      <c r="HE42" s="435"/>
      <c r="HF42" s="435"/>
      <c r="HG42" s="435"/>
      <c r="HH42" s="435"/>
      <c r="HI42" s="435"/>
      <c r="HJ42" s="435"/>
      <c r="HK42" s="435"/>
      <c r="HL42" s="435"/>
      <c r="HM42" s="435"/>
      <c r="HN42" s="435"/>
      <c r="HO42" s="435"/>
      <c r="HP42" s="435"/>
      <c r="HQ42" s="435"/>
      <c r="HR42" s="435"/>
      <c r="HS42" s="435"/>
      <c r="HT42" s="435"/>
      <c r="HU42" s="435"/>
      <c r="HV42" s="435"/>
      <c r="HW42" s="435"/>
      <c r="HX42" s="435"/>
      <c r="HY42" s="435"/>
      <c r="HZ42" s="435"/>
      <c r="IA42" s="435"/>
      <c r="IB42" s="435"/>
      <c r="IC42" s="435"/>
      <c r="ID42" s="435"/>
      <c r="IE42" s="435"/>
      <c r="IF42" s="435"/>
      <c r="IG42" s="435"/>
      <c r="IH42" s="435"/>
      <c r="II42" s="435"/>
      <c r="IJ42" s="435"/>
      <c r="IK42" s="435"/>
      <c r="IL42" s="435"/>
      <c r="IM42" s="435"/>
      <c r="IN42" s="435"/>
      <c r="IO42" s="435"/>
      <c r="IP42" s="435"/>
      <c r="IQ42" s="435"/>
      <c r="IR42" s="435"/>
      <c r="IS42" s="435"/>
      <c r="IT42" s="435"/>
      <c r="IU42" s="435"/>
      <c r="IV42" s="435"/>
    </row>
    <row r="43" spans="1:256" s="441" customFormat="1" ht="13.5" customHeight="1" x14ac:dyDescent="0.25">
      <c r="A43" s="436" t="s">
        <v>728</v>
      </c>
      <c r="B43"/>
      <c r="C43"/>
      <c r="D43"/>
      <c r="E43"/>
      <c r="F43"/>
      <c r="G43"/>
      <c r="H43"/>
      <c r="I43"/>
      <c r="J43" s="22"/>
      <c r="K43" s="442"/>
      <c r="L43" s="434"/>
      <c r="M43" s="434"/>
      <c r="N43" s="434"/>
      <c r="O43" s="434"/>
      <c r="P43" s="434"/>
      <c r="Q43" s="434"/>
      <c r="R43" s="434"/>
      <c r="S43" s="434"/>
      <c r="T43" s="435"/>
      <c r="U43" s="435"/>
      <c r="V43" s="435"/>
      <c r="W43" s="435"/>
      <c r="X43" s="435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  <c r="CZ43" s="443"/>
      <c r="DA43" s="443"/>
      <c r="DB43" s="443"/>
      <c r="DC43" s="443"/>
      <c r="DD43" s="443"/>
      <c r="DE43" s="443"/>
      <c r="DF43" s="443"/>
      <c r="DG43" s="443"/>
      <c r="DH43" s="443"/>
      <c r="DI43" s="443"/>
      <c r="DJ43" s="443"/>
      <c r="DK43" s="443"/>
      <c r="DL43" s="443"/>
      <c r="DM43" s="443"/>
      <c r="DN43" s="443"/>
      <c r="DO43" s="443"/>
      <c r="DP43" s="443"/>
      <c r="DQ43" s="443"/>
      <c r="DR43" s="443"/>
      <c r="DS43" s="443"/>
      <c r="DT43" s="443"/>
      <c r="DU43" s="443"/>
      <c r="DV43" s="443"/>
      <c r="DW43" s="443"/>
      <c r="DX43" s="443"/>
      <c r="DY43" s="443"/>
      <c r="DZ43" s="443"/>
      <c r="EA43" s="443"/>
      <c r="EB43" s="443"/>
      <c r="EC43" s="443"/>
      <c r="ED43" s="443"/>
      <c r="EE43" s="443"/>
      <c r="EF43" s="443"/>
      <c r="EG43" s="443"/>
      <c r="EH43" s="443"/>
      <c r="EI43" s="443"/>
      <c r="EJ43" s="443"/>
      <c r="EK43" s="443"/>
      <c r="EL43" s="443"/>
      <c r="EM43" s="443"/>
      <c r="EN43" s="443"/>
      <c r="EO43" s="443"/>
      <c r="EP43" s="443"/>
      <c r="EQ43" s="443"/>
      <c r="ER43" s="443"/>
      <c r="ES43" s="443"/>
      <c r="ET43" s="443"/>
      <c r="EU43" s="443"/>
      <c r="EV43" s="443"/>
      <c r="EW43" s="443"/>
      <c r="EX43" s="443"/>
      <c r="EY43" s="443"/>
      <c r="EZ43" s="443"/>
      <c r="FA43" s="443"/>
      <c r="FB43" s="443"/>
      <c r="FC43" s="443"/>
      <c r="FD43" s="443"/>
      <c r="FE43" s="443"/>
      <c r="FF43" s="443"/>
      <c r="FG43" s="443"/>
      <c r="FH43" s="443"/>
      <c r="FI43" s="443"/>
      <c r="FJ43" s="443"/>
      <c r="FK43" s="443"/>
      <c r="FL43" s="443"/>
      <c r="FM43" s="443"/>
      <c r="FN43" s="443"/>
      <c r="FO43" s="443"/>
      <c r="FP43" s="443"/>
      <c r="FQ43" s="443"/>
      <c r="FR43" s="443"/>
      <c r="FS43" s="443"/>
      <c r="FT43" s="443"/>
      <c r="FU43" s="443"/>
      <c r="FV43" s="443"/>
      <c r="FW43" s="443"/>
      <c r="FX43" s="443"/>
      <c r="FY43" s="443"/>
      <c r="FZ43" s="443"/>
      <c r="GA43" s="443"/>
      <c r="GB43" s="443"/>
      <c r="GC43" s="443"/>
      <c r="GD43" s="443"/>
      <c r="GE43" s="443"/>
      <c r="GF43" s="443"/>
      <c r="GG43" s="443"/>
      <c r="GH43" s="443"/>
      <c r="GI43" s="443"/>
      <c r="GJ43" s="443"/>
      <c r="GK43" s="443"/>
      <c r="GL43" s="443"/>
      <c r="GM43" s="443"/>
      <c r="GN43" s="443"/>
      <c r="GO43" s="443"/>
      <c r="GP43" s="443"/>
      <c r="GQ43" s="443"/>
      <c r="GR43" s="443"/>
      <c r="GS43" s="443"/>
      <c r="GT43" s="443"/>
      <c r="GU43" s="443"/>
      <c r="GV43" s="443"/>
      <c r="GW43" s="443"/>
      <c r="GX43" s="443"/>
      <c r="GY43" s="443"/>
      <c r="GZ43" s="443"/>
      <c r="HA43" s="443"/>
      <c r="HB43" s="443"/>
      <c r="HC43" s="443"/>
      <c r="HD43" s="443"/>
      <c r="HE43" s="443"/>
      <c r="HF43" s="443"/>
      <c r="HG43" s="443"/>
      <c r="HH43" s="443"/>
      <c r="HI43" s="443"/>
      <c r="HJ43" s="443"/>
      <c r="HK43" s="443"/>
      <c r="HL43" s="443"/>
      <c r="HM43" s="443"/>
      <c r="HN43" s="443"/>
      <c r="HO43" s="443"/>
      <c r="HP43" s="443"/>
      <c r="HQ43" s="443"/>
      <c r="HR43" s="443"/>
      <c r="HS43" s="443"/>
      <c r="HT43" s="443"/>
      <c r="HU43" s="443"/>
      <c r="HV43" s="443"/>
      <c r="HW43" s="443"/>
      <c r="HX43" s="443"/>
      <c r="HY43" s="443"/>
      <c r="HZ43" s="443"/>
      <c r="IA43" s="443"/>
      <c r="IB43" s="443"/>
      <c r="IC43" s="443"/>
      <c r="ID43" s="443"/>
      <c r="IE43" s="443"/>
      <c r="IF43" s="443"/>
      <c r="IG43" s="443"/>
      <c r="IH43" s="443"/>
      <c r="II43" s="443"/>
      <c r="IJ43" s="443"/>
      <c r="IK43" s="443"/>
      <c r="IL43" s="443"/>
      <c r="IM43" s="443"/>
      <c r="IN43" s="443"/>
      <c r="IO43" s="443"/>
      <c r="IP43" s="443"/>
      <c r="IQ43" s="443"/>
      <c r="IR43" s="443"/>
      <c r="IS43" s="443"/>
      <c r="IT43" s="443"/>
      <c r="IU43" s="443"/>
      <c r="IV43" s="443"/>
    </row>
    <row r="44" spans="1:256" s="441" customFormat="1" ht="13.5" customHeight="1" x14ac:dyDescent="0.25">
      <c r="A44" s="436" t="s">
        <v>729</v>
      </c>
      <c r="B44"/>
      <c r="C44"/>
      <c r="D44"/>
      <c r="E44"/>
      <c r="F44"/>
      <c r="G44"/>
      <c r="H44"/>
      <c r="I44"/>
      <c r="J44" s="22"/>
      <c r="K44" s="442"/>
      <c r="L44" s="434"/>
      <c r="M44" s="434"/>
      <c r="N44" s="434"/>
      <c r="O44" s="434"/>
      <c r="P44" s="434"/>
      <c r="Q44" s="434"/>
      <c r="R44" s="434"/>
      <c r="S44" s="434"/>
      <c r="T44" s="435"/>
      <c r="U44" s="435"/>
      <c r="V44" s="435"/>
      <c r="W44" s="435"/>
      <c r="X44" s="435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3"/>
      <c r="DD44" s="443"/>
      <c r="DE44" s="443"/>
      <c r="DF44" s="443"/>
      <c r="DG44" s="443"/>
      <c r="DH44" s="443"/>
      <c r="DI44" s="443"/>
      <c r="DJ44" s="443"/>
      <c r="DK44" s="443"/>
      <c r="DL44" s="443"/>
      <c r="DM44" s="443"/>
      <c r="DN44" s="443"/>
      <c r="DO44" s="443"/>
      <c r="DP44" s="443"/>
      <c r="DQ44" s="443"/>
      <c r="DR44" s="443"/>
      <c r="DS44" s="443"/>
      <c r="DT44" s="443"/>
      <c r="DU44" s="443"/>
      <c r="DV44" s="443"/>
      <c r="DW44" s="443"/>
      <c r="DX44" s="443"/>
      <c r="DY44" s="443"/>
      <c r="DZ44" s="443"/>
      <c r="EA44" s="443"/>
      <c r="EB44" s="443"/>
      <c r="EC44" s="443"/>
      <c r="ED44" s="443"/>
      <c r="EE44" s="443"/>
      <c r="EF44" s="443"/>
      <c r="EG44" s="443"/>
      <c r="EH44" s="443"/>
      <c r="EI44" s="443"/>
      <c r="EJ44" s="443"/>
      <c r="EK44" s="443"/>
      <c r="EL44" s="443"/>
      <c r="EM44" s="443"/>
      <c r="EN44" s="443"/>
      <c r="EO44" s="443"/>
      <c r="EP44" s="443"/>
      <c r="EQ44" s="443"/>
      <c r="ER44" s="443"/>
      <c r="ES44" s="443"/>
      <c r="ET44" s="443"/>
      <c r="EU44" s="443"/>
      <c r="EV44" s="443"/>
      <c r="EW44" s="443"/>
      <c r="EX44" s="443"/>
      <c r="EY44" s="443"/>
      <c r="EZ44" s="443"/>
      <c r="FA44" s="443"/>
      <c r="FB44" s="443"/>
      <c r="FC44" s="443"/>
      <c r="FD44" s="443"/>
      <c r="FE44" s="443"/>
      <c r="FF44" s="443"/>
      <c r="FG44" s="443"/>
      <c r="FH44" s="443"/>
      <c r="FI44" s="443"/>
      <c r="FJ44" s="443"/>
      <c r="FK44" s="443"/>
      <c r="FL44" s="443"/>
      <c r="FM44" s="443"/>
      <c r="FN44" s="443"/>
      <c r="FO44" s="443"/>
      <c r="FP44" s="443"/>
      <c r="FQ44" s="443"/>
      <c r="FR44" s="443"/>
      <c r="FS44" s="443"/>
      <c r="FT44" s="443"/>
      <c r="FU44" s="443"/>
      <c r="FV44" s="443"/>
      <c r="FW44" s="443"/>
      <c r="FX44" s="443"/>
      <c r="FY44" s="443"/>
      <c r="FZ44" s="443"/>
      <c r="GA44" s="443"/>
      <c r="GB44" s="443"/>
      <c r="GC44" s="443"/>
      <c r="GD44" s="443"/>
      <c r="GE44" s="443"/>
      <c r="GF44" s="443"/>
      <c r="GG44" s="443"/>
      <c r="GH44" s="443"/>
      <c r="GI44" s="443"/>
      <c r="GJ44" s="443"/>
      <c r="GK44" s="443"/>
      <c r="GL44" s="443"/>
      <c r="GM44" s="443"/>
      <c r="GN44" s="443"/>
      <c r="GO44" s="443"/>
      <c r="GP44" s="443"/>
      <c r="GQ44" s="443"/>
      <c r="GR44" s="443"/>
      <c r="GS44" s="443"/>
      <c r="GT44" s="443"/>
      <c r="GU44" s="443"/>
      <c r="GV44" s="443"/>
      <c r="GW44" s="443"/>
      <c r="GX44" s="443"/>
      <c r="GY44" s="443"/>
      <c r="GZ44" s="443"/>
      <c r="HA44" s="443"/>
      <c r="HB44" s="443"/>
      <c r="HC44" s="443"/>
      <c r="HD44" s="443"/>
      <c r="HE44" s="443"/>
      <c r="HF44" s="443"/>
      <c r="HG44" s="443"/>
      <c r="HH44" s="443"/>
      <c r="HI44" s="443"/>
      <c r="HJ44" s="443"/>
      <c r="HK44" s="443"/>
      <c r="HL44" s="443"/>
      <c r="HM44" s="443"/>
      <c r="HN44" s="443"/>
      <c r="HO44" s="443"/>
      <c r="HP44" s="443"/>
      <c r="HQ44" s="443"/>
      <c r="HR44" s="443"/>
      <c r="HS44" s="443"/>
      <c r="HT44" s="443"/>
      <c r="HU44" s="443"/>
      <c r="HV44" s="443"/>
      <c r="HW44" s="443"/>
      <c r="HX44" s="443"/>
      <c r="HY44" s="443"/>
      <c r="HZ44" s="443"/>
      <c r="IA44" s="443"/>
      <c r="IB44" s="443"/>
      <c r="IC44" s="443"/>
      <c r="ID44" s="443"/>
      <c r="IE44" s="443"/>
      <c r="IF44" s="443"/>
      <c r="IG44" s="443"/>
      <c r="IH44" s="443"/>
      <c r="II44" s="443"/>
      <c r="IJ44" s="443"/>
      <c r="IK44" s="443"/>
      <c r="IL44" s="443"/>
      <c r="IM44" s="443"/>
      <c r="IN44" s="443"/>
      <c r="IO44" s="443"/>
      <c r="IP44" s="443"/>
      <c r="IQ44" s="443"/>
      <c r="IR44" s="443"/>
      <c r="IS44" s="443"/>
      <c r="IT44" s="443"/>
      <c r="IU44" s="443"/>
      <c r="IV44" s="443"/>
    </row>
    <row r="45" spans="1:256" s="441" customFormat="1" ht="13.5" customHeight="1" x14ac:dyDescent="0.25">
      <c r="A45" s="436" t="s">
        <v>730</v>
      </c>
      <c r="B45"/>
      <c r="C45"/>
      <c r="D45"/>
      <c r="E45"/>
      <c r="F45"/>
      <c r="G45"/>
      <c r="H45"/>
      <c r="I45"/>
      <c r="J45" s="22"/>
      <c r="K45" s="442"/>
      <c r="L45" s="434"/>
      <c r="M45" s="434"/>
      <c r="N45" s="434"/>
      <c r="O45" s="434"/>
      <c r="P45" s="434"/>
      <c r="Q45" s="434"/>
      <c r="R45" s="434"/>
      <c r="S45" s="434"/>
      <c r="T45" s="435"/>
      <c r="U45" s="435"/>
      <c r="V45" s="435"/>
      <c r="W45" s="435"/>
      <c r="X45" s="435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  <c r="CW45" s="443"/>
      <c r="CX45" s="443"/>
      <c r="CY45" s="443"/>
      <c r="CZ45" s="443"/>
      <c r="DA45" s="443"/>
      <c r="DB45" s="443"/>
      <c r="DC45" s="443"/>
      <c r="DD45" s="443"/>
      <c r="DE45" s="443"/>
      <c r="DF45" s="443"/>
      <c r="DG45" s="443"/>
      <c r="DH45" s="443"/>
      <c r="DI45" s="443"/>
      <c r="DJ45" s="443"/>
      <c r="DK45" s="443"/>
      <c r="DL45" s="443"/>
      <c r="DM45" s="443"/>
      <c r="DN45" s="443"/>
      <c r="DO45" s="443"/>
      <c r="DP45" s="443"/>
      <c r="DQ45" s="443"/>
      <c r="DR45" s="443"/>
      <c r="DS45" s="443"/>
      <c r="DT45" s="443"/>
      <c r="DU45" s="443"/>
      <c r="DV45" s="443"/>
      <c r="DW45" s="443"/>
      <c r="DX45" s="443"/>
      <c r="DY45" s="443"/>
      <c r="DZ45" s="443"/>
      <c r="EA45" s="443"/>
      <c r="EB45" s="443"/>
      <c r="EC45" s="443"/>
      <c r="ED45" s="443"/>
      <c r="EE45" s="443"/>
      <c r="EF45" s="443"/>
      <c r="EG45" s="443"/>
      <c r="EH45" s="443"/>
      <c r="EI45" s="443"/>
      <c r="EJ45" s="443"/>
      <c r="EK45" s="443"/>
      <c r="EL45" s="443"/>
      <c r="EM45" s="443"/>
      <c r="EN45" s="443"/>
      <c r="EO45" s="443"/>
      <c r="EP45" s="443"/>
      <c r="EQ45" s="443"/>
      <c r="ER45" s="443"/>
      <c r="ES45" s="443"/>
      <c r="ET45" s="443"/>
      <c r="EU45" s="443"/>
      <c r="EV45" s="443"/>
      <c r="EW45" s="443"/>
      <c r="EX45" s="443"/>
      <c r="EY45" s="443"/>
      <c r="EZ45" s="443"/>
      <c r="FA45" s="443"/>
      <c r="FB45" s="443"/>
      <c r="FC45" s="443"/>
      <c r="FD45" s="443"/>
      <c r="FE45" s="443"/>
      <c r="FF45" s="443"/>
      <c r="FG45" s="443"/>
      <c r="FH45" s="443"/>
      <c r="FI45" s="443"/>
      <c r="FJ45" s="443"/>
      <c r="FK45" s="443"/>
      <c r="FL45" s="443"/>
      <c r="FM45" s="443"/>
      <c r="FN45" s="443"/>
      <c r="FO45" s="443"/>
      <c r="FP45" s="443"/>
      <c r="FQ45" s="443"/>
      <c r="FR45" s="443"/>
      <c r="FS45" s="443"/>
      <c r="FT45" s="443"/>
      <c r="FU45" s="443"/>
      <c r="FV45" s="443"/>
      <c r="FW45" s="443"/>
      <c r="FX45" s="443"/>
      <c r="FY45" s="443"/>
      <c r="FZ45" s="443"/>
      <c r="GA45" s="443"/>
      <c r="GB45" s="443"/>
      <c r="GC45" s="443"/>
      <c r="GD45" s="443"/>
      <c r="GE45" s="443"/>
      <c r="GF45" s="443"/>
      <c r="GG45" s="443"/>
      <c r="GH45" s="443"/>
      <c r="GI45" s="443"/>
      <c r="GJ45" s="443"/>
      <c r="GK45" s="443"/>
      <c r="GL45" s="443"/>
      <c r="GM45" s="443"/>
      <c r="GN45" s="443"/>
      <c r="GO45" s="443"/>
      <c r="GP45" s="443"/>
      <c r="GQ45" s="443"/>
      <c r="GR45" s="443"/>
      <c r="GS45" s="443"/>
      <c r="GT45" s="443"/>
      <c r="GU45" s="443"/>
      <c r="GV45" s="443"/>
      <c r="GW45" s="443"/>
      <c r="GX45" s="443"/>
      <c r="GY45" s="443"/>
      <c r="GZ45" s="443"/>
      <c r="HA45" s="443"/>
      <c r="HB45" s="443"/>
      <c r="HC45" s="443"/>
      <c r="HD45" s="443"/>
      <c r="HE45" s="443"/>
      <c r="HF45" s="443"/>
      <c r="HG45" s="443"/>
      <c r="HH45" s="443"/>
      <c r="HI45" s="443"/>
      <c r="HJ45" s="443"/>
      <c r="HK45" s="443"/>
      <c r="HL45" s="443"/>
      <c r="HM45" s="443"/>
      <c r="HN45" s="443"/>
      <c r="HO45" s="443"/>
      <c r="HP45" s="443"/>
      <c r="HQ45" s="443"/>
      <c r="HR45" s="443"/>
      <c r="HS45" s="443"/>
      <c r="HT45" s="443"/>
      <c r="HU45" s="443"/>
      <c r="HV45" s="443"/>
      <c r="HW45" s="443"/>
      <c r="HX45" s="443"/>
      <c r="HY45" s="443"/>
      <c r="HZ45" s="443"/>
      <c r="IA45" s="443"/>
      <c r="IB45" s="443"/>
      <c r="IC45" s="443"/>
      <c r="ID45" s="443"/>
      <c r="IE45" s="443"/>
      <c r="IF45" s="443"/>
      <c r="IG45" s="443"/>
      <c r="IH45" s="443"/>
      <c r="II45" s="443"/>
      <c r="IJ45" s="443"/>
      <c r="IK45" s="443"/>
      <c r="IL45" s="443"/>
      <c r="IM45" s="443"/>
      <c r="IN45" s="443"/>
      <c r="IO45" s="443"/>
      <c r="IP45" s="443"/>
      <c r="IQ45" s="443"/>
      <c r="IR45" s="443"/>
      <c r="IS45" s="443"/>
      <c r="IT45" s="443"/>
      <c r="IU45" s="443"/>
      <c r="IV45" s="443"/>
    </row>
    <row r="46" spans="1:256" s="441" customFormat="1" ht="12.75" customHeight="1" x14ac:dyDescent="0.25">
      <c r="A46" s="443" t="s">
        <v>731</v>
      </c>
      <c r="B46"/>
      <c r="C46"/>
      <c r="D46"/>
      <c r="E46"/>
      <c r="F46"/>
      <c r="G46"/>
      <c r="H46"/>
      <c r="I46"/>
      <c r="J46" s="22"/>
      <c r="K46" s="442"/>
      <c r="L46" s="434"/>
      <c r="M46" s="434"/>
      <c r="N46" s="434"/>
      <c r="O46" s="434"/>
      <c r="P46" s="434"/>
      <c r="Q46" s="434"/>
      <c r="R46" s="434"/>
      <c r="S46" s="434"/>
      <c r="T46" s="435"/>
      <c r="U46" s="435"/>
      <c r="V46" s="435"/>
      <c r="W46" s="435"/>
      <c r="X46" s="435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3"/>
      <c r="CO46" s="443"/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43"/>
      <c r="FD46" s="443"/>
      <c r="FE46" s="443"/>
      <c r="FF46" s="443"/>
      <c r="FG46" s="443"/>
      <c r="FH46" s="443"/>
      <c r="FI46" s="443"/>
      <c r="FJ46" s="443"/>
      <c r="FK46" s="443"/>
      <c r="FL46" s="443"/>
      <c r="FM46" s="443"/>
      <c r="FN46" s="443"/>
      <c r="FO46" s="443"/>
      <c r="FP46" s="443"/>
      <c r="FQ46" s="443"/>
      <c r="FR46" s="443"/>
      <c r="FS46" s="443"/>
      <c r="FT46" s="443"/>
      <c r="FU46" s="443"/>
      <c r="FV46" s="443"/>
      <c r="FW46" s="443"/>
      <c r="FX46" s="443"/>
      <c r="FY46" s="443"/>
      <c r="FZ46" s="443"/>
      <c r="GA46" s="443"/>
      <c r="GB46" s="443"/>
      <c r="GC46" s="443"/>
      <c r="GD46" s="443"/>
      <c r="GE46" s="443"/>
      <c r="GF46" s="443"/>
      <c r="GG46" s="443"/>
      <c r="GH46" s="443"/>
      <c r="GI46" s="443"/>
      <c r="GJ46" s="443"/>
      <c r="GK46" s="443"/>
      <c r="GL46" s="443"/>
      <c r="GM46" s="443"/>
      <c r="GN46" s="443"/>
      <c r="GO46" s="443"/>
      <c r="GP46" s="443"/>
      <c r="GQ46" s="443"/>
      <c r="GR46" s="443"/>
      <c r="GS46" s="443"/>
      <c r="GT46" s="443"/>
      <c r="GU46" s="443"/>
      <c r="GV46" s="443"/>
      <c r="GW46" s="443"/>
      <c r="GX46" s="443"/>
      <c r="GY46" s="443"/>
      <c r="GZ46" s="443"/>
      <c r="HA46" s="443"/>
      <c r="HB46" s="443"/>
      <c r="HC46" s="443"/>
      <c r="HD46" s="443"/>
      <c r="HE46" s="443"/>
      <c r="HF46" s="443"/>
      <c r="HG46" s="443"/>
      <c r="HH46" s="443"/>
      <c r="HI46" s="443"/>
      <c r="HJ46" s="443"/>
      <c r="HK46" s="443"/>
      <c r="HL46" s="443"/>
      <c r="HM46" s="443"/>
      <c r="HN46" s="443"/>
      <c r="HO46" s="443"/>
      <c r="HP46" s="443"/>
      <c r="HQ46" s="443"/>
      <c r="HR46" s="443"/>
      <c r="HS46" s="443"/>
      <c r="HT46" s="443"/>
      <c r="HU46" s="443"/>
      <c r="HV46" s="443"/>
      <c r="HW46" s="443"/>
      <c r="HX46" s="443"/>
      <c r="HY46" s="443"/>
      <c r="HZ46" s="443"/>
      <c r="IA46" s="443"/>
      <c r="IB46" s="443"/>
      <c r="IC46" s="443"/>
      <c r="ID46" s="443"/>
      <c r="IE46" s="443"/>
      <c r="IF46" s="443"/>
      <c r="IG46" s="443"/>
      <c r="IH46" s="443"/>
      <c r="II46" s="443"/>
      <c r="IJ46" s="443"/>
      <c r="IK46" s="443"/>
      <c r="IL46" s="443"/>
      <c r="IM46" s="443"/>
      <c r="IN46" s="443"/>
      <c r="IO46" s="443"/>
      <c r="IP46" s="443"/>
      <c r="IQ46" s="443"/>
      <c r="IR46" s="443"/>
      <c r="IS46" s="443"/>
      <c r="IT46" s="443"/>
      <c r="IU46" s="443"/>
      <c r="IV46" s="443"/>
    </row>
    <row r="47" spans="1:256" ht="12.75" customHeight="1" x14ac:dyDescent="0.25">
      <c r="A47" s="444" t="s">
        <v>732</v>
      </c>
      <c r="B47" s="445"/>
      <c r="C47" s="445"/>
      <c r="D47" s="445"/>
      <c r="E47" s="445"/>
      <c r="F47" s="445"/>
      <c r="G47" s="445"/>
      <c r="H47" s="445"/>
      <c r="I47" s="445"/>
      <c r="J47" s="446"/>
      <c r="K47" s="442"/>
      <c r="L47" s="442"/>
      <c r="M47" s="442"/>
      <c r="N47" s="442"/>
      <c r="O47" s="442"/>
      <c r="P47" s="442"/>
      <c r="Q47" s="442"/>
      <c r="R47" s="442"/>
      <c r="S47" s="442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  <c r="CW47" s="443"/>
      <c r="CX47" s="443"/>
      <c r="CY47" s="443"/>
      <c r="CZ47" s="443"/>
      <c r="DA47" s="443"/>
      <c r="DB47" s="443"/>
      <c r="DC47" s="443"/>
      <c r="DD47" s="443"/>
      <c r="DE47" s="443"/>
      <c r="DF47" s="443"/>
      <c r="DG47" s="443"/>
      <c r="DH47" s="443"/>
      <c r="DI47" s="443"/>
      <c r="DJ47" s="443"/>
      <c r="DK47" s="443"/>
      <c r="DL47" s="443"/>
      <c r="DM47" s="443"/>
      <c r="DN47" s="443"/>
      <c r="DO47" s="443"/>
      <c r="DP47" s="443"/>
      <c r="DQ47" s="443"/>
      <c r="DR47" s="443"/>
      <c r="DS47" s="443"/>
      <c r="DT47" s="443"/>
      <c r="DU47" s="443"/>
      <c r="DV47" s="443"/>
      <c r="DW47" s="443"/>
      <c r="DX47" s="443"/>
      <c r="DY47" s="443"/>
      <c r="DZ47" s="443"/>
      <c r="EA47" s="443"/>
      <c r="EB47" s="443"/>
      <c r="EC47" s="443"/>
      <c r="ED47" s="443"/>
      <c r="EE47" s="443"/>
      <c r="EF47" s="443"/>
      <c r="EG47" s="443"/>
      <c r="EH47" s="443"/>
      <c r="EI47" s="443"/>
      <c r="EJ47" s="443"/>
      <c r="EK47" s="443"/>
      <c r="EL47" s="443"/>
      <c r="EM47" s="443"/>
      <c r="EN47" s="443"/>
      <c r="EO47" s="443"/>
      <c r="EP47" s="443"/>
      <c r="EQ47" s="443"/>
      <c r="ER47" s="443"/>
      <c r="ES47" s="443"/>
      <c r="ET47" s="443"/>
      <c r="EU47" s="443"/>
      <c r="EV47" s="443"/>
      <c r="EW47" s="443"/>
      <c r="EX47" s="443"/>
      <c r="EY47" s="443"/>
      <c r="EZ47" s="443"/>
      <c r="FA47" s="443"/>
      <c r="FB47" s="443"/>
      <c r="FC47" s="443"/>
      <c r="FD47" s="443"/>
      <c r="FE47" s="443"/>
      <c r="FF47" s="443"/>
      <c r="FG47" s="443"/>
      <c r="FH47" s="443"/>
      <c r="FI47" s="443"/>
      <c r="FJ47" s="443"/>
      <c r="FK47" s="443"/>
      <c r="FL47" s="443"/>
      <c r="FM47" s="443"/>
      <c r="FN47" s="443"/>
      <c r="FO47" s="443"/>
      <c r="FP47" s="443"/>
      <c r="FQ47" s="443"/>
      <c r="FR47" s="443"/>
      <c r="FS47" s="443"/>
      <c r="FT47" s="443"/>
      <c r="FU47" s="443"/>
      <c r="FV47" s="443"/>
      <c r="FW47" s="443"/>
      <c r="FX47" s="443"/>
      <c r="FY47" s="443"/>
      <c r="FZ47" s="443"/>
      <c r="GA47" s="443"/>
      <c r="GB47" s="443"/>
      <c r="GC47" s="443"/>
      <c r="GD47" s="443"/>
      <c r="GE47" s="443"/>
      <c r="GF47" s="443"/>
      <c r="GG47" s="443"/>
      <c r="GH47" s="443"/>
      <c r="GI47" s="443"/>
      <c r="GJ47" s="443"/>
      <c r="GK47" s="443"/>
      <c r="GL47" s="443"/>
      <c r="GM47" s="443"/>
      <c r="GN47" s="443"/>
      <c r="GO47" s="443"/>
      <c r="GP47" s="443"/>
      <c r="GQ47" s="443"/>
      <c r="GR47" s="443"/>
      <c r="GS47" s="443"/>
      <c r="GT47" s="443"/>
      <c r="GU47" s="443"/>
      <c r="GV47" s="443"/>
      <c r="GW47" s="443"/>
      <c r="GX47" s="443"/>
      <c r="GY47" s="443"/>
      <c r="GZ47" s="443"/>
      <c r="HA47" s="443"/>
      <c r="HB47" s="443"/>
      <c r="HC47" s="443"/>
      <c r="HD47" s="443"/>
      <c r="HE47" s="443"/>
      <c r="HF47" s="443"/>
      <c r="HG47" s="443"/>
      <c r="HH47" s="443"/>
      <c r="HI47" s="443"/>
      <c r="HJ47" s="443"/>
      <c r="HK47" s="443"/>
      <c r="HL47" s="443"/>
      <c r="HM47" s="443"/>
      <c r="HN47" s="443"/>
      <c r="HO47" s="443"/>
      <c r="HP47" s="443"/>
      <c r="HQ47" s="443"/>
      <c r="HR47" s="443"/>
      <c r="HS47" s="443"/>
      <c r="HT47" s="443"/>
      <c r="HU47" s="443"/>
      <c r="HV47" s="443"/>
      <c r="HW47" s="443"/>
      <c r="HX47" s="443"/>
      <c r="HY47" s="443"/>
      <c r="HZ47" s="443"/>
      <c r="IA47" s="443"/>
      <c r="IB47" s="443"/>
      <c r="IC47" s="443"/>
      <c r="ID47" s="443"/>
      <c r="IE47" s="443"/>
      <c r="IF47" s="443"/>
      <c r="IG47" s="443"/>
      <c r="IH47" s="443"/>
      <c r="II47" s="443"/>
      <c r="IJ47" s="443"/>
      <c r="IK47" s="443"/>
      <c r="IL47" s="443"/>
      <c r="IM47" s="443"/>
      <c r="IN47" s="443"/>
      <c r="IO47" s="443"/>
      <c r="IP47" s="443"/>
      <c r="IQ47" s="443"/>
      <c r="IR47" s="443"/>
      <c r="IS47" s="443"/>
      <c r="IT47" s="443"/>
      <c r="IU47" s="443"/>
      <c r="IV47" s="443"/>
    </row>
    <row r="48" spans="1:256" s="383" customFormat="1" ht="12.75" customHeight="1" x14ac:dyDescent="0.25">
      <c r="A48" s="444"/>
      <c r="B48"/>
      <c r="C48"/>
      <c r="D48"/>
      <c r="E48"/>
      <c r="F48"/>
      <c r="G48"/>
      <c r="H48"/>
      <c r="I48"/>
      <c r="J48" s="22"/>
      <c r="K48" s="80"/>
      <c r="L48" s="80"/>
      <c r="M48" s="80"/>
      <c r="N48" s="80"/>
      <c r="O48" s="80"/>
      <c r="P48" s="80"/>
      <c r="Q48" s="80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383" customFormat="1" ht="12.75" hidden="1" customHeight="1" x14ac:dyDescent="0.25">
      <c r="A49" s="397"/>
      <c r="B49"/>
      <c r="C49"/>
      <c r="D49"/>
      <c r="E49"/>
      <c r="F49"/>
      <c r="G49"/>
      <c r="H49"/>
      <c r="I49"/>
      <c r="J49" s="22"/>
      <c r="K49" s="445"/>
      <c r="L49" s="445"/>
      <c r="M49" s="445"/>
      <c r="N49" s="445"/>
      <c r="O49" s="445"/>
      <c r="P49" s="445"/>
      <c r="Q49" s="445"/>
      <c r="R49" s="445"/>
      <c r="S49" s="445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447"/>
      <c r="FD49" s="447"/>
      <c r="FE49" s="447"/>
      <c r="FF49" s="447"/>
      <c r="FG49" s="447"/>
      <c r="FH49" s="447"/>
      <c r="FI49" s="447"/>
      <c r="FJ49" s="447"/>
      <c r="FK49" s="447"/>
      <c r="FL49" s="447"/>
      <c r="FM49" s="447"/>
      <c r="FN49" s="447"/>
      <c r="FO49" s="447"/>
      <c r="FP49" s="447"/>
      <c r="FQ49" s="447"/>
      <c r="FR49" s="447"/>
      <c r="FS49" s="447"/>
      <c r="FT49" s="447"/>
      <c r="FU49" s="447"/>
      <c r="FV49" s="447"/>
      <c r="FW49" s="447"/>
      <c r="FX49" s="447"/>
      <c r="FY49" s="447"/>
      <c r="FZ49" s="447"/>
      <c r="GA49" s="447"/>
      <c r="GB49" s="447"/>
      <c r="GC49" s="447"/>
      <c r="GD49" s="447"/>
      <c r="GE49" s="447"/>
      <c r="GF49" s="447"/>
      <c r="GG49" s="447"/>
      <c r="GH49" s="447"/>
      <c r="GI49" s="447"/>
      <c r="GJ49" s="447"/>
      <c r="GK49" s="447"/>
      <c r="GL49" s="447"/>
      <c r="GM49" s="447"/>
      <c r="GN49" s="447"/>
      <c r="GO49" s="447"/>
      <c r="GP49" s="447"/>
      <c r="GQ49" s="447"/>
      <c r="GR49" s="447"/>
      <c r="GS49" s="447"/>
      <c r="GT49" s="447"/>
      <c r="GU49" s="447"/>
      <c r="GV49" s="447"/>
      <c r="GW49" s="447"/>
      <c r="GX49" s="447"/>
      <c r="GY49" s="447"/>
      <c r="GZ49" s="447"/>
      <c r="HA49" s="447"/>
      <c r="HB49" s="447"/>
      <c r="HC49" s="447"/>
      <c r="HD49" s="447"/>
      <c r="HE49" s="447"/>
      <c r="HF49" s="447"/>
      <c r="HG49" s="447"/>
      <c r="HH49" s="447"/>
      <c r="HI49" s="447"/>
      <c r="HJ49" s="447"/>
      <c r="HK49" s="447"/>
      <c r="HL49" s="447"/>
      <c r="HM49" s="447"/>
      <c r="HN49" s="447"/>
      <c r="HO49" s="447"/>
      <c r="HP49" s="447"/>
      <c r="HQ49" s="447"/>
      <c r="HR49" s="447"/>
      <c r="HS49" s="447"/>
      <c r="HT49" s="447"/>
      <c r="HU49" s="447"/>
      <c r="HV49" s="447"/>
      <c r="HW49" s="447"/>
      <c r="HX49" s="447"/>
      <c r="HY49" s="447"/>
      <c r="HZ49" s="447"/>
      <c r="IA49" s="447"/>
      <c r="IB49" s="447"/>
      <c r="IC49" s="447"/>
      <c r="ID49" s="447"/>
      <c r="IE49" s="447"/>
      <c r="IF49" s="447"/>
      <c r="IG49" s="447"/>
      <c r="IH49" s="447"/>
      <c r="II49" s="447"/>
      <c r="IJ49" s="447"/>
      <c r="IK49" s="447"/>
      <c r="IL49" s="447"/>
      <c r="IM49" s="447"/>
      <c r="IN49" s="447"/>
      <c r="IO49" s="447"/>
      <c r="IP49" s="447"/>
      <c r="IQ49" s="447"/>
      <c r="IR49" s="447"/>
      <c r="IS49" s="447"/>
      <c r="IT49" s="447"/>
      <c r="IU49" s="447"/>
      <c r="IV49" s="447"/>
    </row>
    <row r="50" spans="1:256" s="383" customFormat="1" ht="12.75" hidden="1" customHeight="1" x14ac:dyDescent="0.25">
      <c r="A50" s="397"/>
      <c r="B50" s="445"/>
      <c r="C50" s="445"/>
      <c r="D50" s="445"/>
      <c r="E50" s="445"/>
      <c r="F50" s="445"/>
      <c r="G50" s="445"/>
      <c r="H50" s="445"/>
      <c r="I50" s="445"/>
      <c r="J50" s="446"/>
      <c r="K50" s="445"/>
      <c r="L50" s="445"/>
      <c r="M50" s="445"/>
      <c r="N50" s="445"/>
      <c r="O50" s="445"/>
      <c r="P50" s="445"/>
      <c r="Q50" s="445"/>
      <c r="R50" s="445"/>
      <c r="S50" s="445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447"/>
      <c r="BC50" s="447"/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447"/>
      <c r="FD50" s="447"/>
      <c r="FE50" s="447"/>
      <c r="FF50" s="447"/>
      <c r="FG50" s="447"/>
      <c r="FH50" s="447"/>
      <c r="FI50" s="447"/>
      <c r="FJ50" s="447"/>
      <c r="FK50" s="447"/>
      <c r="FL50" s="447"/>
      <c r="FM50" s="447"/>
      <c r="FN50" s="447"/>
      <c r="FO50" s="447"/>
      <c r="FP50" s="447"/>
      <c r="FQ50" s="447"/>
      <c r="FR50" s="447"/>
      <c r="FS50" s="447"/>
      <c r="FT50" s="447"/>
      <c r="FU50" s="447"/>
      <c r="FV50" s="447"/>
      <c r="FW50" s="447"/>
      <c r="FX50" s="447"/>
      <c r="FY50" s="447"/>
      <c r="FZ50" s="447"/>
      <c r="GA50" s="447"/>
      <c r="GB50" s="447"/>
      <c r="GC50" s="447"/>
      <c r="GD50" s="447"/>
      <c r="GE50" s="447"/>
      <c r="GF50" s="447"/>
      <c r="GG50" s="447"/>
      <c r="GH50" s="447"/>
      <c r="GI50" s="447"/>
      <c r="GJ50" s="447"/>
      <c r="GK50" s="447"/>
      <c r="GL50" s="447"/>
      <c r="GM50" s="447"/>
      <c r="GN50" s="447"/>
      <c r="GO50" s="447"/>
      <c r="GP50" s="447"/>
      <c r="GQ50" s="447"/>
      <c r="GR50" s="447"/>
      <c r="GS50" s="447"/>
      <c r="GT50" s="447"/>
      <c r="GU50" s="447"/>
      <c r="GV50" s="447"/>
      <c r="GW50" s="447"/>
      <c r="GX50" s="447"/>
      <c r="GY50" s="447"/>
      <c r="GZ50" s="447"/>
      <c r="HA50" s="447"/>
      <c r="HB50" s="447"/>
      <c r="HC50" s="447"/>
      <c r="HD50" s="447"/>
      <c r="HE50" s="447"/>
      <c r="HF50" s="447"/>
      <c r="HG50" s="447"/>
      <c r="HH50" s="447"/>
      <c r="HI50" s="447"/>
      <c r="HJ50" s="447"/>
      <c r="HK50" s="447"/>
      <c r="HL50" s="447"/>
      <c r="HM50" s="447"/>
      <c r="HN50" s="447"/>
      <c r="HO50" s="447"/>
      <c r="HP50" s="447"/>
      <c r="HQ50" s="447"/>
      <c r="HR50" s="447"/>
      <c r="HS50" s="447"/>
      <c r="HT50" s="447"/>
      <c r="HU50" s="447"/>
      <c r="HV50" s="447"/>
      <c r="HW50" s="447"/>
      <c r="HX50" s="447"/>
      <c r="HY50" s="447"/>
      <c r="HZ50" s="447"/>
      <c r="IA50" s="447"/>
      <c r="IB50" s="447"/>
      <c r="IC50" s="447"/>
      <c r="ID50" s="447"/>
      <c r="IE50" s="447"/>
      <c r="IF50" s="447"/>
      <c r="IG50" s="447"/>
      <c r="IH50" s="447"/>
      <c r="II50" s="447"/>
      <c r="IJ50" s="447"/>
      <c r="IK50" s="447"/>
      <c r="IL50" s="447"/>
      <c r="IM50" s="447"/>
      <c r="IN50" s="447"/>
      <c r="IO50" s="447"/>
      <c r="IP50" s="447"/>
      <c r="IQ50" s="447"/>
      <c r="IR50" s="447"/>
      <c r="IS50" s="447"/>
      <c r="IT50" s="447"/>
      <c r="IU50" s="447"/>
      <c r="IV50" s="447"/>
    </row>
    <row r="51" spans="1:256" s="383" customFormat="1" ht="12.75" hidden="1" customHeight="1" x14ac:dyDescent="0.25">
      <c r="A51" s="397"/>
      <c r="B51" s="445"/>
      <c r="C51" s="445"/>
      <c r="D51" s="445"/>
      <c r="E51" s="445"/>
      <c r="F51" s="445"/>
      <c r="G51" s="445"/>
      <c r="H51" s="445"/>
      <c r="I51" s="445"/>
      <c r="J51" s="446"/>
      <c r="K51" s="445"/>
      <c r="L51" s="445"/>
      <c r="M51" s="445"/>
      <c r="N51" s="445"/>
      <c r="O51" s="445"/>
      <c r="P51" s="445"/>
      <c r="Q51" s="445"/>
      <c r="R51" s="445"/>
      <c r="S51" s="445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447"/>
      <c r="BC51" s="447"/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447"/>
      <c r="FD51" s="447"/>
      <c r="FE51" s="447"/>
      <c r="FF51" s="447"/>
      <c r="FG51" s="447"/>
      <c r="FH51" s="447"/>
      <c r="FI51" s="447"/>
      <c r="FJ51" s="447"/>
      <c r="FK51" s="447"/>
      <c r="FL51" s="447"/>
      <c r="FM51" s="447"/>
      <c r="FN51" s="447"/>
      <c r="FO51" s="447"/>
      <c r="FP51" s="447"/>
      <c r="FQ51" s="447"/>
      <c r="FR51" s="447"/>
      <c r="FS51" s="447"/>
      <c r="FT51" s="447"/>
      <c r="FU51" s="447"/>
      <c r="FV51" s="447"/>
      <c r="FW51" s="447"/>
      <c r="FX51" s="447"/>
      <c r="FY51" s="447"/>
      <c r="FZ51" s="447"/>
      <c r="GA51" s="447"/>
      <c r="GB51" s="447"/>
      <c r="GC51" s="447"/>
      <c r="GD51" s="447"/>
      <c r="GE51" s="447"/>
      <c r="GF51" s="447"/>
      <c r="GG51" s="447"/>
      <c r="GH51" s="447"/>
      <c r="GI51" s="447"/>
      <c r="GJ51" s="447"/>
      <c r="GK51" s="447"/>
      <c r="GL51" s="447"/>
      <c r="GM51" s="447"/>
      <c r="GN51" s="447"/>
      <c r="GO51" s="447"/>
      <c r="GP51" s="447"/>
      <c r="GQ51" s="447"/>
      <c r="GR51" s="447"/>
      <c r="GS51" s="447"/>
      <c r="GT51" s="447"/>
      <c r="GU51" s="447"/>
      <c r="GV51" s="447"/>
      <c r="GW51" s="447"/>
      <c r="GX51" s="447"/>
      <c r="GY51" s="447"/>
      <c r="GZ51" s="447"/>
      <c r="HA51" s="447"/>
      <c r="HB51" s="447"/>
      <c r="HC51" s="447"/>
      <c r="HD51" s="447"/>
      <c r="HE51" s="447"/>
      <c r="HF51" s="447"/>
      <c r="HG51" s="447"/>
      <c r="HH51" s="447"/>
      <c r="HI51" s="447"/>
      <c r="HJ51" s="447"/>
      <c r="HK51" s="447"/>
      <c r="HL51" s="447"/>
      <c r="HM51" s="447"/>
      <c r="HN51" s="447"/>
      <c r="HO51" s="447"/>
      <c r="HP51" s="447"/>
      <c r="HQ51" s="447"/>
      <c r="HR51" s="447"/>
      <c r="HS51" s="447"/>
      <c r="HT51" s="447"/>
      <c r="HU51" s="447"/>
      <c r="HV51" s="447"/>
      <c r="HW51" s="447"/>
      <c r="HX51" s="447"/>
      <c r="HY51" s="447"/>
      <c r="HZ51" s="447"/>
      <c r="IA51" s="447"/>
      <c r="IB51" s="447"/>
      <c r="IC51" s="447"/>
      <c r="ID51" s="447"/>
      <c r="IE51" s="447"/>
      <c r="IF51" s="447"/>
      <c r="IG51" s="447"/>
      <c r="IH51" s="447"/>
      <c r="II51" s="447"/>
      <c r="IJ51" s="447"/>
      <c r="IK51" s="447"/>
      <c r="IL51" s="447"/>
      <c r="IM51" s="447"/>
      <c r="IN51" s="447"/>
      <c r="IO51" s="447"/>
      <c r="IP51" s="447"/>
      <c r="IQ51" s="447"/>
      <c r="IR51" s="447"/>
      <c r="IS51" s="447"/>
      <c r="IT51" s="447"/>
      <c r="IU51" s="447"/>
      <c r="IV51" s="447"/>
    </row>
    <row r="52" spans="1:256" s="383" customFormat="1" ht="12.75" hidden="1" customHeight="1" x14ac:dyDescent="0.25">
      <c r="A52" s="448"/>
      <c r="B52" s="445"/>
      <c r="C52" s="445"/>
      <c r="D52" s="445"/>
      <c r="E52" s="445"/>
      <c r="F52" s="445"/>
      <c r="G52" s="445"/>
      <c r="H52" s="445"/>
      <c r="I52" s="445"/>
      <c r="J52" s="446"/>
      <c r="K52" s="445"/>
      <c r="L52" s="445"/>
      <c r="M52" s="445"/>
      <c r="N52" s="445"/>
      <c r="O52" s="445"/>
      <c r="P52" s="445"/>
      <c r="Q52" s="445"/>
      <c r="R52" s="445"/>
      <c r="S52" s="445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7"/>
      <c r="FD52" s="447"/>
      <c r="FE52" s="447"/>
      <c r="FF52" s="447"/>
      <c r="FG52" s="447"/>
      <c r="FH52" s="447"/>
      <c r="FI52" s="447"/>
      <c r="FJ52" s="447"/>
      <c r="FK52" s="447"/>
      <c r="FL52" s="447"/>
      <c r="FM52" s="447"/>
      <c r="FN52" s="447"/>
      <c r="FO52" s="447"/>
      <c r="FP52" s="447"/>
      <c r="FQ52" s="447"/>
      <c r="FR52" s="447"/>
      <c r="FS52" s="447"/>
      <c r="FT52" s="447"/>
      <c r="FU52" s="447"/>
      <c r="FV52" s="447"/>
      <c r="FW52" s="447"/>
      <c r="FX52" s="447"/>
      <c r="FY52" s="447"/>
      <c r="FZ52" s="447"/>
      <c r="GA52" s="447"/>
      <c r="GB52" s="447"/>
      <c r="GC52" s="447"/>
      <c r="GD52" s="447"/>
      <c r="GE52" s="447"/>
      <c r="GF52" s="447"/>
      <c r="GG52" s="447"/>
      <c r="GH52" s="447"/>
      <c r="GI52" s="447"/>
      <c r="GJ52" s="447"/>
      <c r="GK52" s="447"/>
      <c r="GL52" s="447"/>
      <c r="GM52" s="447"/>
      <c r="GN52" s="447"/>
      <c r="GO52" s="447"/>
      <c r="GP52" s="447"/>
      <c r="GQ52" s="447"/>
      <c r="GR52" s="447"/>
      <c r="GS52" s="447"/>
      <c r="GT52" s="447"/>
      <c r="GU52" s="447"/>
      <c r="GV52" s="447"/>
      <c r="GW52" s="447"/>
      <c r="GX52" s="447"/>
      <c r="GY52" s="447"/>
      <c r="GZ52" s="447"/>
      <c r="HA52" s="447"/>
      <c r="HB52" s="447"/>
      <c r="HC52" s="447"/>
      <c r="HD52" s="447"/>
      <c r="HE52" s="447"/>
      <c r="HF52" s="447"/>
      <c r="HG52" s="447"/>
      <c r="HH52" s="447"/>
      <c r="HI52" s="447"/>
      <c r="HJ52" s="447"/>
      <c r="HK52" s="447"/>
      <c r="HL52" s="447"/>
      <c r="HM52" s="447"/>
      <c r="HN52" s="447"/>
      <c r="HO52" s="447"/>
      <c r="HP52" s="447"/>
      <c r="HQ52" s="447"/>
      <c r="HR52" s="447"/>
      <c r="HS52" s="447"/>
      <c r="HT52" s="447"/>
      <c r="HU52" s="447"/>
      <c r="HV52" s="447"/>
      <c r="HW52" s="447"/>
      <c r="HX52" s="447"/>
      <c r="HY52" s="447"/>
      <c r="HZ52" s="447"/>
      <c r="IA52" s="447"/>
      <c r="IB52" s="447"/>
      <c r="IC52" s="447"/>
      <c r="ID52" s="447"/>
      <c r="IE52" s="447"/>
      <c r="IF52" s="447"/>
      <c r="IG52" s="447"/>
      <c r="IH52" s="447"/>
      <c r="II52" s="447"/>
      <c r="IJ52" s="447"/>
      <c r="IK52" s="447"/>
      <c r="IL52" s="447"/>
      <c r="IM52" s="447"/>
      <c r="IN52" s="447"/>
      <c r="IO52" s="447"/>
      <c r="IP52" s="447"/>
      <c r="IQ52" s="447"/>
      <c r="IR52" s="447"/>
      <c r="IS52" s="447"/>
      <c r="IT52" s="447"/>
      <c r="IU52" s="447"/>
      <c r="IV52" s="447"/>
    </row>
    <row r="53" spans="1:256" s="383" customFormat="1" ht="12.75" hidden="1" customHeight="1" x14ac:dyDescent="0.25">
      <c r="A53" s="448"/>
      <c r="B53" s="445"/>
      <c r="C53" s="445"/>
      <c r="D53" s="445"/>
      <c r="E53" s="445"/>
      <c r="F53" s="445"/>
      <c r="G53" s="445"/>
      <c r="H53" s="445"/>
      <c r="I53" s="445"/>
      <c r="J53" s="446"/>
      <c r="K53" s="445"/>
      <c r="L53" s="445"/>
      <c r="M53" s="445"/>
      <c r="N53" s="445"/>
      <c r="O53" s="445"/>
      <c r="P53" s="445"/>
      <c r="Q53" s="445"/>
      <c r="R53" s="445"/>
      <c r="S53" s="445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7"/>
      <c r="FD53" s="447"/>
      <c r="FE53" s="447"/>
      <c r="FF53" s="447"/>
      <c r="FG53" s="447"/>
      <c r="FH53" s="447"/>
      <c r="FI53" s="447"/>
      <c r="FJ53" s="447"/>
      <c r="FK53" s="447"/>
      <c r="FL53" s="447"/>
      <c r="FM53" s="447"/>
      <c r="FN53" s="447"/>
      <c r="FO53" s="447"/>
      <c r="FP53" s="447"/>
      <c r="FQ53" s="447"/>
      <c r="FR53" s="447"/>
      <c r="FS53" s="447"/>
      <c r="FT53" s="447"/>
      <c r="FU53" s="447"/>
      <c r="FV53" s="447"/>
      <c r="FW53" s="447"/>
      <c r="FX53" s="447"/>
      <c r="FY53" s="447"/>
      <c r="FZ53" s="447"/>
      <c r="GA53" s="447"/>
      <c r="GB53" s="447"/>
      <c r="GC53" s="447"/>
      <c r="GD53" s="447"/>
      <c r="GE53" s="447"/>
      <c r="GF53" s="447"/>
      <c r="GG53" s="447"/>
      <c r="GH53" s="447"/>
      <c r="GI53" s="447"/>
      <c r="GJ53" s="447"/>
      <c r="GK53" s="447"/>
      <c r="GL53" s="447"/>
      <c r="GM53" s="447"/>
      <c r="GN53" s="447"/>
      <c r="GO53" s="447"/>
      <c r="GP53" s="447"/>
      <c r="GQ53" s="447"/>
      <c r="GR53" s="447"/>
      <c r="GS53" s="447"/>
      <c r="GT53" s="447"/>
      <c r="GU53" s="447"/>
      <c r="GV53" s="447"/>
      <c r="GW53" s="447"/>
      <c r="GX53" s="447"/>
      <c r="GY53" s="447"/>
      <c r="GZ53" s="447"/>
      <c r="HA53" s="447"/>
      <c r="HB53" s="447"/>
      <c r="HC53" s="447"/>
      <c r="HD53" s="447"/>
      <c r="HE53" s="447"/>
      <c r="HF53" s="447"/>
      <c r="HG53" s="447"/>
      <c r="HH53" s="447"/>
      <c r="HI53" s="447"/>
      <c r="HJ53" s="447"/>
      <c r="HK53" s="447"/>
      <c r="HL53" s="447"/>
      <c r="HM53" s="447"/>
      <c r="HN53" s="447"/>
      <c r="HO53" s="447"/>
      <c r="HP53" s="447"/>
      <c r="HQ53" s="447"/>
      <c r="HR53" s="447"/>
      <c r="HS53" s="447"/>
      <c r="HT53" s="447"/>
      <c r="HU53" s="447"/>
      <c r="HV53" s="447"/>
      <c r="HW53" s="447"/>
      <c r="HX53" s="447"/>
      <c r="HY53" s="447"/>
      <c r="HZ53" s="447"/>
      <c r="IA53" s="447"/>
      <c r="IB53" s="447"/>
      <c r="IC53" s="447"/>
      <c r="ID53" s="447"/>
      <c r="IE53" s="447"/>
      <c r="IF53" s="447"/>
      <c r="IG53" s="447"/>
      <c r="IH53" s="447"/>
      <c r="II53" s="447"/>
      <c r="IJ53" s="447"/>
      <c r="IK53" s="447"/>
      <c r="IL53" s="447"/>
      <c r="IM53" s="447"/>
      <c r="IN53" s="447"/>
      <c r="IO53" s="447"/>
      <c r="IP53" s="447"/>
      <c r="IQ53" s="447"/>
      <c r="IR53" s="447"/>
      <c r="IS53" s="447"/>
      <c r="IT53" s="447"/>
      <c r="IU53" s="447"/>
      <c r="IV53" s="447"/>
    </row>
    <row r="54" spans="1:256" s="449" customFormat="1" ht="11.25" hidden="1" customHeight="1" x14ac:dyDescent="0.25">
      <c r="A54" s="448"/>
      <c r="B54" s="445"/>
      <c r="C54" s="445"/>
      <c r="D54" s="445"/>
      <c r="E54" s="445"/>
      <c r="F54" s="445"/>
      <c r="G54" s="445"/>
      <c r="H54" s="445"/>
      <c r="I54" s="445"/>
      <c r="J54" s="446"/>
      <c r="K54" s="445"/>
      <c r="L54" s="445"/>
      <c r="M54" s="445"/>
      <c r="N54" s="445"/>
      <c r="O54" s="445"/>
      <c r="P54" s="445"/>
      <c r="Q54" s="445"/>
      <c r="R54" s="445"/>
      <c r="S54" s="445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7"/>
      <c r="FD54" s="447"/>
      <c r="FE54" s="447"/>
      <c r="FF54" s="447"/>
      <c r="FG54" s="447"/>
      <c r="FH54" s="447"/>
      <c r="FI54" s="447"/>
      <c r="FJ54" s="447"/>
      <c r="FK54" s="447"/>
      <c r="FL54" s="447"/>
      <c r="FM54" s="447"/>
      <c r="FN54" s="447"/>
      <c r="FO54" s="447"/>
      <c r="FP54" s="447"/>
      <c r="FQ54" s="447"/>
      <c r="FR54" s="447"/>
      <c r="FS54" s="447"/>
      <c r="FT54" s="447"/>
      <c r="FU54" s="447"/>
      <c r="FV54" s="447"/>
      <c r="FW54" s="447"/>
      <c r="FX54" s="447"/>
      <c r="FY54" s="447"/>
      <c r="FZ54" s="447"/>
      <c r="GA54" s="447"/>
      <c r="GB54" s="447"/>
      <c r="GC54" s="447"/>
      <c r="GD54" s="447"/>
      <c r="GE54" s="447"/>
      <c r="GF54" s="447"/>
      <c r="GG54" s="447"/>
      <c r="GH54" s="447"/>
      <c r="GI54" s="447"/>
      <c r="GJ54" s="447"/>
      <c r="GK54" s="447"/>
      <c r="GL54" s="447"/>
      <c r="GM54" s="447"/>
      <c r="GN54" s="447"/>
      <c r="GO54" s="447"/>
      <c r="GP54" s="447"/>
      <c r="GQ54" s="447"/>
      <c r="GR54" s="447"/>
      <c r="GS54" s="447"/>
      <c r="GT54" s="447"/>
      <c r="GU54" s="447"/>
      <c r="GV54" s="447"/>
      <c r="GW54" s="447"/>
      <c r="GX54" s="447"/>
      <c r="GY54" s="447"/>
      <c r="GZ54" s="447"/>
      <c r="HA54" s="447"/>
      <c r="HB54" s="447"/>
      <c r="HC54" s="447"/>
      <c r="HD54" s="447"/>
      <c r="HE54" s="447"/>
      <c r="HF54" s="447"/>
      <c r="HG54" s="447"/>
      <c r="HH54" s="447"/>
      <c r="HI54" s="447"/>
      <c r="HJ54" s="447"/>
      <c r="HK54" s="447"/>
      <c r="HL54" s="447"/>
      <c r="HM54" s="447"/>
      <c r="HN54" s="447"/>
      <c r="HO54" s="447"/>
      <c r="HP54" s="447"/>
      <c r="HQ54" s="447"/>
      <c r="HR54" s="447"/>
      <c r="HS54" s="447"/>
      <c r="HT54" s="447"/>
      <c r="HU54" s="447"/>
      <c r="HV54" s="447"/>
      <c r="HW54" s="447"/>
      <c r="HX54" s="447"/>
      <c r="HY54" s="447"/>
      <c r="HZ54" s="447"/>
      <c r="IA54" s="447"/>
      <c r="IB54" s="447"/>
      <c r="IC54" s="447"/>
      <c r="ID54" s="447"/>
      <c r="IE54" s="447"/>
      <c r="IF54" s="447"/>
      <c r="IG54" s="447"/>
      <c r="IH54" s="447"/>
      <c r="II54" s="447"/>
      <c r="IJ54" s="447"/>
      <c r="IK54" s="447"/>
      <c r="IL54" s="447"/>
      <c r="IM54" s="447"/>
      <c r="IN54" s="447"/>
      <c r="IO54" s="447"/>
      <c r="IP54" s="447"/>
      <c r="IQ54" s="447"/>
      <c r="IR54" s="447"/>
      <c r="IS54" s="447"/>
      <c r="IT54" s="447"/>
      <c r="IU54" s="447"/>
      <c r="IV54" s="447"/>
    </row>
    <row r="55" spans="1:256" s="449" customFormat="1" ht="11.25" hidden="1" customHeight="1" x14ac:dyDescent="0.2">
      <c r="A55" s="397"/>
      <c r="B55" s="397"/>
      <c r="C55" s="397"/>
      <c r="D55" s="397"/>
      <c r="E55" s="397"/>
      <c r="F55" s="397"/>
      <c r="G55" s="397"/>
      <c r="H55" s="397"/>
      <c r="I55" s="397"/>
      <c r="J55" s="398"/>
      <c r="K55" s="450"/>
      <c r="L55" s="450"/>
      <c r="M55" s="450"/>
      <c r="N55" s="450"/>
      <c r="O55" s="450"/>
      <c r="P55" s="450"/>
      <c r="Q55" s="450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  <c r="CP55" s="397"/>
      <c r="CQ55" s="397"/>
      <c r="CR55" s="397"/>
      <c r="CS55" s="397"/>
      <c r="CT55" s="397"/>
      <c r="CU55" s="397"/>
      <c r="CV55" s="397"/>
      <c r="CW55" s="397"/>
      <c r="CX55" s="397"/>
      <c r="CY55" s="397"/>
      <c r="CZ55" s="397"/>
      <c r="DA55" s="397"/>
      <c r="DB55" s="397"/>
      <c r="DC55" s="397"/>
      <c r="DD55" s="397"/>
      <c r="DE55" s="397"/>
      <c r="DF55" s="397"/>
      <c r="DG55" s="397"/>
      <c r="DH55" s="397"/>
      <c r="DI55" s="397"/>
      <c r="DJ55" s="397"/>
      <c r="DK55" s="397"/>
      <c r="DL55" s="397"/>
      <c r="DM55" s="397"/>
      <c r="DN55" s="397"/>
      <c r="DO55" s="397"/>
      <c r="DP55" s="397"/>
      <c r="DQ55" s="397"/>
      <c r="DR55" s="397"/>
      <c r="DS55" s="397"/>
      <c r="DT55" s="397"/>
      <c r="DU55" s="397"/>
      <c r="DV55" s="397"/>
      <c r="DW55" s="397"/>
      <c r="DX55" s="397"/>
      <c r="DY55" s="397"/>
      <c r="DZ55" s="397"/>
      <c r="EA55" s="397"/>
      <c r="EB55" s="397"/>
      <c r="EC55" s="397"/>
      <c r="ED55" s="397"/>
      <c r="EE55" s="397"/>
      <c r="EF55" s="397"/>
      <c r="EG55" s="397"/>
      <c r="EH55" s="397"/>
      <c r="EI55" s="397"/>
      <c r="EJ55" s="397"/>
      <c r="EK55" s="397"/>
      <c r="EL55" s="397"/>
      <c r="EM55" s="397"/>
      <c r="EN55" s="397"/>
      <c r="EO55" s="397"/>
      <c r="EP55" s="397"/>
      <c r="EQ55" s="397"/>
      <c r="ER55" s="397"/>
      <c r="ES55" s="397"/>
      <c r="ET55" s="397"/>
      <c r="EU55" s="397"/>
      <c r="EV55" s="397"/>
      <c r="EW55" s="397"/>
      <c r="EX55" s="397"/>
      <c r="EY55" s="397"/>
      <c r="EZ55" s="397"/>
      <c r="FA55" s="397"/>
      <c r="FB55" s="397"/>
      <c r="FC55" s="397"/>
      <c r="FD55" s="397"/>
      <c r="FE55" s="397"/>
      <c r="FF55" s="397"/>
      <c r="FG55" s="397"/>
      <c r="FH55" s="397"/>
      <c r="FI55" s="397"/>
      <c r="FJ55" s="397"/>
      <c r="FK55" s="397"/>
      <c r="FL55" s="397"/>
      <c r="FM55" s="397"/>
      <c r="FN55" s="397"/>
      <c r="FO55" s="397"/>
      <c r="FP55" s="397"/>
      <c r="FQ55" s="397"/>
      <c r="FR55" s="397"/>
      <c r="FS55" s="397"/>
      <c r="FT55" s="397"/>
      <c r="FU55" s="397"/>
      <c r="FV55" s="397"/>
      <c r="FW55" s="397"/>
      <c r="FX55" s="397"/>
      <c r="FY55" s="397"/>
      <c r="FZ55" s="397"/>
      <c r="GA55" s="397"/>
      <c r="GB55" s="397"/>
      <c r="GC55" s="397"/>
      <c r="GD55" s="397"/>
      <c r="GE55" s="397"/>
      <c r="GF55" s="397"/>
      <c r="GG55" s="397"/>
      <c r="GH55" s="397"/>
      <c r="GI55" s="397"/>
      <c r="GJ55" s="397"/>
      <c r="GK55" s="397"/>
      <c r="GL55" s="397"/>
      <c r="GM55" s="397"/>
      <c r="GN55" s="397"/>
      <c r="GO55" s="397"/>
      <c r="GP55" s="397"/>
      <c r="GQ55" s="397"/>
      <c r="GR55" s="397"/>
      <c r="GS55" s="397"/>
      <c r="GT55" s="397"/>
      <c r="GU55" s="397"/>
      <c r="GV55" s="397"/>
      <c r="GW55" s="397"/>
      <c r="GX55" s="397"/>
      <c r="GY55" s="397"/>
      <c r="GZ55" s="397"/>
      <c r="HA55" s="397"/>
      <c r="HB55" s="397"/>
      <c r="HC55" s="397"/>
      <c r="HD55" s="397"/>
      <c r="HE55" s="397"/>
      <c r="HF55" s="397"/>
      <c r="HG55" s="397"/>
      <c r="HH55" s="397"/>
      <c r="HI55" s="397"/>
      <c r="HJ55" s="397"/>
      <c r="HK55" s="397"/>
      <c r="HL55" s="397"/>
      <c r="HM55" s="397"/>
      <c r="HN55" s="397"/>
      <c r="HO55" s="397"/>
      <c r="HP55" s="397"/>
      <c r="HQ55" s="397"/>
      <c r="HR55" s="397"/>
      <c r="HS55" s="397"/>
      <c r="HT55" s="397"/>
      <c r="HU55" s="397"/>
      <c r="HV55" s="397"/>
      <c r="HW55" s="397"/>
      <c r="HX55" s="397"/>
      <c r="HY55" s="397"/>
      <c r="HZ55" s="397"/>
      <c r="IA55" s="397"/>
      <c r="IB55" s="397"/>
      <c r="IC55" s="397"/>
      <c r="ID55" s="397"/>
      <c r="IE55" s="397"/>
      <c r="IF55" s="397"/>
      <c r="IG55" s="397"/>
      <c r="IH55" s="397"/>
      <c r="II55" s="397"/>
      <c r="IJ55" s="397"/>
      <c r="IK55" s="397"/>
      <c r="IL55" s="397"/>
      <c r="IM55" s="397"/>
      <c r="IN55" s="397"/>
      <c r="IO55" s="397"/>
      <c r="IP55" s="397"/>
      <c r="IQ55" s="397"/>
      <c r="IR55" s="397"/>
      <c r="IS55" s="397"/>
      <c r="IT55" s="397"/>
      <c r="IU55" s="397"/>
      <c r="IV55" s="397"/>
    </row>
    <row r="56" spans="1:256" ht="12.75" hidden="1" customHeight="1" x14ac:dyDescent="0.25">
      <c r="A56" s="397"/>
      <c r="B56" s="397"/>
      <c r="C56" s="397"/>
      <c r="D56" s="397"/>
      <c r="E56" s="397"/>
      <c r="F56" s="397"/>
      <c r="G56" s="397"/>
      <c r="H56" s="397"/>
      <c r="I56" s="397"/>
      <c r="J56" s="398"/>
      <c r="K56" s="450"/>
      <c r="L56" s="450"/>
      <c r="M56" s="450"/>
      <c r="N56" s="450"/>
      <c r="O56" s="450"/>
      <c r="P56" s="450"/>
      <c r="Q56" s="450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  <c r="DX56" s="397"/>
      <c r="DY56" s="397"/>
      <c r="DZ56" s="397"/>
      <c r="EA56" s="397"/>
      <c r="EB56" s="397"/>
      <c r="EC56" s="397"/>
      <c r="ED56" s="397"/>
      <c r="EE56" s="397"/>
      <c r="EF56" s="397"/>
      <c r="EG56" s="397"/>
      <c r="EH56" s="397"/>
      <c r="EI56" s="397"/>
      <c r="EJ56" s="397"/>
      <c r="EK56" s="397"/>
      <c r="EL56" s="397"/>
      <c r="EM56" s="397"/>
      <c r="EN56" s="397"/>
      <c r="EO56" s="397"/>
      <c r="EP56" s="397"/>
      <c r="EQ56" s="397"/>
      <c r="ER56" s="397"/>
      <c r="ES56" s="397"/>
      <c r="ET56" s="397"/>
      <c r="EU56" s="397"/>
      <c r="EV56" s="397"/>
      <c r="EW56" s="397"/>
      <c r="EX56" s="397"/>
      <c r="EY56" s="397"/>
      <c r="EZ56" s="397"/>
      <c r="FA56" s="397"/>
      <c r="FB56" s="397"/>
      <c r="FC56" s="397"/>
      <c r="FD56" s="397"/>
      <c r="FE56" s="397"/>
      <c r="FF56" s="397"/>
      <c r="FG56" s="397"/>
      <c r="FH56" s="397"/>
      <c r="FI56" s="397"/>
      <c r="FJ56" s="397"/>
      <c r="FK56" s="397"/>
      <c r="FL56" s="397"/>
      <c r="FM56" s="397"/>
      <c r="FN56" s="397"/>
      <c r="FO56" s="397"/>
      <c r="FP56" s="397"/>
      <c r="FQ56" s="397"/>
      <c r="FR56" s="397"/>
      <c r="FS56" s="397"/>
      <c r="FT56" s="397"/>
      <c r="FU56" s="397"/>
      <c r="FV56" s="397"/>
      <c r="FW56" s="397"/>
      <c r="FX56" s="397"/>
      <c r="FY56" s="397"/>
      <c r="FZ56" s="397"/>
      <c r="GA56" s="397"/>
      <c r="GB56" s="397"/>
      <c r="GC56" s="397"/>
      <c r="GD56" s="397"/>
      <c r="GE56" s="397"/>
      <c r="GF56" s="397"/>
      <c r="GG56" s="397"/>
      <c r="GH56" s="397"/>
      <c r="GI56" s="397"/>
      <c r="GJ56" s="397"/>
      <c r="GK56" s="397"/>
      <c r="GL56" s="397"/>
      <c r="GM56" s="397"/>
      <c r="GN56" s="397"/>
      <c r="GO56" s="397"/>
      <c r="GP56" s="397"/>
      <c r="GQ56" s="397"/>
      <c r="GR56" s="397"/>
      <c r="GS56" s="397"/>
      <c r="GT56" s="397"/>
      <c r="GU56" s="397"/>
      <c r="GV56" s="397"/>
      <c r="GW56" s="397"/>
      <c r="GX56" s="397"/>
      <c r="GY56" s="397"/>
      <c r="GZ56" s="397"/>
      <c r="HA56" s="397"/>
      <c r="HB56" s="397"/>
      <c r="HC56" s="397"/>
      <c r="HD56" s="397"/>
      <c r="HE56" s="397"/>
      <c r="HF56" s="397"/>
      <c r="HG56" s="397"/>
      <c r="HH56" s="397"/>
      <c r="HI56" s="397"/>
      <c r="HJ56" s="397"/>
      <c r="HK56" s="397"/>
      <c r="HL56" s="397"/>
      <c r="HM56" s="397"/>
      <c r="HN56" s="397"/>
      <c r="HO56" s="397"/>
      <c r="HP56" s="397"/>
      <c r="HQ56" s="397"/>
      <c r="HR56" s="397"/>
      <c r="HS56" s="397"/>
      <c r="HT56" s="397"/>
      <c r="HU56" s="397"/>
      <c r="HV56" s="397"/>
      <c r="HW56" s="397"/>
      <c r="HX56" s="397"/>
      <c r="HY56" s="397"/>
      <c r="HZ56" s="397"/>
      <c r="IA56" s="397"/>
      <c r="IB56" s="397"/>
      <c r="IC56" s="397"/>
      <c r="ID56" s="397"/>
      <c r="IE56" s="397"/>
      <c r="IF56" s="397"/>
      <c r="IG56" s="397"/>
      <c r="IH56" s="397"/>
      <c r="II56" s="397"/>
      <c r="IJ56" s="397"/>
      <c r="IK56" s="397"/>
      <c r="IL56" s="397"/>
      <c r="IM56" s="397"/>
      <c r="IN56" s="397"/>
      <c r="IO56" s="397"/>
      <c r="IP56" s="397"/>
      <c r="IQ56" s="397"/>
      <c r="IR56" s="397"/>
      <c r="IS56" s="397"/>
      <c r="IT56" s="397"/>
      <c r="IU56" s="397"/>
      <c r="IV56" s="397"/>
    </row>
    <row r="57" spans="1:256" ht="12.75" hidden="1" customHeight="1" x14ac:dyDescent="0.25"/>
    <row r="58" spans="1:256" ht="12.75" hidden="1" customHeight="1" x14ac:dyDescent="0.25">
      <c r="J58"/>
      <c r="K58"/>
      <c r="L58"/>
      <c r="M58"/>
      <c r="N58"/>
      <c r="O58"/>
      <c r="P58"/>
      <c r="Q58"/>
    </row>
    <row r="59" spans="1:256" ht="12.75" hidden="1" customHeight="1" x14ac:dyDescent="0.25">
      <c r="J59"/>
      <c r="K59"/>
      <c r="L59"/>
      <c r="M59"/>
      <c r="N59"/>
      <c r="O59"/>
      <c r="P59"/>
      <c r="Q59"/>
    </row>
    <row r="60" spans="1:256" ht="12.75" hidden="1" customHeight="1" x14ac:dyDescent="0.25">
      <c r="J60"/>
      <c r="K60"/>
      <c r="L60"/>
      <c r="M60"/>
      <c r="N60"/>
      <c r="O60"/>
      <c r="P60"/>
      <c r="Q60"/>
    </row>
    <row r="61" spans="1:256" ht="12.75" hidden="1" customHeight="1" x14ac:dyDescent="0.25">
      <c r="J61"/>
      <c r="K61"/>
      <c r="L61"/>
      <c r="M61"/>
      <c r="N61"/>
      <c r="O61"/>
      <c r="P61"/>
      <c r="Q61"/>
    </row>
  </sheetData>
  <mergeCells count="4">
    <mergeCell ref="B3:C3"/>
    <mergeCell ref="E3:F3"/>
    <mergeCell ref="B4:C4"/>
    <mergeCell ref="E4:F4"/>
  </mergeCells>
  <conditionalFormatting sqref="L14:U16 N38:U42 L38:M41 L22:U23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30:U32">
    <cfRule type="cellIs" dxfId="13" priority="14" stopIfTrue="1" operator="lessThan">
      <formula>0</formula>
    </cfRule>
  </conditionalFormatting>
  <conditionalFormatting sqref="J30:J32 E30:E32 B30:B32 G30:H32">
    <cfRule type="cellIs" dxfId="12" priority="13" stopIfTrue="1" operator="lessThan">
      <formula>0</formula>
    </cfRule>
  </conditionalFormatting>
  <conditionalFormatting sqref="L24:U28">
    <cfRule type="cellIs" dxfId="11" priority="12" stopIfTrue="1" operator="lessThan">
      <formula>0</formula>
    </cfRule>
  </conditionalFormatting>
  <conditionalFormatting sqref="J24:J28 E24:E28 B24:B28 G24:H28">
    <cfRule type="cellIs" dxfId="10" priority="11" stopIfTrue="1" operator="lessThan">
      <formula>0</formula>
    </cfRule>
  </conditionalFormatting>
  <conditionalFormatting sqref="L33:U33">
    <cfRule type="cellIs" dxfId="9" priority="10" stopIfTrue="1" operator="lessThan">
      <formula>0</formula>
    </cfRule>
  </conditionalFormatting>
  <conditionalFormatting sqref="J33 E33 B33 G33:H33">
    <cfRule type="cellIs" dxfId="8" priority="9" stopIfTrue="1" operator="lessThan">
      <formula>0</formula>
    </cfRule>
  </conditionalFormatting>
  <conditionalFormatting sqref="L29:U29">
    <cfRule type="cellIs" dxfId="7" priority="8" stopIfTrue="1" operator="lessThan">
      <formula>0</formula>
    </cfRule>
  </conditionalFormatting>
  <conditionalFormatting sqref="J29 E29 B29 G29:H29">
    <cfRule type="cellIs" dxfId="6" priority="7" stopIfTrue="1" operator="lessThan">
      <formula>0</formula>
    </cfRule>
  </conditionalFormatting>
  <conditionalFormatting sqref="L34:U34">
    <cfRule type="cellIs" dxfId="5" priority="6" stopIfTrue="1" operator="lessThan">
      <formula>0</formula>
    </cfRule>
  </conditionalFormatting>
  <conditionalFormatting sqref="J34 E34 B34 G34:H34">
    <cfRule type="cellIs" dxfId="4" priority="5" stopIfTrue="1" operator="lessThan">
      <formula>0</formula>
    </cfRule>
  </conditionalFormatting>
  <conditionalFormatting sqref="L19:U21">
    <cfRule type="cellIs" dxfId="3" priority="4" stopIfTrue="1" operator="lessThan">
      <formula>0</formula>
    </cfRule>
  </conditionalFormatting>
  <conditionalFormatting sqref="J19:J21 E19:E21 B19:B21 G19:H21">
    <cfRule type="cellIs" dxfId="2" priority="3" stopIfTrue="1" operator="lessThan">
      <formula>0</formula>
    </cfRule>
  </conditionalFormatting>
  <conditionalFormatting sqref="L35:U37">
    <cfRule type="cellIs" dxfId="1" priority="2" stopIfTrue="1" operator="lessThan">
      <formula>0</formula>
    </cfRule>
  </conditionalFormatting>
  <conditionalFormatting sqref="J35:J37 E35:E37 B35:B37 G35:H3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14</vt:i4>
      </vt:variant>
    </vt:vector>
  </HeadingPairs>
  <TitlesOfParts>
    <vt:vector size="32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6.1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14'!Utskriftsområde</vt:lpstr>
      <vt:lpstr>'Tabell 1'!Utskriftsrubriker</vt:lpstr>
      <vt:lpstr>'Tabell 10'!Utskriftsrubriker</vt:lpstr>
      <vt:lpstr>'Tabell 11'!Utskriftsrubriker</vt:lpstr>
      <vt:lpstr>'Tabell 12'!Utskriftsrubriker</vt:lpstr>
      <vt:lpstr>'Tabell 14'!Utskriftsrubriker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6.1'!Utskriftsrubriker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2015-09-14T10:57:46Z</cp:lastPrinted>
  <dcterms:created xsi:type="dcterms:W3CDTF">2013-04-08T12:55:08Z</dcterms:created>
  <dcterms:modified xsi:type="dcterms:W3CDTF">2020-12-14T10:02:48Z</dcterms:modified>
</cp:coreProperties>
</file>