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d\NR\Offentlig Ekonomi\LSS-utjämning\År 2023\Produktsida\Rev utfall\"/>
    </mc:Choice>
  </mc:AlternateContent>
  <xr:revisionPtr revIDLastSave="0" documentId="13_ncr:1_{584A1981-9034-4782-9025-91E58337F5D8}" xr6:coauthVersionLast="47" xr6:coauthVersionMax="47" xr10:uidLastSave="{00000000-0000-0000-0000-000000000000}"/>
  <bookViews>
    <workbookView xWindow="29955" yWindow="240" windowWidth="27420" windowHeight="16590" xr2:uid="{00000000-000D-0000-FFFF-FFFF00000000}"/>
  </bookViews>
  <sheets>
    <sheet name="Innehåll" sheetId="1" r:id="rId1"/>
    <sheet name="Tabell 1" sheetId="12" r:id="rId2"/>
    <sheet name="Tabell 2" sheetId="4" r:id="rId3"/>
    <sheet name="Tabell 3" sheetId="5" r:id="rId4"/>
    <sheet name="Tabell 4" sheetId="6" r:id="rId5"/>
    <sheet name="Tabell 5" sheetId="8" r:id="rId6"/>
    <sheet name="Tabell 6" sheetId="11" r:id="rId7"/>
    <sheet name="Data" sheetId="10" state="hidden" r:id="rId8"/>
    <sheet name="Tabell 7" sheetId="13" r:id="rId9"/>
  </sheets>
  <externalReferences>
    <externalReference r:id="rId10"/>
  </externalReferences>
  <definedNames>
    <definedName name="A">'[1]Bilaga X'!$F$43</definedName>
    <definedName name="AndSthlm" localSheetId="0">#REF!</definedName>
    <definedName name="AndSthlm">#REF!</definedName>
    <definedName name="AnslagKval">'[1]Tabell 2'!$K$4</definedName>
    <definedName name="AnslagMaxtaxa">#REF!</definedName>
    <definedName name="AvdragAdmin">#REF!</definedName>
    <definedName name="avrunda" localSheetId="1">#REF!</definedName>
    <definedName name="avrunda">#REF!</definedName>
    <definedName name="B">'[1]Bilaga X'!$F$44</definedName>
    <definedName name="D">'[1]Bilaga X'!$F$46</definedName>
    <definedName name="E">'[1]Bilaga X'!$F$47</definedName>
    <definedName name="G">'[1]Bilaga X'!$F$51</definedName>
    <definedName name="H">'[1]Bilaga X'!$R$4</definedName>
    <definedName name="I">#REF!</definedName>
    <definedName name="J">#REF!</definedName>
    <definedName name="K">#REF!</definedName>
    <definedName name="K_AndTät11">#REF!</definedName>
    <definedName name="K_AndUtP">#REF!</definedName>
    <definedName name="K_IcKoll">#REF!</definedName>
    <definedName name="K_Rotgles">#REF!</definedName>
    <definedName name="Korr_HoS">#REF!</definedName>
    <definedName name="KorrFaktKoll">#REF!</definedName>
    <definedName name="L">#REF!</definedName>
    <definedName name="M">#REF!</definedName>
    <definedName name="N">#REF!</definedName>
    <definedName name="O">#REF!</definedName>
    <definedName name="P">#REF!</definedName>
    <definedName name="Q">#REF!</definedName>
    <definedName name="S">#REF!</definedName>
    <definedName name="SnittAmb">#REF!</definedName>
    <definedName name="SnittPrimV">#REF!</definedName>
    <definedName name="SnittSjukR">#REF!</definedName>
    <definedName name="SnittSmåSjH">#REF!</definedName>
    <definedName name="SnittÖverN">#REF!</definedName>
    <definedName name="TotKostLT">#REF!</definedName>
    <definedName name="TotMaxtaxa">#REF!</definedName>
    <definedName name="_xlnm.Print_Area" localSheetId="2">'Tabell 2'!$A$1:$T$302</definedName>
    <definedName name="_xlnm.Print_Area" localSheetId="4">'Tabell 4'!$A$1:$T$328</definedName>
    <definedName name="_xlnm.Print_Area" localSheetId="5">'Tabell 5'!$A$1:$Y$40</definedName>
    <definedName name="_xlnm.Print_Area" localSheetId="6">'Tabell 6'!$A$1:$D$44</definedName>
    <definedName name="_xlnm.Print_Titles" localSheetId="7">Data!$C:$C</definedName>
    <definedName name="_xlnm.Print_Titles" localSheetId="1">'Tabell 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2" l="1"/>
  <c r="C40" i="11" l="1"/>
  <c r="C35" i="11"/>
  <c r="C30" i="11"/>
  <c r="C25" i="11"/>
  <c r="C21" i="11"/>
  <c r="C16" i="11"/>
  <c r="C12" i="11"/>
  <c r="C6" i="11"/>
  <c r="C39" i="11"/>
  <c r="C34" i="11"/>
  <c r="C29" i="11"/>
  <c r="C24" i="11"/>
  <c r="C19" i="11"/>
  <c r="C15" i="11"/>
  <c r="C11" i="11"/>
  <c r="C38" i="11"/>
  <c r="C32" i="11"/>
  <c r="C28" i="11"/>
  <c r="C23" i="11"/>
  <c r="C18" i="11"/>
  <c r="C14" i="11"/>
  <c r="C8" i="11"/>
  <c r="C37" i="11"/>
  <c r="C31" i="11"/>
  <c r="C27" i="11"/>
  <c r="C22" i="11"/>
  <c r="C17" i="11"/>
  <c r="C13" i="11"/>
  <c r="C7" i="11"/>
  <c r="D3" i="13"/>
  <c r="F17" i="8" l="1"/>
  <c r="B36" i="8"/>
  <c r="F23" i="8"/>
  <c r="F12" i="8"/>
  <c r="F26" i="8" l="1"/>
  <c r="B26" i="8" l="1"/>
  <c r="B38" i="11"/>
  <c r="B8" i="12" l="1"/>
  <c r="J8" i="12"/>
  <c r="C8" i="12"/>
  <c r="E8" i="12"/>
  <c r="F8" i="12"/>
</calcChain>
</file>

<file path=xl/sharedStrings.xml><?xml version="1.0" encoding="utf-8"?>
<sst xmlns="http://schemas.openxmlformats.org/spreadsheetml/2006/main" count="3437" uniqueCount="989">
  <si>
    <t>Tabellförteckning:</t>
  </si>
  <si>
    <t xml:space="preserve">Tabell 1   </t>
  </si>
  <si>
    <t xml:space="preserve">Tabell 2   </t>
  </si>
  <si>
    <t xml:space="preserve">Tabell 3 </t>
  </si>
  <si>
    <t>Tabell 4</t>
  </si>
  <si>
    <t>Län</t>
  </si>
  <si>
    <t>Folk-</t>
  </si>
  <si>
    <t>Grund-</t>
  </si>
  <si>
    <t>Personal-</t>
  </si>
  <si>
    <t>Standard-</t>
  </si>
  <si>
    <t>Standardkostnad</t>
  </si>
  <si>
    <t>Utjämnings-</t>
  </si>
  <si>
    <t>mängd</t>
  </si>
  <si>
    <t>läggande</t>
  </si>
  <si>
    <t>kostnads-</t>
  </si>
  <si>
    <t>kostnad</t>
  </si>
  <si>
    <t>efter korrigering och</t>
  </si>
  <si>
    <t>bidrag(+)/</t>
  </si>
  <si>
    <t>Kommun</t>
  </si>
  <si>
    <t>standard-</t>
  </si>
  <si>
    <t>index</t>
  </si>
  <si>
    <t>inklusive</t>
  </si>
  <si>
    <t>kronor</t>
  </si>
  <si>
    <t>(PK-IX)</t>
  </si>
  <si>
    <t>PK-IX</t>
  </si>
  <si>
    <t>års beräknade nivå</t>
  </si>
  <si>
    <t>Tkr</t>
  </si>
  <si>
    <t>Kronor</t>
  </si>
  <si>
    <t>(Tabell 2)</t>
  </si>
  <si>
    <t>(Tabell 3)</t>
  </si>
  <si>
    <t>per inv</t>
  </si>
  <si>
    <t>Hela riket</t>
  </si>
  <si>
    <t>Utjämning av LSS-kostnader mellan kommuner</t>
  </si>
  <si>
    <r>
      <t>Antal</t>
    </r>
    <r>
      <rPr>
        <vertAlign val="superscript"/>
        <sz val="10"/>
        <rFont val="Arial"/>
        <family val="2"/>
      </rPr>
      <t>1</t>
    </r>
  </si>
  <si>
    <t>Ersättn till</t>
  </si>
  <si>
    <t>Person-</t>
  </si>
  <si>
    <t>Därav</t>
  </si>
  <si>
    <t>Led-</t>
  </si>
  <si>
    <t>Kon-</t>
  </si>
  <si>
    <t>Av-</t>
  </si>
  <si>
    <t>Kort-</t>
  </si>
  <si>
    <t>Boende</t>
  </si>
  <si>
    <t>Daglig</t>
  </si>
  <si>
    <t>beslut om</t>
  </si>
  <si>
    <t>Försäkrings-</t>
  </si>
  <si>
    <t>lig assi-</t>
  </si>
  <si>
    <t>till boende i</t>
  </si>
  <si>
    <t>sagar-</t>
  </si>
  <si>
    <t>takt-</t>
  </si>
  <si>
    <t>lösar-</t>
  </si>
  <si>
    <t>tids-</t>
  </si>
  <si>
    <t>Barn i bo-</t>
  </si>
  <si>
    <t>Barn i</t>
  </si>
  <si>
    <t>Vuxna i bo-</t>
  </si>
  <si>
    <t>verksam-</t>
  </si>
  <si>
    <t>personlig</t>
  </si>
  <si>
    <t>kassan</t>
  </si>
  <si>
    <r>
      <t>stans</t>
    </r>
    <r>
      <rPr>
        <vertAlign val="superscript"/>
        <sz val="10"/>
        <rFont val="Arial"/>
        <family val="2"/>
      </rPr>
      <t>2</t>
    </r>
  </si>
  <si>
    <t>bostad med</t>
  </si>
  <si>
    <t>ser-</t>
  </si>
  <si>
    <t>per-</t>
  </si>
  <si>
    <t>vis-</t>
  </si>
  <si>
    <t>till-</t>
  </si>
  <si>
    <t>stad med</t>
  </si>
  <si>
    <t>familje-</t>
  </si>
  <si>
    <t>het, per-</t>
  </si>
  <si>
    <t>assistans</t>
  </si>
  <si>
    <t>särskild ser-</t>
  </si>
  <si>
    <t>vice</t>
  </si>
  <si>
    <t>son</t>
  </si>
  <si>
    <t>telse</t>
  </si>
  <si>
    <t>syn</t>
  </si>
  <si>
    <t>särskild</t>
  </si>
  <si>
    <t>hem</t>
  </si>
  <si>
    <t>sonkrets</t>
  </si>
  <si>
    <t>(Källa: RS)</t>
  </si>
  <si>
    <t>vice, vuxna</t>
  </si>
  <si>
    <t>service</t>
  </si>
  <si>
    <t>1 och 2</t>
  </si>
  <si>
    <t>(Källa: Fk)</t>
  </si>
  <si>
    <r>
      <t xml:space="preserve">Beräknade personalkostnader (underlag enligt </t>
    </r>
    <r>
      <rPr>
        <i/>
        <sz val="10"/>
        <rFont val="Arial"/>
        <family val="2"/>
      </rPr>
      <t>Tabell 4</t>
    </r>
    <r>
      <rPr>
        <sz val="11"/>
        <color theme="1"/>
        <rFont val="Calibri"/>
        <family val="2"/>
        <scheme val="minor"/>
      </rPr>
      <t>)</t>
    </r>
  </si>
  <si>
    <t>Varav</t>
  </si>
  <si>
    <t>Över-</t>
  </si>
  <si>
    <t>Lönekost-</t>
  </si>
  <si>
    <t>Tillkommer</t>
  </si>
  <si>
    <r>
      <t>Avgår</t>
    </r>
    <r>
      <rPr>
        <sz val="11"/>
        <color theme="1"/>
        <rFont val="Calibri"/>
        <family val="2"/>
        <scheme val="minor"/>
      </rPr>
      <t xml:space="preserve"> 85 %</t>
    </r>
  </si>
  <si>
    <t>Summa</t>
  </si>
  <si>
    <t>personal-</t>
  </si>
  <si>
    <t>skjutande</t>
  </si>
  <si>
    <t>nader inkl</t>
  </si>
  <si>
    <t>85 % av köp</t>
  </si>
  <si>
    <t>av ersättning</t>
  </si>
  <si>
    <t>beräknad per-</t>
  </si>
  <si>
    <t>kostnader</t>
  </si>
  <si>
    <t>av verksamh,</t>
  </si>
  <si>
    <t>från Fk, för-</t>
  </si>
  <si>
    <t>sonalkostnad</t>
  </si>
  <si>
    <t>(=85%)</t>
  </si>
  <si>
    <t>PO-påslag</t>
  </si>
  <si>
    <t>övriga interna</t>
  </si>
  <si>
    <t>säljning till</t>
  </si>
  <si>
    <t>för köpt verk-</t>
  </si>
  <si>
    <t>ersatta</t>
  </si>
  <si>
    <t>kostnader, in-</t>
  </si>
  <si>
    <t>andra kom-</t>
  </si>
  <si>
    <t>samhet avs</t>
  </si>
  <si>
    <t>till 70%</t>
  </si>
  <si>
    <t>ternt fördelade</t>
  </si>
  <si>
    <t>muner, in-</t>
  </si>
  <si>
    <t xml:space="preserve">kostnader </t>
  </si>
  <si>
    <t>terna intäkter</t>
  </si>
  <si>
    <t>(A)</t>
  </si>
  <si>
    <t>(B)</t>
  </si>
  <si>
    <t>(C)</t>
  </si>
  <si>
    <t>(D=A-C)</t>
  </si>
  <si>
    <t>(E=0,7*D)</t>
  </si>
  <si>
    <t>Beräkning av personalkostnadsindex baserad på RS</t>
  </si>
  <si>
    <t>Tabell 4   Detaljerat underlag för beräkning av personalkostnadsindex baserad på</t>
  </si>
  <si>
    <t>Externa</t>
  </si>
  <si>
    <t>Entre-</t>
  </si>
  <si>
    <t>Interna</t>
  </si>
  <si>
    <t>Internt</t>
  </si>
  <si>
    <t xml:space="preserve">Interna </t>
  </si>
  <si>
    <t>Ersätt-</t>
  </si>
  <si>
    <t>Försälj-</t>
  </si>
  <si>
    <t>löner</t>
  </si>
  <si>
    <t>prenader</t>
  </si>
  <si>
    <t>köp och</t>
  </si>
  <si>
    <t>fördelade</t>
  </si>
  <si>
    <t>intäkter</t>
  </si>
  <si>
    <t>ning från</t>
  </si>
  <si>
    <t>ning till</t>
  </si>
  <si>
    <t>ning av</t>
  </si>
  <si>
    <t>och köp</t>
  </si>
  <si>
    <t>övriga</t>
  </si>
  <si>
    <t>kost-</t>
  </si>
  <si>
    <t>Försäk-</t>
  </si>
  <si>
    <t>av verk-</t>
  </si>
  <si>
    <t>interna</t>
  </si>
  <si>
    <t>nader;</t>
  </si>
  <si>
    <t>rings-</t>
  </si>
  <si>
    <t>het till</t>
  </si>
  <si>
    <t>samhet</t>
  </si>
  <si>
    <t>kommun-</t>
  </si>
  <si>
    <t>SCB-</t>
  </si>
  <si>
    <t>andra</t>
  </si>
  <si>
    <t>nader</t>
  </si>
  <si>
    <t>nyckel</t>
  </si>
  <si>
    <t>kom-</t>
  </si>
  <si>
    <t>muner</t>
  </si>
  <si>
    <t>Tabell 5</t>
  </si>
  <si>
    <t>Underlag för och beräkning av grundläggande standardkostnad</t>
  </si>
  <si>
    <t>Tabell 6</t>
  </si>
  <si>
    <t>Kostnaderna fördelas på olika typer av insatser med hjälp av andelstal angivna i LSS-utjämningsförordningen</t>
  </si>
  <si>
    <t>(SFS 2008:776). Andelstalen är baserade på SKL:s handikappnycklar.</t>
  </si>
  <si>
    <t>Typ av insats</t>
  </si>
  <si>
    <r>
      <t>Nettokostnad</t>
    </r>
    <r>
      <rPr>
        <vertAlign val="superscript"/>
        <sz val="10"/>
        <rFont val="Arial"/>
        <family val="2"/>
      </rPr>
      <t>1</t>
    </r>
    <r>
      <rPr>
        <sz val="11"/>
        <color theme="1"/>
        <rFont val="Calibri"/>
        <family val="2"/>
        <scheme val="minor"/>
      </rPr>
      <t>,</t>
    </r>
  </si>
  <si>
    <t>Antal</t>
  </si>
  <si>
    <t>Andel av</t>
  </si>
  <si>
    <t>Kostnad</t>
  </si>
  <si>
    <t>Summa netto-</t>
  </si>
  <si>
    <t>LSS-insatser,</t>
  </si>
  <si>
    <t>insatser/</t>
  </si>
  <si>
    <t>riktvärdet</t>
  </si>
  <si>
    <t>per insats</t>
  </si>
  <si>
    <t>kostnader efter</t>
  </si>
  <si>
    <t>tkr</t>
  </si>
  <si>
    <t>för gruppen</t>
  </si>
  <si>
    <t>omfördelning,</t>
  </si>
  <si>
    <t>oktober</t>
  </si>
  <si>
    <t>i procent</t>
  </si>
  <si>
    <t>Bostad med särskild service</t>
  </si>
  <si>
    <r>
      <t xml:space="preserve">- vuxna </t>
    </r>
    <r>
      <rPr>
        <i/>
        <sz val="10"/>
        <rFont val="Arial"/>
        <family val="2"/>
      </rPr>
      <t>(riktvärde)</t>
    </r>
  </si>
  <si>
    <t>- barn</t>
  </si>
  <si>
    <t>- barn i familjehem</t>
  </si>
  <si>
    <t>Daglig verksamhet</t>
  </si>
  <si>
    <t>Övriga insatser</t>
  </si>
  <si>
    <r>
      <t xml:space="preserve">- korttidsvistelse </t>
    </r>
    <r>
      <rPr>
        <i/>
        <sz val="10"/>
        <rFont val="Arial"/>
        <family val="2"/>
      </rPr>
      <t>(riktvärde)</t>
    </r>
  </si>
  <si>
    <t>- korttidstillsyn</t>
  </si>
  <si>
    <t>- avlösarservice</t>
  </si>
  <si>
    <t>- ledsagarservice</t>
  </si>
  <si>
    <t>- kontaktperson</t>
  </si>
  <si>
    <t>Personlig assistans</t>
  </si>
  <si>
    <r>
      <t xml:space="preserve">- enligt LSS </t>
    </r>
    <r>
      <rPr>
        <i/>
        <sz val="10"/>
        <rFont val="Arial"/>
        <family val="2"/>
      </rPr>
      <t>(riktvärde)</t>
    </r>
  </si>
  <si>
    <r>
      <t>- enligt LASS/SFB</t>
    </r>
    <r>
      <rPr>
        <vertAlign val="superscript"/>
        <sz val="10"/>
        <rFont val="Arial"/>
        <family val="2"/>
      </rPr>
      <t>3</t>
    </r>
  </si>
  <si>
    <t xml:space="preserve">2) Källa: Socialstyrelsen respektive Försäkringskassan.     </t>
  </si>
  <si>
    <t>3) Lag om assistansersättning (LASS) är från och med 2011 inordnad i Socialförsäkringsbalken (SFB, 51 kap.).</t>
  </si>
  <si>
    <t>B. Nettokostnader för LSS (exkl. råd och stöd) och LASS, tkr, hela riket</t>
  </si>
  <si>
    <t>Belopp,</t>
  </si>
  <si>
    <t>Bruttokostnader</t>
  </si>
  <si>
    <t>Bruttointäkter</t>
  </si>
  <si>
    <t xml:space="preserve">Nettokostnader </t>
  </si>
  <si>
    <t>Ange kommun:</t>
  </si>
  <si>
    <t>Standardkostnad för LSS m.m. (s:a insatser x kostnad per insats)</t>
  </si>
  <si>
    <r>
      <t>Tillkommer</t>
    </r>
    <r>
      <rPr>
        <sz val="10"/>
        <rFont val="Arial"/>
        <family val="2"/>
      </rPr>
      <t xml:space="preserve"> ersättning till Försäkringskassan för LASS</t>
    </r>
  </si>
  <si>
    <t>Grundläggande standardkostnad</t>
  </si>
  <si>
    <t>2. Kostnadsskillnader p.g.a. skillnader i behov av stöd</t>
  </si>
  <si>
    <t>D. Internt fördelade kostnader, kommunnyckel</t>
  </si>
  <si>
    <t>E. Internt fördelade kostnader, SCB-nyckel</t>
  </si>
  <si>
    <t>J. Försäljning av verksamhet till andra kommuner</t>
  </si>
  <si>
    <r>
      <t>Tillkommer</t>
    </r>
    <r>
      <rPr>
        <sz val="10"/>
        <rFont val="Arial"/>
        <family val="2"/>
      </rPr>
      <t xml:space="preserve"> 85 % av köp av verks m.m. (0,85 x (B + C + D + E))</t>
    </r>
  </si>
  <si>
    <r>
      <t>Avgår</t>
    </r>
    <r>
      <rPr>
        <sz val="10"/>
        <rFont val="Arial"/>
        <family val="2"/>
      </rPr>
      <t xml:space="preserve"> 85 % av ersättning från Fk m.m. (0,85 x (F + G + J))</t>
    </r>
  </si>
  <si>
    <r>
      <t>Tillkommer</t>
    </r>
    <r>
      <rPr>
        <sz val="10"/>
        <rFont val="Arial"/>
        <family val="2"/>
      </rPr>
      <t xml:space="preserve"> för verks avs personl ass (0,85 x 0,2 x ((H / 0,2) - G))</t>
    </r>
  </si>
  <si>
    <t>Summa beräknade personalkostnader</t>
  </si>
  <si>
    <t>C. - varav personalkostnader, 85 %, tkr (0,85 x B)</t>
  </si>
  <si>
    <t>D. Överskjutande personalkostnader, tkr (A - C)</t>
  </si>
  <si>
    <t>E. Överskjutande personalkostnader, 70 %, tkr (0,7 x D)</t>
  </si>
  <si>
    <t>- tkr</t>
  </si>
  <si>
    <t>Beräknat belopp för bidrag(+)/avgift(-), kr per invånare</t>
  </si>
  <si>
    <t>Namn</t>
  </si>
  <si>
    <t>Ersättning</t>
  </si>
  <si>
    <t>Beräknade belopp i tkr</t>
  </si>
  <si>
    <t>Folkmängd</t>
  </si>
  <si>
    <t>till Fk,</t>
  </si>
  <si>
    <t xml:space="preserve">Externa </t>
  </si>
  <si>
    <t>Entreprenad</t>
  </si>
  <si>
    <t>Interna kostnader exkl. lokaler</t>
  </si>
  <si>
    <t>85 % av</t>
  </si>
  <si>
    <t>Beräknad</t>
  </si>
  <si>
    <t>bidrag,</t>
  </si>
  <si>
    <t>för LSS-</t>
  </si>
  <si>
    <t xml:space="preserve">och köp av </t>
  </si>
  <si>
    <t>Interna köp</t>
  </si>
  <si>
    <t>Fördelad gemensam</t>
  </si>
  <si>
    <t>från Fk</t>
  </si>
  <si>
    <t>till Fk</t>
  </si>
  <si>
    <t>köp av</t>
  </si>
  <si>
    <t>ersättn</t>
  </si>
  <si>
    <t>beräknade</t>
  </si>
  <si>
    <t>inkl PK-IX,</t>
  </si>
  <si>
    <t>justerad o</t>
  </si>
  <si>
    <t>insatser,</t>
  </si>
  <si>
    <t>kostnad,</t>
  </si>
  <si>
    <t>[50-51,</t>
  </si>
  <si>
    <t>huvud</t>
  </si>
  <si>
    <t>och övriga</t>
  </si>
  <si>
    <t>verksamhet</t>
  </si>
  <si>
    <t>från Fk,</t>
  </si>
  <si>
    <t>(85%)</t>
  </si>
  <si>
    <t>kostnader,</t>
  </si>
  <si>
    <t>ojusterad,</t>
  </si>
  <si>
    <t>uppräknad,</t>
  </si>
  <si>
    <t>avgift(-),</t>
  </si>
  <si>
    <t>53, 54</t>
  </si>
  <si>
    <t>Kommun-</t>
  </si>
  <si>
    <t xml:space="preserve">SCB- </t>
  </si>
  <si>
    <t>kol C</t>
  </si>
  <si>
    <t>het m.m.</t>
  </si>
  <si>
    <t>försäljn</t>
  </si>
  <si>
    <t>för . . .</t>
  </si>
  <si>
    <t>70%</t>
  </si>
  <si>
    <t>kr per inv</t>
  </si>
  <si>
    <t xml:space="preserve"> 55x2]</t>
  </si>
  <si>
    <t>radnr</t>
  </si>
  <si>
    <t>[463]</t>
  </si>
  <si>
    <t>513</t>
  </si>
  <si>
    <t>Senast tillgängliga RS-uppgifter, belopp i tkr</t>
  </si>
  <si>
    <t>E-post: offentlig.ekonomi@scb.se</t>
  </si>
  <si>
    <t>För mer information:</t>
  </si>
  <si>
    <t>http://www.scb.se/OE0115</t>
  </si>
  <si>
    <t>Förfrågningar</t>
  </si>
  <si>
    <t>Detaljerat underlag för beräkning av personalkostnadsindex baserad på RS</t>
  </si>
  <si>
    <t xml:space="preserve">A. Externa löner </t>
  </si>
  <si>
    <t xml:space="preserve">B. Entreprenader och köp av verksamhet </t>
  </si>
  <si>
    <t xml:space="preserve">C. Interna köp och övriga interna kostnader </t>
  </si>
  <si>
    <t xml:space="preserve">F. Interna intäkter </t>
  </si>
  <si>
    <t xml:space="preserve">G. Ersättning från Försäkringskassan </t>
  </si>
  <si>
    <t xml:space="preserve">H. Ersättning till Försäkringskassan </t>
  </si>
  <si>
    <t>Beräknade personalkostnader, tkr (tabell 3):</t>
  </si>
  <si>
    <t>Beräkning av personalkostnadsindex (tabell 3):</t>
  </si>
  <si>
    <t xml:space="preserve">3. Beräkning av utjämningsbidrag/utjämningsavgift </t>
  </si>
  <si>
    <t>A. S:a beräknade personalkostnader, tkr</t>
  </si>
  <si>
    <t>B. Grundläggande standardkostnad, tkr</t>
  </si>
  <si>
    <t>.</t>
  </si>
  <si>
    <t>-avgift(-),</t>
  </si>
  <si>
    <t>(F=(B+E)/B)</t>
  </si>
  <si>
    <r>
      <t>Belopp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,</t>
    </r>
  </si>
  <si>
    <r>
      <t>beslut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,</t>
    </r>
  </si>
  <si>
    <t>Utjämningsbidrag/utjämningsavgift, kronor</t>
  </si>
  <si>
    <t>bidrag/avgift</t>
  </si>
  <si>
    <t>lan</t>
  </si>
  <si>
    <t>kommun</t>
  </si>
  <si>
    <t>namn</t>
  </si>
  <si>
    <t>grund_std_LSS</t>
  </si>
  <si>
    <t>Erstillfk</t>
  </si>
  <si>
    <t>grund_std</t>
  </si>
  <si>
    <t>loner</t>
  </si>
  <si>
    <t>entreprenad</t>
  </si>
  <si>
    <t>interna_kop</t>
  </si>
  <si>
    <t>Kommunnyckel</t>
  </si>
  <si>
    <t>SCB_nyckel</t>
  </si>
  <si>
    <t>Interna_intakter</t>
  </si>
  <si>
    <t>ErsFranFK</t>
  </si>
  <si>
    <t>Fors_kommun</t>
  </si>
  <si>
    <t>lon_po</t>
  </si>
  <si>
    <t>kop_85</t>
  </si>
  <si>
    <t>intakt_85</t>
  </si>
  <si>
    <t>grund_std_1</t>
  </si>
  <si>
    <t>kostnad_LASS</t>
  </si>
  <si>
    <t>summa_A</t>
  </si>
  <si>
    <t>perskost_C</t>
  </si>
  <si>
    <t>over_pers_D</t>
  </si>
  <si>
    <t>over_pers70_E</t>
  </si>
  <si>
    <t>pkix</t>
  </si>
  <si>
    <t>folkm</t>
  </si>
  <si>
    <t>std_pkix</t>
  </si>
  <si>
    <t>std_uppr</t>
  </si>
  <si>
    <t>std_inv</t>
  </si>
  <si>
    <t>utj_inv</t>
  </si>
  <si>
    <t>utj</t>
  </si>
  <si>
    <t>sort</t>
  </si>
  <si>
    <t>Tabell 7</t>
  </si>
  <si>
    <t>Förändring</t>
  </si>
  <si>
    <t>-avgift(-)</t>
  </si>
  <si>
    <t>Botkyrka</t>
  </si>
  <si>
    <t>1) Antalsuppgifter som uppgår till 1, 2 eller 3 anges av sekretesskäl med ".."</t>
  </si>
  <si>
    <t xml:space="preserve">2) Inklusive de insatser som ges till boende i bostad med särskild service för vuxna. Dessa insatser får inte tillgodoräknas vid beräkning av grundläggande standardkostnad. </t>
  </si>
  <si>
    <t xml:space="preserve">bidrag, </t>
  </si>
  <si>
    <t xml:space="preserve">avgift, </t>
  </si>
  <si>
    <r>
      <t>Omräkningsfaktor (KPIF)</t>
    </r>
    <r>
      <rPr>
        <vertAlign val="superscript"/>
        <sz val="10"/>
        <rFont val="Arial"/>
        <family val="2"/>
      </rPr>
      <t>2</t>
    </r>
  </si>
  <si>
    <t>Sofia Runestav   010 - 479 61 29</t>
  </si>
  <si>
    <t>Offentlig ekonomi</t>
  </si>
  <si>
    <t>Kostnad, kr (Tab. 5):</t>
  </si>
  <si>
    <t>Avdelningen för ekonomisk statistik och analys</t>
  </si>
  <si>
    <t>rev utfall</t>
  </si>
  <si>
    <t>Utjämningsår 2023</t>
  </si>
  <si>
    <t>Reviderat utfall</t>
  </si>
  <si>
    <t>Riksgenomsnittliga kostnader för LSS-insatser 2021</t>
  </si>
  <si>
    <t>Reviderat utfall, valfri kommun</t>
  </si>
  <si>
    <t>Tabell 1   Utjämning av LSS-kostnader mellan kommuner utjämningsåret 2023, Reviderat utfall</t>
  </si>
  <si>
    <t>den 1</t>
  </si>
  <si>
    <t>omräkning till 2023</t>
  </si>
  <si>
    <t>november</t>
  </si>
  <si>
    <t>2021, tkr</t>
  </si>
  <si>
    <t>Stockholms län</t>
  </si>
  <si>
    <t>Danderyd</t>
  </si>
  <si>
    <t>Ekerö</t>
  </si>
  <si>
    <t>Haninge</t>
  </si>
  <si>
    <t>Huddinge</t>
  </si>
  <si>
    <t>Järfälla</t>
  </si>
  <si>
    <t>Lidingö</t>
  </si>
  <si>
    <t>Nacka</t>
  </si>
  <si>
    <t>Norrtälje</t>
  </si>
  <si>
    <t>Nykvarn</t>
  </si>
  <si>
    <t>Nynäshamn</t>
  </si>
  <si>
    <t>Salem</t>
  </si>
  <si>
    <t>Sigtuna</t>
  </si>
  <si>
    <t>Sollentuna</t>
  </si>
  <si>
    <t>Solna</t>
  </si>
  <si>
    <t>Stockholm</t>
  </si>
  <si>
    <t>Sundbyberg</t>
  </si>
  <si>
    <t>Södertälje</t>
  </si>
  <si>
    <t>Tyresö</t>
  </si>
  <si>
    <t>Täby</t>
  </si>
  <si>
    <t>Upplands Väsby</t>
  </si>
  <si>
    <t>Upplands-Bro</t>
  </si>
  <si>
    <t>Vallentuna</t>
  </si>
  <si>
    <t>Vaxholm</t>
  </si>
  <si>
    <t>Värmdö</t>
  </si>
  <si>
    <t>Österåker</t>
  </si>
  <si>
    <t>Uppsala län</t>
  </si>
  <si>
    <t>Enköping</t>
  </si>
  <si>
    <t>Heby</t>
  </si>
  <si>
    <t>Håbo</t>
  </si>
  <si>
    <t>Knivsta</t>
  </si>
  <si>
    <t>Tierp</t>
  </si>
  <si>
    <t>Uppsala</t>
  </si>
  <si>
    <t>Älvkarleby</t>
  </si>
  <si>
    <t>Östhammar</t>
  </si>
  <si>
    <t>Södermanlands län</t>
  </si>
  <si>
    <t>Eskilstuna</t>
  </si>
  <si>
    <t>Flen</t>
  </si>
  <si>
    <t>Gnesta</t>
  </si>
  <si>
    <t>Katrineholm</t>
  </si>
  <si>
    <t>Nyköping</t>
  </si>
  <si>
    <t>Oxelösund</t>
  </si>
  <si>
    <t>Strängnäs</t>
  </si>
  <si>
    <t>Trosa</t>
  </si>
  <si>
    <t>Vingåker</t>
  </si>
  <si>
    <t>Östergötlands län</t>
  </si>
  <si>
    <t>Boxholm</t>
  </si>
  <si>
    <t>Finspång</t>
  </si>
  <si>
    <t>Kinda</t>
  </si>
  <si>
    <t>Linköping</t>
  </si>
  <si>
    <t>Mjölby</t>
  </si>
  <si>
    <t>Motala</t>
  </si>
  <si>
    <t>Norrköping</t>
  </si>
  <si>
    <t>Söderköping</t>
  </si>
  <si>
    <t>Vadstena</t>
  </si>
  <si>
    <t>Valdemarsvik</t>
  </si>
  <si>
    <t>Ydre</t>
  </si>
  <si>
    <t>Åtvidaberg</t>
  </si>
  <si>
    <t>Ödeshög</t>
  </si>
  <si>
    <t>Jönköpings län</t>
  </si>
  <si>
    <t>Aneby</t>
  </si>
  <si>
    <t>Eksjö</t>
  </si>
  <si>
    <t>Gislaved</t>
  </si>
  <si>
    <t>Gnosjö</t>
  </si>
  <si>
    <t>Habo</t>
  </si>
  <si>
    <t>Jönköping</t>
  </si>
  <si>
    <t>Mullsjö</t>
  </si>
  <si>
    <t>Nässjö</t>
  </si>
  <si>
    <t>Sävsjö</t>
  </si>
  <si>
    <t>Tranås</t>
  </si>
  <si>
    <t>Vaggeryd</t>
  </si>
  <si>
    <t>Vetlanda</t>
  </si>
  <si>
    <t>Värnamo</t>
  </si>
  <si>
    <t>Kronobergs län</t>
  </si>
  <si>
    <t>Alvesta</t>
  </si>
  <si>
    <t>Lessebo</t>
  </si>
  <si>
    <t>Ljungby</t>
  </si>
  <si>
    <t>Markaryd</t>
  </si>
  <si>
    <t>Tingsryd</t>
  </si>
  <si>
    <t>Uppvidinge</t>
  </si>
  <si>
    <t>Växjö</t>
  </si>
  <si>
    <t>Älmhult</t>
  </si>
  <si>
    <t>Kalmar län</t>
  </si>
  <si>
    <t>Borgholm</t>
  </si>
  <si>
    <t>Emmaboda</t>
  </si>
  <si>
    <t>Hultsfred</t>
  </si>
  <si>
    <t>Högsby</t>
  </si>
  <si>
    <t>Kalmar</t>
  </si>
  <si>
    <t>Mönsterås</t>
  </si>
  <si>
    <t>Mörbylånga</t>
  </si>
  <si>
    <t>Nybro</t>
  </si>
  <si>
    <t>Oskarshamn</t>
  </si>
  <si>
    <t>Torsås</t>
  </si>
  <si>
    <t>Vimmerby</t>
  </si>
  <si>
    <t>Västervik</t>
  </si>
  <si>
    <t>Gotlands kommun</t>
  </si>
  <si>
    <t>Gotland</t>
  </si>
  <si>
    <t>Blekinge län</t>
  </si>
  <si>
    <t>Karlshamn</t>
  </si>
  <si>
    <t>Karlskrona</t>
  </si>
  <si>
    <t>Olofström</t>
  </si>
  <si>
    <t>Ronneby</t>
  </si>
  <si>
    <t>Sölvesborg</t>
  </si>
  <si>
    <t>Skåne län</t>
  </si>
  <si>
    <t>Bjuv</t>
  </si>
  <si>
    <t>Bromölla</t>
  </si>
  <si>
    <t>Burlöv</t>
  </si>
  <si>
    <t>Båstad</t>
  </si>
  <si>
    <t>Eslöv</t>
  </si>
  <si>
    <t>Helsingborg</t>
  </si>
  <si>
    <t>Hässleholm</t>
  </si>
  <si>
    <t>Höganäs</t>
  </si>
  <si>
    <t>Hörby</t>
  </si>
  <si>
    <t>Höör</t>
  </si>
  <si>
    <t>Klippan</t>
  </si>
  <si>
    <t>Kristianstad</t>
  </si>
  <si>
    <t>Kävlinge</t>
  </si>
  <si>
    <t>Landskrona</t>
  </si>
  <si>
    <t>Lomma</t>
  </si>
  <si>
    <t>Lund</t>
  </si>
  <si>
    <t>Malmö</t>
  </si>
  <si>
    <t>Osby</t>
  </si>
  <si>
    <t>Perstorp</t>
  </si>
  <si>
    <t>Simrishamn</t>
  </si>
  <si>
    <t>Sjöbo</t>
  </si>
  <si>
    <t>Skurup</t>
  </si>
  <si>
    <t>Staffanstorp</t>
  </si>
  <si>
    <t>Svalöv</t>
  </si>
  <si>
    <t>Svedala</t>
  </si>
  <si>
    <t>Tomelilla</t>
  </si>
  <si>
    <t>Trelleborg</t>
  </si>
  <si>
    <t>Vellinge</t>
  </si>
  <si>
    <t>Ystad</t>
  </si>
  <si>
    <t>Åstorp</t>
  </si>
  <si>
    <t>Ängelholm</t>
  </si>
  <si>
    <t>Örkelljunga</t>
  </si>
  <si>
    <t>Östra Göinge</t>
  </si>
  <si>
    <t>Hallands län</t>
  </si>
  <si>
    <t>Falkenberg</t>
  </si>
  <si>
    <t>Halmstad</t>
  </si>
  <si>
    <t>Hylte</t>
  </si>
  <si>
    <t>Kungsbacka</t>
  </si>
  <si>
    <t>Laholm</t>
  </si>
  <si>
    <t>Varberg</t>
  </si>
  <si>
    <t>Västra Götalands län</t>
  </si>
  <si>
    <t>Ale</t>
  </si>
  <si>
    <t>Alingsås</t>
  </si>
  <si>
    <t>Bengtsfors</t>
  </si>
  <si>
    <t>Bollebygd</t>
  </si>
  <si>
    <t>Borås</t>
  </si>
  <si>
    <t>Dals-Ed</t>
  </si>
  <si>
    <t>Essunga</t>
  </si>
  <si>
    <t>Falköping</t>
  </si>
  <si>
    <t>Färgelanda</t>
  </si>
  <si>
    <t>Grästorp</t>
  </si>
  <si>
    <t>Gullspång</t>
  </si>
  <si>
    <t>Göteborg</t>
  </si>
  <si>
    <t>Götene</t>
  </si>
  <si>
    <t>Herrljunga</t>
  </si>
  <si>
    <t>Hjo</t>
  </si>
  <si>
    <t>Härryda</t>
  </si>
  <si>
    <t>Karlsborg</t>
  </si>
  <si>
    <t>Kungälv</t>
  </si>
  <si>
    <t>Lerum</t>
  </si>
  <si>
    <t>Lidköping</t>
  </si>
  <si>
    <t>Lilla Edet</t>
  </si>
  <si>
    <t>Lysekil</t>
  </si>
  <si>
    <t>Mariestad</t>
  </si>
  <si>
    <t>Mark</t>
  </si>
  <si>
    <t>Mellerud</t>
  </si>
  <si>
    <t>Munkedal</t>
  </si>
  <si>
    <t>Mölndal</t>
  </si>
  <si>
    <t>Orust</t>
  </si>
  <si>
    <t>Partille</t>
  </si>
  <si>
    <t>Skara</t>
  </si>
  <si>
    <t>Skövde</t>
  </si>
  <si>
    <t>Sotenäs</t>
  </si>
  <si>
    <t>Stenungsund</t>
  </si>
  <si>
    <t>Strömstad</t>
  </si>
  <si>
    <t>Svenljunga</t>
  </si>
  <si>
    <t>Tanum</t>
  </si>
  <si>
    <t>Tibro</t>
  </si>
  <si>
    <t>Tidaholm</t>
  </si>
  <si>
    <t>Tjörn</t>
  </si>
  <si>
    <t>Tranemo</t>
  </si>
  <si>
    <t>Trollhättan</t>
  </si>
  <si>
    <t>Töreboda</t>
  </si>
  <si>
    <t>Uddevalla</t>
  </si>
  <si>
    <t>Ulricehamn</t>
  </si>
  <si>
    <t>Vara</t>
  </si>
  <si>
    <t>Vårgårda</t>
  </si>
  <si>
    <t>Vänersborg</t>
  </si>
  <si>
    <t>Åmål</t>
  </si>
  <si>
    <t>Öckerö</t>
  </si>
  <si>
    <t>Värmlands län</t>
  </si>
  <si>
    <t>Arvika</t>
  </si>
  <si>
    <t>Eda</t>
  </si>
  <si>
    <t>Filipstad</t>
  </si>
  <si>
    <t>Forshaga</t>
  </si>
  <si>
    <t>Grums</t>
  </si>
  <si>
    <t>Hagfors</t>
  </si>
  <si>
    <t>Hammarö</t>
  </si>
  <si>
    <t>Karlstad</t>
  </si>
  <si>
    <t>Kil</t>
  </si>
  <si>
    <t>Kristinehamn</t>
  </si>
  <si>
    <t>Munkfors</t>
  </si>
  <si>
    <t>Storfors</t>
  </si>
  <si>
    <t>Sunne</t>
  </si>
  <si>
    <t>Säffle</t>
  </si>
  <si>
    <t>Torsby</t>
  </si>
  <si>
    <t>Årjäng</t>
  </si>
  <si>
    <t>Örebro län</t>
  </si>
  <si>
    <t>Askersund</t>
  </si>
  <si>
    <t>Degerfors</t>
  </si>
  <si>
    <t>Hallsberg</t>
  </si>
  <si>
    <t>Hällefors</t>
  </si>
  <si>
    <t>Karlskoga</t>
  </si>
  <si>
    <t>Kumla</t>
  </si>
  <si>
    <t>Laxå</t>
  </si>
  <si>
    <t>Lekeberg</t>
  </si>
  <si>
    <t>Lindesberg</t>
  </si>
  <si>
    <t>Ljusnarsberg</t>
  </si>
  <si>
    <t>Nora</t>
  </si>
  <si>
    <t>Örebro</t>
  </si>
  <si>
    <t>Västmanlands län</t>
  </si>
  <si>
    <t>Arboga</t>
  </si>
  <si>
    <t>Fagersta</t>
  </si>
  <si>
    <t>Hallstahammar</t>
  </si>
  <si>
    <t>Kungsör</t>
  </si>
  <si>
    <t>Köping</t>
  </si>
  <si>
    <t>Norberg</t>
  </si>
  <si>
    <t>Sala</t>
  </si>
  <si>
    <t>Skinnskatteberg</t>
  </si>
  <si>
    <t>Surahammar</t>
  </si>
  <si>
    <t>Västerås</t>
  </si>
  <si>
    <t>Dalarnas län</t>
  </si>
  <si>
    <t>Avesta</t>
  </si>
  <si>
    <t>Borlänge</t>
  </si>
  <si>
    <t>Falun</t>
  </si>
  <si>
    <t>Gagnef</t>
  </si>
  <si>
    <t>Hedemora</t>
  </si>
  <si>
    <t>Leksand</t>
  </si>
  <si>
    <t>Ludvika</t>
  </si>
  <si>
    <t>Malung-Sälen</t>
  </si>
  <si>
    <t>Mora</t>
  </si>
  <si>
    <t>Orsa</t>
  </si>
  <si>
    <t>Rättvik</t>
  </si>
  <si>
    <t>Smedjebacken</t>
  </si>
  <si>
    <t>Säter</t>
  </si>
  <si>
    <t>Vansbro</t>
  </si>
  <si>
    <t>Älvdalen</t>
  </si>
  <si>
    <t>Gävleborgs län</t>
  </si>
  <si>
    <t>Bollnäs</t>
  </si>
  <si>
    <t>Gävle</t>
  </si>
  <si>
    <t>Hofors</t>
  </si>
  <si>
    <t>Hudiksvall</t>
  </si>
  <si>
    <t>Ljusdal</t>
  </si>
  <si>
    <t>Nordanstig</t>
  </si>
  <si>
    <t>Ockelbo</t>
  </si>
  <si>
    <t>Ovanåker</t>
  </si>
  <si>
    <t>Sandviken</t>
  </si>
  <si>
    <t>Söderhamn</t>
  </si>
  <si>
    <t>Västernorrlands län</t>
  </si>
  <si>
    <t>Härnösand</t>
  </si>
  <si>
    <t>Kramfors</t>
  </si>
  <si>
    <t>Sollefteå</t>
  </si>
  <si>
    <t>Sundsvall</t>
  </si>
  <si>
    <t>Timrå</t>
  </si>
  <si>
    <t>Ånge</t>
  </si>
  <si>
    <t>Örnsköldsvik</t>
  </si>
  <si>
    <t>Jämtlands län</t>
  </si>
  <si>
    <t>Berg</t>
  </si>
  <si>
    <t>Bräcke</t>
  </si>
  <si>
    <t>Härjedalen</t>
  </si>
  <si>
    <t>Krokom</t>
  </si>
  <si>
    <t>Ragunda</t>
  </si>
  <si>
    <t>Strömsund</t>
  </si>
  <si>
    <t>Åre</t>
  </si>
  <si>
    <t>Östersund</t>
  </si>
  <si>
    <t>Västerbottens län</t>
  </si>
  <si>
    <t>Bjurholm</t>
  </si>
  <si>
    <t>Dorotea</t>
  </si>
  <si>
    <t>Lycksele</t>
  </si>
  <si>
    <t>Malå</t>
  </si>
  <si>
    <t>Nordmaling</t>
  </si>
  <si>
    <t>Norsjö</t>
  </si>
  <si>
    <t>Robertsfors</t>
  </si>
  <si>
    <t>Skellefteå</t>
  </si>
  <si>
    <t>Sorsele</t>
  </si>
  <si>
    <t>Storuman</t>
  </si>
  <si>
    <t>Umeå</t>
  </si>
  <si>
    <t>Vilhelmina</t>
  </si>
  <si>
    <t>Vindeln</t>
  </si>
  <si>
    <t>Vännäs</t>
  </si>
  <si>
    <t>Åsele</t>
  </si>
  <si>
    <t>Norrbottens län</t>
  </si>
  <si>
    <t>Arjeplog</t>
  </si>
  <si>
    <t>Arvidsjaur</t>
  </si>
  <si>
    <t>Boden</t>
  </si>
  <si>
    <t>Gällivare</t>
  </si>
  <si>
    <t>Haparanda</t>
  </si>
  <si>
    <t>Jokkmokk</t>
  </si>
  <si>
    <t>Kalix</t>
  </si>
  <si>
    <t>Kiruna</t>
  </si>
  <si>
    <t>Luleå</t>
  </si>
  <si>
    <t>Pajala</t>
  </si>
  <si>
    <t>Piteå</t>
  </si>
  <si>
    <t>Älvsbyn</t>
  </si>
  <si>
    <t>Överkalix</t>
  </si>
  <si>
    <t>Övertorneå</t>
  </si>
  <si>
    <t>Antal personer med beslut om insats enligt LSS (exkl. råd och stöd) efter typ av insats den 1 oktober 2021</t>
  </si>
  <si>
    <t>okt. 2021</t>
  </si>
  <si>
    <t>Tabell 6 Reviderat utfall, valfri kommun</t>
  </si>
  <si>
    <t>LSS-utjämning 2022–2023, förändring av bidrag/avgift</t>
  </si>
  <si>
    <t>Tabell 7  LSS-utjämning 2022–2023, förändring av bidrag/avgift</t>
  </si>
  <si>
    <t>2023-2022</t>
  </si>
  <si>
    <t>prel utfall</t>
  </si>
  <si>
    <t>2023, kronor</t>
  </si>
  <si>
    <t>2022, kronor</t>
  </si>
  <si>
    <t>rev utfall,</t>
  </si>
  <si>
    <t>utfall,</t>
  </si>
  <si>
    <t>mars 2023</t>
  </si>
  <si>
    <t>dec. 2022</t>
  </si>
  <si>
    <t>mars 2022</t>
  </si>
  <si>
    <t>Tabell 2   Underlag för och beräkning av grundläggande standardkostnad år 2021</t>
  </si>
  <si>
    <t>Tabell 3   Beräkning av personalkostnadsindex baserad på RS 2021, belopp i 1000-tal kronor</t>
  </si>
  <si>
    <t>40,15 %</t>
  </si>
  <si>
    <t>Lönekostnader inkl 40,15 % PO-påslag (A x 1,4015)</t>
  </si>
  <si>
    <t xml:space="preserve">                RS 2021, belopp i 1000-tal kronor</t>
  </si>
  <si>
    <t>Tabell 5   Riksgenomsnittliga kostnader för LSS-insatser 2021</t>
  </si>
  <si>
    <t>Uppgifterna om 2021 års LSS-kostnader har hämtats från kommunernas räkenskapssammandrag (RS).</t>
  </si>
  <si>
    <t>år 2021,</t>
  </si>
  <si>
    <t>1) Bruttokostnad för LSS minus bruttointäkter. Källa: SCB, RS 2021</t>
  </si>
  <si>
    <t>år 2021</t>
  </si>
  <si>
    <t>2023</t>
  </si>
  <si>
    <t>år 2023</t>
  </si>
  <si>
    <t>1) Källa: SCB, RS 2021</t>
  </si>
  <si>
    <t>2) Enligt budgetpropositionen för 2023</t>
  </si>
  <si>
    <t>1. Grundläggande standardkostnad 2021, tkr</t>
  </si>
  <si>
    <t>Beräkningsunderlag från RS 2021, tkr (tabell 4):</t>
  </si>
  <si>
    <t xml:space="preserve">F. Personalkostnadsindex 2021 (PK-IX, (B + E) / B) </t>
  </si>
  <si>
    <t>Folkmängd den 1 november 2022</t>
  </si>
  <si>
    <t>Standardkostnad inklusive PK-IX (2021 års nivå), tkr</t>
  </si>
  <si>
    <t>Standardkostnad korrigerad och omräknad till 2023 års nivå</t>
  </si>
  <si>
    <t>01</t>
  </si>
  <si>
    <t>0127</t>
  </si>
  <si>
    <t>0162</t>
  </si>
  <si>
    <t>0125</t>
  </si>
  <si>
    <t>0136</t>
  </si>
  <si>
    <t>0126</t>
  </si>
  <si>
    <t>0123</t>
  </si>
  <si>
    <t>0186</t>
  </si>
  <si>
    <t>0182</t>
  </si>
  <si>
    <t>0188</t>
  </si>
  <si>
    <t>0140</t>
  </si>
  <si>
    <t>0192</t>
  </si>
  <si>
    <t>0128</t>
  </si>
  <si>
    <t>0191</t>
  </si>
  <si>
    <t>0163</t>
  </si>
  <si>
    <t>0184</t>
  </si>
  <si>
    <t>0180</t>
  </si>
  <si>
    <t>0183</t>
  </si>
  <si>
    <t>0181</t>
  </si>
  <si>
    <t>0138</t>
  </si>
  <si>
    <t>0160</t>
  </si>
  <si>
    <t>0114</t>
  </si>
  <si>
    <t>0139</t>
  </si>
  <si>
    <t>0115</t>
  </si>
  <si>
    <t>0187</t>
  </si>
  <si>
    <t>0120</t>
  </si>
  <si>
    <t>0117</t>
  </si>
  <si>
    <t>03</t>
  </si>
  <si>
    <t>0381</t>
  </si>
  <si>
    <t>0331</t>
  </si>
  <si>
    <t>0305</t>
  </si>
  <si>
    <t>0330</t>
  </si>
  <si>
    <t>0360</t>
  </si>
  <si>
    <t>0380</t>
  </si>
  <si>
    <t>0319</t>
  </si>
  <si>
    <t>0382</t>
  </si>
  <si>
    <t>04</t>
  </si>
  <si>
    <t>0484</t>
  </si>
  <si>
    <t>0482</t>
  </si>
  <si>
    <t>0461</t>
  </si>
  <si>
    <t>0483</t>
  </si>
  <si>
    <t>0480</t>
  </si>
  <si>
    <t>0481</t>
  </si>
  <si>
    <t>0486</t>
  </si>
  <si>
    <t>0488</t>
  </si>
  <si>
    <t>0428</t>
  </si>
  <si>
    <t>05</t>
  </si>
  <si>
    <t>0560</t>
  </si>
  <si>
    <t>0562</t>
  </si>
  <si>
    <t>0513</t>
  </si>
  <si>
    <t>0580</t>
  </si>
  <si>
    <t>0586</t>
  </si>
  <si>
    <t>0583</t>
  </si>
  <si>
    <t>0581</t>
  </si>
  <si>
    <t>0582</t>
  </si>
  <si>
    <t>0584</t>
  </si>
  <si>
    <t>0563</t>
  </si>
  <si>
    <t>0512</t>
  </si>
  <si>
    <t>0561</t>
  </si>
  <si>
    <t>0509</t>
  </si>
  <si>
    <t>06</t>
  </si>
  <si>
    <t>0604</t>
  </si>
  <si>
    <t>0686</t>
  </si>
  <si>
    <t>0662</t>
  </si>
  <si>
    <t>0617</t>
  </si>
  <si>
    <t>0643</t>
  </si>
  <si>
    <t>0680</t>
  </si>
  <si>
    <t>0642</t>
  </si>
  <si>
    <t>0682</t>
  </si>
  <si>
    <t>0684</t>
  </si>
  <si>
    <t>0687</t>
  </si>
  <si>
    <t>0665</t>
  </si>
  <si>
    <t>0685</t>
  </si>
  <si>
    <t>0683</t>
  </si>
  <si>
    <t>07</t>
  </si>
  <si>
    <t>0764</t>
  </si>
  <si>
    <t>0761</t>
  </si>
  <si>
    <t>0781</t>
  </si>
  <si>
    <t>0767</t>
  </si>
  <si>
    <t>0763</t>
  </si>
  <si>
    <t>0760</t>
  </si>
  <si>
    <t>0780</t>
  </si>
  <si>
    <t>0765</t>
  </si>
  <si>
    <t>08</t>
  </si>
  <si>
    <t>0885</t>
  </si>
  <si>
    <t>0862</t>
  </si>
  <si>
    <t>0860</t>
  </si>
  <si>
    <t>0821</t>
  </si>
  <si>
    <t>0880</t>
  </si>
  <si>
    <t>0861</t>
  </si>
  <si>
    <t>0840</t>
  </si>
  <si>
    <t>0881</t>
  </si>
  <si>
    <t>0882</t>
  </si>
  <si>
    <t>0834</t>
  </si>
  <si>
    <t>0884</t>
  </si>
  <si>
    <t>0883</t>
  </si>
  <si>
    <t>09</t>
  </si>
  <si>
    <t>0980</t>
  </si>
  <si>
    <t>10</t>
  </si>
  <si>
    <t>1082</t>
  </si>
  <si>
    <t>1080</t>
  </si>
  <si>
    <t>1060</t>
  </si>
  <si>
    <t>1081</t>
  </si>
  <si>
    <t>1083</t>
  </si>
  <si>
    <t>12</t>
  </si>
  <si>
    <t>1260</t>
  </si>
  <si>
    <t>1272</t>
  </si>
  <si>
    <t>1231</t>
  </si>
  <si>
    <t>1278</t>
  </si>
  <si>
    <t>1285</t>
  </si>
  <si>
    <t>1283</t>
  </si>
  <si>
    <t>1293</t>
  </si>
  <si>
    <t>1284</t>
  </si>
  <si>
    <t>1266</t>
  </si>
  <si>
    <t>1267</t>
  </si>
  <si>
    <t>1276</t>
  </si>
  <si>
    <t>1290</t>
  </si>
  <si>
    <t>1261</t>
  </si>
  <si>
    <t>1282</t>
  </si>
  <si>
    <t>1262</t>
  </si>
  <si>
    <t>1281</t>
  </si>
  <si>
    <t>1280</t>
  </si>
  <si>
    <t>1273</t>
  </si>
  <si>
    <t>1275</t>
  </si>
  <si>
    <t>1291</t>
  </si>
  <si>
    <t>1265</t>
  </si>
  <si>
    <t>1264</t>
  </si>
  <si>
    <t>1230</t>
  </si>
  <si>
    <t>1214</t>
  </si>
  <si>
    <t>1263</t>
  </si>
  <si>
    <t>1270</t>
  </si>
  <si>
    <t>1287</t>
  </si>
  <si>
    <t>1233</t>
  </si>
  <si>
    <t>1286</t>
  </si>
  <si>
    <t>1277</t>
  </si>
  <si>
    <t>1292</t>
  </si>
  <si>
    <t>1257</t>
  </si>
  <si>
    <t>1256</t>
  </si>
  <si>
    <t>13</t>
  </si>
  <si>
    <t>1382</t>
  </si>
  <si>
    <t>1380</t>
  </si>
  <si>
    <t>1315</t>
  </si>
  <si>
    <t>1384</t>
  </si>
  <si>
    <t>1381</t>
  </si>
  <si>
    <t>1383</t>
  </si>
  <si>
    <t>14</t>
  </si>
  <si>
    <t>1440</t>
  </si>
  <si>
    <t>1489</t>
  </si>
  <si>
    <t>1460</t>
  </si>
  <si>
    <t>1443</t>
  </si>
  <si>
    <t>1490</t>
  </si>
  <si>
    <t>1438</t>
  </si>
  <si>
    <t>1445</t>
  </si>
  <si>
    <t>1499</t>
  </si>
  <si>
    <t>1439</t>
  </si>
  <si>
    <t>1444</t>
  </si>
  <si>
    <t>1447</t>
  </si>
  <si>
    <t>1480</t>
  </si>
  <si>
    <t>1471</t>
  </si>
  <si>
    <t>1466</t>
  </si>
  <si>
    <t>1497</t>
  </si>
  <si>
    <t>1401</t>
  </si>
  <si>
    <t>1446</t>
  </si>
  <si>
    <t>1482</t>
  </si>
  <si>
    <t>1441</t>
  </si>
  <si>
    <t>1494</t>
  </si>
  <si>
    <t>1462</t>
  </si>
  <si>
    <t>1484</t>
  </si>
  <si>
    <t>1493</t>
  </si>
  <si>
    <t>1463</t>
  </si>
  <si>
    <t>1461</t>
  </si>
  <si>
    <t>1430</t>
  </si>
  <si>
    <t>1481</t>
  </si>
  <si>
    <t>1421</t>
  </si>
  <si>
    <t>1402</t>
  </si>
  <si>
    <t>1495</t>
  </si>
  <si>
    <t>1496</t>
  </si>
  <si>
    <t>1427</t>
  </si>
  <si>
    <t>1415</t>
  </si>
  <si>
    <t>1486</t>
  </si>
  <si>
    <t>1465</t>
  </si>
  <si>
    <t>1435</t>
  </si>
  <si>
    <t>1472</t>
  </si>
  <si>
    <t>1498</t>
  </si>
  <si>
    <t>1419</t>
  </si>
  <si>
    <t>1452</t>
  </si>
  <si>
    <t>1488</t>
  </si>
  <si>
    <t>1473</t>
  </si>
  <si>
    <t>1485</t>
  </si>
  <si>
    <t>1491</t>
  </si>
  <si>
    <t>1470</t>
  </si>
  <si>
    <t>1442</t>
  </si>
  <si>
    <t>1487</t>
  </si>
  <si>
    <t>1492</t>
  </si>
  <si>
    <t>1407</t>
  </si>
  <si>
    <t>17</t>
  </si>
  <si>
    <t>1784</t>
  </si>
  <si>
    <t>1730</t>
  </si>
  <si>
    <t>1782</t>
  </si>
  <si>
    <t>1763</t>
  </si>
  <si>
    <t>1764</t>
  </si>
  <si>
    <t>1783</t>
  </si>
  <si>
    <t>1761</t>
  </si>
  <si>
    <t>1780</t>
  </si>
  <si>
    <t>1715</t>
  </si>
  <si>
    <t>1781</t>
  </si>
  <si>
    <t>1762</t>
  </si>
  <si>
    <t>1760</t>
  </si>
  <si>
    <t>1766</t>
  </si>
  <si>
    <t>1785</t>
  </si>
  <si>
    <t>1737</t>
  </si>
  <si>
    <t>1765</t>
  </si>
  <si>
    <t>18</t>
  </si>
  <si>
    <t>1882</t>
  </si>
  <si>
    <t>1862</t>
  </si>
  <si>
    <t>1861</t>
  </si>
  <si>
    <t>1863</t>
  </si>
  <si>
    <t>1883</t>
  </si>
  <si>
    <t>1881</t>
  </si>
  <si>
    <t>1860</t>
  </si>
  <si>
    <t>1814</t>
  </si>
  <si>
    <t>1885</t>
  </si>
  <si>
    <t>1864</t>
  </si>
  <si>
    <t>1884</t>
  </si>
  <si>
    <t>1880</t>
  </si>
  <si>
    <t>19</t>
  </si>
  <si>
    <t>1984</t>
  </si>
  <si>
    <t>1982</t>
  </si>
  <si>
    <t>1961</t>
  </si>
  <si>
    <t>1960</t>
  </si>
  <si>
    <t>1983</t>
  </si>
  <si>
    <t>1962</t>
  </si>
  <si>
    <t>1981</t>
  </si>
  <si>
    <t>1904</t>
  </si>
  <si>
    <t>1907</t>
  </si>
  <si>
    <t>1980</t>
  </si>
  <si>
    <t>20</t>
  </si>
  <si>
    <t>2084</t>
  </si>
  <si>
    <t>2081</t>
  </si>
  <si>
    <t>2080</t>
  </si>
  <si>
    <t>2026</t>
  </si>
  <si>
    <t>2083</t>
  </si>
  <si>
    <t>2029</t>
  </si>
  <si>
    <t>2085</t>
  </si>
  <si>
    <t>2062</t>
  </si>
  <si>
    <t>2034</t>
  </si>
  <si>
    <t>2031</t>
  </si>
  <si>
    <t>2061</t>
  </si>
  <si>
    <t>2082</t>
  </si>
  <si>
    <t>2021</t>
  </si>
  <si>
    <t>2039</t>
  </si>
  <si>
    <t>21</t>
  </si>
  <si>
    <t>2183</t>
  </si>
  <si>
    <t>2180</t>
  </si>
  <si>
    <t>2104</t>
  </si>
  <si>
    <t>2184</t>
  </si>
  <si>
    <t>2161</t>
  </si>
  <si>
    <t>2132</t>
  </si>
  <si>
    <t>2101</t>
  </si>
  <si>
    <t>2121</t>
  </si>
  <si>
    <t>2181</t>
  </si>
  <si>
    <t>2182</t>
  </si>
  <si>
    <t>22</t>
  </si>
  <si>
    <t>2280</t>
  </si>
  <si>
    <t>2282</t>
  </si>
  <si>
    <t>2283</t>
  </si>
  <si>
    <t>2281</t>
  </si>
  <si>
    <t>2262</t>
  </si>
  <si>
    <t>2260</t>
  </si>
  <si>
    <t>2284</t>
  </si>
  <si>
    <t>23</t>
  </si>
  <si>
    <t>2326</t>
  </si>
  <si>
    <t>2305</t>
  </si>
  <si>
    <t>2361</t>
  </si>
  <si>
    <t>2309</t>
  </si>
  <si>
    <t>2303</t>
  </si>
  <si>
    <t>2313</t>
  </si>
  <si>
    <t>2321</t>
  </si>
  <si>
    <t>2380</t>
  </si>
  <si>
    <t>24</t>
  </si>
  <si>
    <t>2403</t>
  </si>
  <si>
    <t>2425</t>
  </si>
  <si>
    <t>2481</t>
  </si>
  <si>
    <t>2418</t>
  </si>
  <si>
    <t>2401</t>
  </si>
  <si>
    <t>2417</t>
  </si>
  <si>
    <t>2409</t>
  </si>
  <si>
    <t>2482</t>
  </si>
  <si>
    <t>2422</t>
  </si>
  <si>
    <t>2421</t>
  </si>
  <si>
    <t>2480</t>
  </si>
  <si>
    <t>2462</t>
  </si>
  <si>
    <t>2404</t>
  </si>
  <si>
    <t>2460</t>
  </si>
  <si>
    <t>2463</t>
  </si>
  <si>
    <t>25</t>
  </si>
  <si>
    <t>2506</t>
  </si>
  <si>
    <t>2505</t>
  </si>
  <si>
    <t>2582</t>
  </si>
  <si>
    <t>2523</t>
  </si>
  <si>
    <t>2583</t>
  </si>
  <si>
    <t>2510</t>
  </si>
  <si>
    <t>2514</t>
  </si>
  <si>
    <t>2584</t>
  </si>
  <si>
    <t>2580</t>
  </si>
  <si>
    <t>2521</t>
  </si>
  <si>
    <t>2581</t>
  </si>
  <si>
    <t>2560</t>
  </si>
  <si>
    <t>2513</t>
  </si>
  <si>
    <t>2518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</si>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</sst>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r_-;\-* #,##0.00\ _k_r_-;_-* &quot;-&quot;??\ _k_r_-;_-@_-"/>
    <numFmt numFmtId="165" formatCode="_(* #,##0_);_(* \(#,##0\);_(* &quot;-&quot;_);_(@_)"/>
    <numFmt numFmtId="166" formatCode="_(&quot;$&quot;* #,##0_);_(&quot;$&quot;* \(#,##0\);_(&quot;$&quot;* &quot;-&quot;_);_(@_)"/>
    <numFmt numFmtId="167" formatCode="0.000"/>
  </numFmts>
  <fonts count="26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sz val="9"/>
      <name val="Helvetica"/>
      <family val="2"/>
    </font>
    <font>
      <sz val="10"/>
      <color indexed="8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color indexed="17"/>
      <name val="Arial"/>
      <family val="2"/>
    </font>
    <font>
      <b/>
      <sz val="11"/>
      <name val="Arial"/>
      <family val="2"/>
    </font>
    <font>
      <sz val="9"/>
      <name val="Helvetica-Narrow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Helvetica-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3" fillId="0" borderId="0"/>
    <xf numFmtId="0" fontId="19" fillId="0" borderId="0"/>
    <xf numFmtId="0" fontId="21" fillId="0" borderId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</cellStyleXfs>
  <cellXfs count="211">
    <xf numFmtId="0" fontId="0" fillId="0" borderId="0" xfId="0"/>
    <xf numFmtId="0" fontId="1" fillId="0" borderId="0" xfId="0" applyFont="1"/>
    <xf numFmtId="0" fontId="23" fillId="0" borderId="0" xfId="0" applyFont="1"/>
    <xf numFmtId="0" fontId="24" fillId="0" borderId="1" xfId="0" applyFont="1" applyBorder="1"/>
    <xf numFmtId="0" fontId="0" fillId="0" borderId="1" xfId="0" applyBorder="1"/>
    <xf numFmtId="0" fontId="0" fillId="0" borderId="0" xfId="0" quotePrefix="1"/>
    <xf numFmtId="0" fontId="0" fillId="0" borderId="0" xfId="0" applyBorder="1"/>
    <xf numFmtId="0" fontId="24" fillId="0" borderId="0" xfId="0" applyFont="1" applyBorder="1"/>
    <xf numFmtId="0" fontId="6" fillId="0" borderId="0" xfId="3" applyFont="1"/>
    <xf numFmtId="0" fontId="3" fillId="0" borderId="0" xfId="3" applyFont="1"/>
    <xf numFmtId="3" fontId="3" fillId="0" borderId="0" xfId="3" applyNumberFormat="1" applyFont="1" applyAlignment="1">
      <alignment horizontal="right"/>
    </xf>
    <xf numFmtId="0" fontId="3" fillId="0" borderId="0" xfId="3"/>
    <xf numFmtId="0" fontId="7" fillId="0" borderId="2" xfId="3" applyFont="1" applyBorder="1"/>
    <xf numFmtId="0" fontId="3" fillId="0" borderId="2" xfId="3" applyFont="1" applyBorder="1" applyAlignment="1">
      <alignment horizontal="right"/>
    </xf>
    <xf numFmtId="3" fontId="3" fillId="0" borderId="2" xfId="3" applyNumberFormat="1" applyFont="1" applyFill="1" applyBorder="1" applyAlignment="1">
      <alignment horizontal="right"/>
    </xf>
    <xf numFmtId="0" fontId="3" fillId="0" borderId="0" xfId="3" applyFont="1" applyAlignment="1">
      <alignment horizontal="right"/>
    </xf>
    <xf numFmtId="3" fontId="3" fillId="0" borderId="0" xfId="3" applyNumberFormat="1" applyFont="1" applyFill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3" fillId="0" borderId="0" xfId="3" applyFont="1" applyBorder="1"/>
    <xf numFmtId="0" fontId="3" fillId="0" borderId="0" xfId="3" quotePrefix="1" applyBorder="1" applyAlignment="1">
      <alignment horizontal="right"/>
    </xf>
    <xf numFmtId="0" fontId="3" fillId="0" borderId="1" xfId="3" applyFont="1" applyBorder="1"/>
    <xf numFmtId="0" fontId="7" fillId="0" borderId="0" xfId="3" applyFont="1"/>
    <xf numFmtId="0" fontId="7" fillId="0" borderId="0" xfId="3" applyFont="1" applyAlignment="1">
      <alignment wrapText="1"/>
    </xf>
    <xf numFmtId="3" fontId="3" fillId="0" borderId="0" xfId="3" applyNumberFormat="1"/>
    <xf numFmtId="167" fontId="3" fillId="0" borderId="0" xfId="3" applyNumberFormat="1"/>
    <xf numFmtId="0" fontId="3" fillId="0" borderId="3" xfId="3" applyFont="1" applyBorder="1"/>
    <xf numFmtId="3" fontId="3" fillId="0" borderId="3" xfId="3" applyNumberFormat="1" applyBorder="1"/>
    <xf numFmtId="0" fontId="6" fillId="0" borderId="0" xfId="3" applyFont="1" applyFill="1"/>
    <xf numFmtId="0" fontId="7" fillId="0" borderId="0" xfId="3" applyFont="1" applyFill="1"/>
    <xf numFmtId="3" fontId="3" fillId="0" borderId="0" xfId="3" applyNumberFormat="1" applyFont="1" applyFill="1"/>
    <xf numFmtId="3" fontId="3" fillId="0" borderId="0" xfId="3" applyNumberFormat="1" applyFont="1" applyFill="1" applyAlignment="1">
      <alignment horizontal="right"/>
    </xf>
    <xf numFmtId="0" fontId="7" fillId="0" borderId="2" xfId="3" applyFont="1" applyFill="1" applyBorder="1"/>
    <xf numFmtId="3" fontId="10" fillId="0" borderId="0" xfId="3" applyNumberFormat="1" applyFont="1" applyFill="1" applyBorder="1" applyAlignment="1">
      <alignment horizontal="right"/>
    </xf>
    <xf numFmtId="0" fontId="3" fillId="0" borderId="0" xfId="3" applyFont="1" applyFill="1" applyBorder="1"/>
    <xf numFmtId="0" fontId="3" fillId="0" borderId="0" xfId="3" applyFont="1" applyFill="1" applyBorder="1" applyAlignment="1">
      <alignment horizontal="right"/>
    </xf>
    <xf numFmtId="0" fontId="3" fillId="0" borderId="0" xfId="3" quotePrefix="1" applyAlignment="1">
      <alignment horizontal="right"/>
    </xf>
    <xf numFmtId="3" fontId="3" fillId="0" borderId="0" xfId="3" quotePrefix="1" applyNumberFormat="1" applyFill="1" applyBorder="1" applyAlignment="1">
      <alignment horizontal="right"/>
    </xf>
    <xf numFmtId="3" fontId="3" fillId="0" borderId="0" xfId="3" applyNumberFormat="1" applyFont="1" applyBorder="1"/>
    <xf numFmtId="0" fontId="3" fillId="0" borderId="0" xfId="3" quotePrefix="1" applyFont="1" applyBorder="1" applyAlignment="1">
      <alignment horizontal="right"/>
    </xf>
    <xf numFmtId="0" fontId="3" fillId="0" borderId="0" xfId="3" applyFont="1" applyBorder="1" applyAlignment="1">
      <alignment horizontal="right"/>
    </xf>
    <xf numFmtId="0" fontId="8" fillId="0" borderId="1" xfId="3" applyFont="1" applyBorder="1"/>
    <xf numFmtId="3" fontId="8" fillId="0" borderId="1" xfId="3" applyNumberFormat="1" applyFont="1" applyBorder="1"/>
    <xf numFmtId="0" fontId="3" fillId="0" borderId="1" xfId="3" applyBorder="1"/>
    <xf numFmtId="0" fontId="3" fillId="0" borderId="1" xfId="3" applyBorder="1" applyAlignment="1">
      <alignment horizontal="right"/>
    </xf>
    <xf numFmtId="3" fontId="3" fillId="0" borderId="0" xfId="3" applyNumberFormat="1" applyAlignment="1">
      <alignment horizontal="right"/>
    </xf>
    <xf numFmtId="0" fontId="3" fillId="0" borderId="2" xfId="3" applyBorder="1" applyAlignment="1">
      <alignment horizontal="right"/>
    </xf>
    <xf numFmtId="167" fontId="3" fillId="0" borderId="2" xfId="3" applyNumberFormat="1" applyBorder="1" applyAlignment="1">
      <alignment horizontal="right"/>
    </xf>
    <xf numFmtId="0" fontId="3" fillId="0" borderId="0" xfId="3" applyAlignment="1">
      <alignment horizontal="right"/>
    </xf>
    <xf numFmtId="0" fontId="10" fillId="0" borderId="0" xfId="3" applyFont="1" applyBorder="1" applyAlignment="1">
      <alignment horizontal="right"/>
    </xf>
    <xf numFmtId="0" fontId="10" fillId="0" borderId="4" xfId="3" applyFont="1" applyFill="1" applyBorder="1" applyAlignment="1">
      <alignment horizontal="left"/>
    </xf>
    <xf numFmtId="0" fontId="3" fillId="0" borderId="0" xfId="3" applyFill="1" applyBorder="1" applyAlignment="1">
      <alignment horizontal="right"/>
    </xf>
    <xf numFmtId="167" fontId="3" fillId="0" borderId="0" xfId="3" applyNumberFormat="1" applyFill="1" applyBorder="1" applyAlignment="1">
      <alignment horizontal="right"/>
    </xf>
    <xf numFmtId="0" fontId="3" fillId="0" borderId="0" xfId="3" applyBorder="1" applyAlignment="1">
      <alignment horizontal="right"/>
    </xf>
    <xf numFmtId="0" fontId="3" fillId="0" borderId="0" xfId="3" applyFill="1" applyBorder="1" applyAlignment="1">
      <alignment horizontal="left"/>
    </xf>
    <xf numFmtId="0" fontId="3" fillId="0" borderId="0" xfId="3" applyBorder="1"/>
    <xf numFmtId="0" fontId="8" fillId="0" borderId="0" xfId="3" applyFont="1" applyFill="1" applyBorder="1" applyAlignment="1">
      <alignment horizontal="right"/>
    </xf>
    <xf numFmtId="167" fontId="3" fillId="0" borderId="0" xfId="3" applyNumberFormat="1" applyAlignment="1">
      <alignment horizontal="right"/>
    </xf>
    <xf numFmtId="0" fontId="3" fillId="0" borderId="0" xfId="3" applyFont="1" applyFill="1" applyBorder="1" applyAlignment="1">
      <alignment horizontal="left"/>
    </xf>
    <xf numFmtId="167" fontId="8" fillId="0" borderId="0" xfId="3" applyNumberFormat="1" applyFont="1" applyAlignment="1">
      <alignment horizontal="right"/>
    </xf>
    <xf numFmtId="0" fontId="3" fillId="0" borderId="1" xfId="3" applyFill="1" applyBorder="1" applyAlignment="1">
      <alignment horizontal="right"/>
    </xf>
    <xf numFmtId="0" fontId="3" fillId="0" borderId="1" xfId="3" applyBorder="1" applyAlignment="1">
      <alignment horizontal="left"/>
    </xf>
    <xf numFmtId="0" fontId="8" fillId="0" borderId="1" xfId="3" applyFont="1" applyBorder="1" applyAlignment="1">
      <alignment horizontal="right"/>
    </xf>
    <xf numFmtId="0" fontId="8" fillId="0" borderId="1" xfId="3" applyFont="1" applyFill="1" applyBorder="1" applyAlignment="1">
      <alignment horizontal="right"/>
    </xf>
    <xf numFmtId="167" fontId="8" fillId="0" borderId="1" xfId="3" applyNumberFormat="1" applyFont="1" applyBorder="1" applyAlignment="1">
      <alignment horizontal="right"/>
    </xf>
    <xf numFmtId="10" fontId="3" fillId="0" borderId="0" xfId="3" quotePrefix="1" applyNumberFormat="1" applyAlignment="1">
      <alignment horizontal="right"/>
    </xf>
    <xf numFmtId="0" fontId="3" fillId="0" borderId="1" xfId="3" applyFont="1" applyFill="1" applyBorder="1" applyAlignment="1">
      <alignment horizontal="right"/>
    </xf>
    <xf numFmtId="0" fontId="7" fillId="0" borderId="4" xfId="3" applyFont="1" applyBorder="1"/>
    <xf numFmtId="0" fontId="3" fillId="0" borderId="4" xfId="3" applyFont="1" applyBorder="1" applyAlignment="1">
      <alignment horizontal="right"/>
    </xf>
    <xf numFmtId="0" fontId="3" fillId="0" borderId="4" xfId="3" applyBorder="1" applyAlignment="1">
      <alignment horizontal="right"/>
    </xf>
    <xf numFmtId="0" fontId="3" fillId="0" borderId="0" xfId="3" quotePrefix="1" applyFont="1"/>
    <xf numFmtId="0" fontId="11" fillId="0" borderId="0" xfId="3" applyFont="1"/>
    <xf numFmtId="0" fontId="11" fillId="0" borderId="1" xfId="3" applyFont="1" applyBorder="1"/>
    <xf numFmtId="0" fontId="3" fillId="0" borderId="1" xfId="3" quotePrefix="1" applyBorder="1" applyAlignment="1">
      <alignment horizontal="right"/>
    </xf>
    <xf numFmtId="0" fontId="7" fillId="0" borderId="0" xfId="3" applyFont="1" applyBorder="1"/>
    <xf numFmtId="0" fontId="7" fillId="0" borderId="1" xfId="3" applyFont="1" applyBorder="1"/>
    <xf numFmtId="3" fontId="3" fillId="0" borderId="1" xfId="3" applyNumberFormat="1" applyBorder="1" applyAlignment="1">
      <alignment horizontal="right"/>
    </xf>
    <xf numFmtId="3" fontId="3" fillId="0" borderId="1" xfId="3" applyNumberFormat="1" applyBorder="1"/>
    <xf numFmtId="0" fontId="12" fillId="0" borderId="0" xfId="3" applyFont="1"/>
    <xf numFmtId="0" fontId="12" fillId="0" borderId="0" xfId="3" applyFont="1" applyBorder="1"/>
    <xf numFmtId="0" fontId="6" fillId="0" borderId="0" xfId="3" applyFont="1" applyBorder="1"/>
    <xf numFmtId="0" fontId="6" fillId="0" borderId="4" xfId="3" applyFont="1" applyBorder="1"/>
    <xf numFmtId="3" fontId="3" fillId="0" borderId="4" xfId="3" applyNumberFormat="1" applyFont="1" applyBorder="1" applyAlignment="1">
      <alignment horizontal="right"/>
    </xf>
    <xf numFmtId="0" fontId="6" fillId="0" borderId="1" xfId="3" applyFont="1" applyBorder="1"/>
    <xf numFmtId="0" fontId="3" fillId="0" borderId="1" xfId="3" quotePrefix="1" applyNumberFormat="1" applyFont="1" applyBorder="1" applyAlignment="1">
      <alignment horizontal="center"/>
    </xf>
    <xf numFmtId="0" fontId="12" fillId="0" borderId="0" xfId="3" applyFont="1" applyFill="1" applyBorder="1"/>
    <xf numFmtId="3" fontId="11" fillId="0" borderId="0" xfId="3" applyNumberFormat="1" applyFont="1"/>
    <xf numFmtId="0" fontId="13" fillId="0" borderId="0" xfId="3" applyFont="1"/>
    <xf numFmtId="0" fontId="6" fillId="0" borderId="0" xfId="3" applyFont="1" applyProtection="1"/>
    <xf numFmtId="3" fontId="13" fillId="0" borderId="0" xfId="3" applyNumberFormat="1" applyFont="1" applyProtection="1"/>
    <xf numFmtId="0" fontId="13" fillId="0" borderId="0" xfId="3" applyFont="1" applyBorder="1"/>
    <xf numFmtId="3" fontId="13" fillId="0" borderId="0" xfId="3" applyNumberFormat="1" applyFont="1" applyBorder="1" applyProtection="1"/>
    <xf numFmtId="0" fontId="3" fillId="0" borderId="0" xfId="3" applyFont="1" applyBorder="1" applyProtection="1"/>
    <xf numFmtId="3" fontId="14" fillId="0" borderId="0" xfId="3" applyNumberFormat="1" applyFont="1" applyBorder="1" applyProtection="1"/>
    <xf numFmtId="3" fontId="3" fillId="0" borderId="0" xfId="3" applyNumberFormat="1" applyFont="1" applyBorder="1" applyProtection="1">
      <protection locked="0"/>
    </xf>
    <xf numFmtId="0" fontId="15" fillId="0" borderId="0" xfId="3" applyFont="1" applyBorder="1" applyProtection="1"/>
    <xf numFmtId="3" fontId="3" fillId="0" borderId="0" xfId="3" applyNumberFormat="1" applyFont="1" applyBorder="1" applyProtection="1"/>
    <xf numFmtId="0" fontId="10" fillId="0" borderId="0" xfId="3" applyFont="1" applyBorder="1" applyProtection="1"/>
    <xf numFmtId="0" fontId="7" fillId="0" borderId="0" xfId="3" applyFont="1" applyBorder="1" applyProtection="1"/>
    <xf numFmtId="0" fontId="8" fillId="0" borderId="0" xfId="3" applyFont="1" applyBorder="1" applyProtection="1"/>
    <xf numFmtId="3" fontId="13" fillId="0" borderId="0" xfId="3" applyNumberFormat="1" applyFont="1"/>
    <xf numFmtId="0" fontId="3" fillId="0" borderId="0" xfId="3" applyFont="1" applyFill="1" applyBorder="1" applyProtection="1"/>
    <xf numFmtId="0" fontId="8" fillId="0" borderId="0" xfId="3" applyFont="1" applyBorder="1"/>
    <xf numFmtId="0" fontId="10" fillId="0" borderId="0" xfId="3" applyFont="1" applyFill="1" applyBorder="1"/>
    <xf numFmtId="0" fontId="10" fillId="0" borderId="0" xfId="3" applyFont="1" applyBorder="1"/>
    <xf numFmtId="167" fontId="3" fillId="0" borderId="0" xfId="3" applyNumberFormat="1" applyFont="1" applyBorder="1" applyProtection="1"/>
    <xf numFmtId="0" fontId="3" fillId="0" borderId="0" xfId="3" quotePrefix="1" applyFont="1" applyFill="1" applyBorder="1"/>
    <xf numFmtId="0" fontId="7" fillId="0" borderId="0" xfId="3" applyFont="1" applyFill="1" applyBorder="1"/>
    <xf numFmtId="3" fontId="3" fillId="0" borderId="3" xfId="3" applyNumberFormat="1" applyFont="1" applyBorder="1"/>
    <xf numFmtId="0" fontId="13" fillId="0" borderId="3" xfId="3" applyFont="1" applyBorder="1"/>
    <xf numFmtId="0" fontId="13" fillId="0" borderId="0" xfId="3" applyFont="1" applyAlignment="1">
      <alignment wrapText="1"/>
    </xf>
    <xf numFmtId="0" fontId="3" fillId="0" borderId="0" xfId="3" applyFont="1" applyBorder="1" applyAlignment="1">
      <alignment horizontal="left"/>
    </xf>
    <xf numFmtId="0" fontId="3" fillId="0" borderId="0" xfId="3" applyFont="1" applyAlignment="1">
      <alignment horizontal="left"/>
    </xf>
    <xf numFmtId="0" fontId="3" fillId="0" borderId="0" xfId="3" quotePrefix="1" applyFont="1" applyAlignment="1">
      <alignment horizontal="right"/>
    </xf>
    <xf numFmtId="17" fontId="3" fillId="0" borderId="0" xfId="3" quotePrefix="1" applyNumberFormat="1" applyFont="1" applyAlignment="1">
      <alignment horizontal="right"/>
    </xf>
    <xf numFmtId="3" fontId="3" fillId="0" borderId="0" xfId="3" quotePrefix="1" applyNumberFormat="1" applyFont="1" applyAlignment="1">
      <alignment horizontal="right"/>
    </xf>
    <xf numFmtId="0" fontId="16" fillId="0" borderId="0" xfId="3" applyFont="1" applyAlignment="1">
      <alignment horizontal="right"/>
    </xf>
    <xf numFmtId="1" fontId="7" fillId="0" borderId="1" xfId="3" applyNumberFormat="1" applyFont="1" applyBorder="1" applyAlignment="1">
      <alignment horizontal="left"/>
    </xf>
    <xf numFmtId="1" fontId="7" fillId="0" borderId="1" xfId="3" applyNumberFormat="1" applyFont="1" applyBorder="1" applyAlignment="1">
      <alignment horizontal="right"/>
    </xf>
    <xf numFmtId="0" fontId="17" fillId="0" borderId="0" xfId="3" applyFont="1" applyBorder="1"/>
    <xf numFmtId="0" fontId="3" fillId="0" borderId="0" xfId="3" applyFont="1" applyBorder="1" applyAlignment="1"/>
    <xf numFmtId="0" fontId="22" fillId="0" borderId="0" xfId="0" applyFont="1" applyBorder="1"/>
    <xf numFmtId="0" fontId="18" fillId="0" borderId="0" xfId="2" applyAlignment="1" applyProtection="1"/>
    <xf numFmtId="49" fontId="3" fillId="0" borderId="0" xfId="3" applyNumberFormat="1"/>
    <xf numFmtId="0" fontId="6" fillId="0" borderId="0" xfId="6" applyFont="1"/>
    <xf numFmtId="0" fontId="3" fillId="0" borderId="0" xfId="6" applyFont="1" applyFill="1"/>
    <xf numFmtId="0" fontId="3" fillId="0" borderId="0" xfId="6" applyFont="1" applyAlignment="1">
      <alignment horizontal="right"/>
    </xf>
    <xf numFmtId="0" fontId="3" fillId="0" borderId="0" xfId="6" applyFont="1"/>
    <xf numFmtId="0" fontId="7" fillId="0" borderId="2" xfId="6" applyFont="1" applyBorder="1"/>
    <xf numFmtId="0" fontId="3" fillId="0" borderId="2" xfId="6" applyFont="1" applyFill="1" applyBorder="1" applyAlignment="1">
      <alignment horizontal="right"/>
    </xf>
    <xf numFmtId="0" fontId="3" fillId="0" borderId="2" xfId="6" applyFont="1" applyBorder="1" applyAlignment="1">
      <alignment horizontal="right"/>
    </xf>
    <xf numFmtId="0" fontId="19" fillId="0" borderId="2" xfId="6" applyBorder="1" applyAlignment="1">
      <alignment horizontal="right"/>
    </xf>
    <xf numFmtId="0" fontId="3" fillId="0" borderId="0" xfId="6" applyFont="1" applyFill="1" applyAlignment="1">
      <alignment horizontal="right"/>
    </xf>
    <xf numFmtId="0" fontId="3" fillId="0" borderId="0" xfId="6" applyFont="1" applyBorder="1" applyAlignment="1">
      <alignment horizontal="right"/>
    </xf>
    <xf numFmtId="0" fontId="3" fillId="0" borderId="0" xfId="6" quotePrefix="1" applyFont="1" applyBorder="1" applyAlignment="1">
      <alignment horizontal="right"/>
    </xf>
    <xf numFmtId="0" fontId="3" fillId="0" borderId="0" xfId="6" applyFont="1" applyFill="1" applyBorder="1" applyAlignment="1">
      <alignment horizontal="right"/>
    </xf>
    <xf numFmtId="17" fontId="3" fillId="0" borderId="0" xfId="6" applyNumberFormat="1" applyFont="1" applyFill="1" applyAlignment="1">
      <alignment horizontal="right"/>
    </xf>
    <xf numFmtId="0" fontId="3" fillId="0" borderId="0" xfId="6" applyFont="1" applyBorder="1"/>
    <xf numFmtId="0" fontId="3" fillId="0" borderId="1" xfId="6" applyFont="1" applyBorder="1"/>
    <xf numFmtId="0" fontId="3" fillId="0" borderId="1" xfId="6" applyFont="1" applyFill="1" applyBorder="1" applyAlignment="1">
      <alignment horizontal="right"/>
    </xf>
    <xf numFmtId="0" fontId="8" fillId="0" borderId="1" xfId="6" applyFont="1" applyFill="1" applyBorder="1" applyAlignment="1">
      <alignment horizontal="right"/>
    </xf>
    <xf numFmtId="0" fontId="3" fillId="0" borderId="1" xfId="6" applyFont="1" applyBorder="1" applyAlignment="1">
      <alignment horizontal="right"/>
    </xf>
    <xf numFmtId="0" fontId="7" fillId="0" borderId="0" xfId="6" applyFont="1"/>
    <xf numFmtId="3" fontId="7" fillId="0" borderId="0" xfId="6" applyNumberFormat="1" applyFont="1" applyFill="1"/>
    <xf numFmtId="167" fontId="7" fillId="0" borderId="0" xfId="6" applyNumberFormat="1" applyFont="1"/>
    <xf numFmtId="3" fontId="7" fillId="0" borderId="0" xfId="6" applyNumberFormat="1" applyFont="1"/>
    <xf numFmtId="0" fontId="7" fillId="0" borderId="0" xfId="6" applyFont="1" applyAlignment="1">
      <alignment wrapText="1"/>
    </xf>
    <xf numFmtId="0" fontId="20" fillId="0" borderId="0" xfId="6" applyFont="1"/>
    <xf numFmtId="0" fontId="20" fillId="0" borderId="0" xfId="6" applyFont="1" applyFill="1"/>
    <xf numFmtId="0" fontId="20" fillId="0" borderId="0" xfId="6" applyFont="1" applyAlignment="1">
      <alignment horizontal="right"/>
    </xf>
    <xf numFmtId="0" fontId="12" fillId="0" borderId="0" xfId="5" applyFont="1" applyFill="1" applyBorder="1"/>
    <xf numFmtId="0" fontId="25" fillId="0" borderId="0" xfId="0" applyFont="1"/>
    <xf numFmtId="0" fontId="3" fillId="0" borderId="0" xfId="6" applyFont="1" applyAlignment="1">
      <alignment wrapText="1"/>
    </xf>
    <xf numFmtId="0" fontId="3" fillId="0" borderId="0" xfId="6" applyFont="1" applyBorder="1" applyAlignment="1">
      <alignment wrapText="1"/>
    </xf>
    <xf numFmtId="0" fontId="3" fillId="0" borderId="3" xfId="6" applyFont="1" applyBorder="1" applyAlignment="1">
      <alignment wrapText="1"/>
    </xf>
    <xf numFmtId="3" fontId="3" fillId="0" borderId="0" xfId="6" applyNumberFormat="1" applyFont="1" applyAlignment="1">
      <alignment wrapText="1"/>
    </xf>
    <xf numFmtId="167" fontId="3" fillId="0" borderId="0" xfId="6" applyNumberFormat="1" applyFont="1" applyAlignment="1">
      <alignment wrapText="1"/>
    </xf>
    <xf numFmtId="3" fontId="3" fillId="0" borderId="3" xfId="6" applyNumberFormat="1" applyFont="1" applyBorder="1" applyAlignment="1">
      <alignment wrapText="1"/>
    </xf>
    <xf numFmtId="167" fontId="3" fillId="0" borderId="3" xfId="6" applyNumberFormat="1" applyFont="1" applyBorder="1" applyAlignment="1">
      <alignment wrapText="1"/>
    </xf>
    <xf numFmtId="0" fontId="7" fillId="0" borderId="0" xfId="3" applyNumberFormat="1" applyFont="1" applyBorder="1"/>
    <xf numFmtId="0" fontId="3" fillId="0" borderId="0" xfId="3" applyNumberFormat="1" applyFont="1" applyBorder="1"/>
    <xf numFmtId="3" fontId="3" fillId="0" borderId="3" xfId="3" applyNumberFormat="1" applyFont="1" applyBorder="1" applyAlignment="1">
      <alignment horizontal="right"/>
    </xf>
    <xf numFmtId="3" fontId="7" fillId="0" borderId="0" xfId="3" applyNumberFormat="1" applyFont="1" applyBorder="1" applyProtection="1"/>
    <xf numFmtId="10" fontId="3" fillId="0" borderId="0" xfId="3" quotePrefix="1" applyNumberFormat="1" applyFont="1" applyFill="1" applyAlignment="1">
      <alignment horizontal="right"/>
    </xf>
    <xf numFmtId="0" fontId="6" fillId="0" borderId="0" xfId="14" applyFont="1"/>
    <xf numFmtId="0" fontId="3" fillId="0" borderId="0" xfId="14"/>
    <xf numFmtId="0" fontId="3" fillId="0" borderId="0" xfId="14" applyFill="1"/>
    <xf numFmtId="0" fontId="7" fillId="0" borderId="2" xfId="14" applyFont="1" applyBorder="1"/>
    <xf numFmtId="0" fontId="3" fillId="0" borderId="2" xfId="14" applyBorder="1" applyAlignment="1">
      <alignment horizontal="right"/>
    </xf>
    <xf numFmtId="0" fontId="3" fillId="0" borderId="2" xfId="14" applyFill="1" applyBorder="1" applyAlignment="1">
      <alignment horizontal="right"/>
    </xf>
    <xf numFmtId="0" fontId="3" fillId="0" borderId="2" xfId="14" applyFont="1" applyBorder="1" applyAlignment="1">
      <alignment horizontal="right"/>
    </xf>
    <xf numFmtId="0" fontId="3" fillId="0" borderId="0" xfId="14" applyFont="1" applyAlignment="1">
      <alignment horizontal="right"/>
    </xf>
    <xf numFmtId="0" fontId="3" fillId="0" borderId="0" xfId="14" applyFont="1" applyFill="1" applyAlignment="1">
      <alignment horizontal="right"/>
    </xf>
    <xf numFmtId="0" fontId="8" fillId="0" borderId="0" xfId="14" applyFont="1" applyAlignment="1">
      <alignment horizontal="right"/>
    </xf>
    <xf numFmtId="0" fontId="3" fillId="0" borderId="0" xfId="14" quotePrefix="1" applyFont="1" applyFill="1" applyBorder="1" applyAlignment="1">
      <alignment horizontal="right"/>
    </xf>
    <xf numFmtId="0" fontId="3" fillId="0" borderId="0" xfId="14" quotePrefix="1" applyFont="1" applyBorder="1" applyAlignment="1">
      <alignment horizontal="right"/>
    </xf>
    <xf numFmtId="0" fontId="8" fillId="0" borderId="0" xfId="14" applyFont="1" applyBorder="1" applyAlignment="1">
      <alignment horizontal="right"/>
    </xf>
    <xf numFmtId="0" fontId="3" fillId="0" borderId="0" xfId="14" applyFont="1" applyFill="1" applyBorder="1" applyAlignment="1">
      <alignment horizontal="right"/>
    </xf>
    <xf numFmtId="0" fontId="3" fillId="0" borderId="0" xfId="14" quotePrefix="1" applyFont="1" applyAlignment="1">
      <alignment horizontal="right"/>
    </xf>
    <xf numFmtId="0" fontId="3" fillId="0" borderId="0" xfId="14" applyFont="1" applyBorder="1" applyAlignment="1">
      <alignment horizontal="right"/>
    </xf>
    <xf numFmtId="0" fontId="3" fillId="0" borderId="0" xfId="14" applyFill="1" applyBorder="1" applyAlignment="1">
      <alignment horizontal="right"/>
    </xf>
    <xf numFmtId="0" fontId="3" fillId="0" borderId="0" xfId="14" applyBorder="1"/>
    <xf numFmtId="0" fontId="8" fillId="0" borderId="0" xfId="14" applyFont="1" applyFill="1" applyBorder="1" applyAlignment="1">
      <alignment horizontal="right"/>
    </xf>
    <xf numFmtId="17" fontId="8" fillId="0" borderId="0" xfId="14" quotePrefix="1" applyNumberFormat="1" applyFont="1" applyBorder="1" applyAlignment="1">
      <alignment horizontal="right"/>
    </xf>
    <xf numFmtId="0" fontId="3" fillId="0" borderId="1" xfId="14" applyBorder="1"/>
    <xf numFmtId="17" fontId="8" fillId="0" borderId="1" xfId="14" quotePrefix="1" applyNumberFormat="1" applyFont="1" applyFill="1" applyBorder="1" applyAlignment="1">
      <alignment horizontal="right"/>
    </xf>
    <xf numFmtId="0" fontId="3" fillId="0" borderId="1" xfId="14" applyFill="1" applyBorder="1" applyAlignment="1">
      <alignment horizontal="right"/>
    </xf>
    <xf numFmtId="0" fontId="3" fillId="0" borderId="1" xfId="14" applyBorder="1" applyAlignment="1">
      <alignment horizontal="right"/>
    </xf>
    <xf numFmtId="3" fontId="3" fillId="0" borderId="0" xfId="14" applyNumberFormat="1"/>
    <xf numFmtId="3" fontId="3" fillId="0" borderId="0" xfId="14" applyNumberFormat="1" applyFill="1"/>
    <xf numFmtId="3" fontId="3" fillId="0" borderId="0" xfId="14" quotePrefix="1" applyNumberFormat="1" applyFont="1"/>
    <xf numFmtId="3" fontId="3" fillId="0" borderId="0" xfId="14" quotePrefix="1" applyNumberFormat="1" applyFont="1" applyFill="1"/>
    <xf numFmtId="3" fontId="3" fillId="0" borderId="0" xfId="14" applyNumberFormat="1" applyFont="1"/>
    <xf numFmtId="0" fontId="8" fillId="0" borderId="0" xfId="14" quotePrefix="1" applyFont="1" applyAlignment="1">
      <alignment horizontal="right"/>
    </xf>
    <xf numFmtId="1" fontId="7" fillId="0" borderId="0" xfId="3" applyNumberFormat="1" applyFont="1" applyBorder="1" applyAlignment="1">
      <alignment horizontal="right"/>
    </xf>
    <xf numFmtId="0" fontId="3" fillId="0" borderId="2" xfId="6" applyFont="1" applyFill="1" applyBorder="1" applyAlignment="1">
      <alignment horizontal="center"/>
    </xf>
    <xf numFmtId="0" fontId="19" fillId="0" borderId="2" xfId="6" applyBorder="1" applyAlignment="1">
      <alignment horizontal="center"/>
    </xf>
    <xf numFmtId="0" fontId="3" fillId="0" borderId="0" xfId="6" applyFont="1" applyBorder="1" applyAlignment="1">
      <alignment horizontal="center"/>
    </xf>
    <xf numFmtId="0" fontId="3" fillId="0" borderId="0" xfId="6" applyFont="1" applyAlignment="1">
      <alignment horizontal="center"/>
    </xf>
    <xf numFmtId="0" fontId="3" fillId="0" borderId="1" xfId="6" applyFont="1" applyBorder="1" applyAlignment="1">
      <alignment horizontal="center"/>
    </xf>
    <xf numFmtId="3" fontId="3" fillId="0" borderId="5" xfId="3" applyNumberFormat="1" applyFill="1" applyBorder="1" applyAlignment="1">
      <alignment horizontal="center"/>
    </xf>
    <xf numFmtId="3" fontId="3" fillId="0" borderId="5" xfId="3" applyNumberFormat="1" applyFont="1" applyFill="1" applyBorder="1" applyAlignment="1">
      <alignment horizontal="center"/>
    </xf>
    <xf numFmtId="3" fontId="3" fillId="0" borderId="6" xfId="3" applyNumberFormat="1" applyFont="1" applyFill="1" applyBorder="1" applyAlignment="1">
      <alignment horizontal="center"/>
    </xf>
    <xf numFmtId="0" fontId="3" fillId="0" borderId="6" xfId="3" applyBorder="1" applyAlignment="1">
      <alignment horizontal="center"/>
    </xf>
    <xf numFmtId="0" fontId="3" fillId="0" borderId="5" xfId="3" applyBorder="1" applyAlignment="1">
      <alignment horizontal="center"/>
    </xf>
    <xf numFmtId="3" fontId="3" fillId="0" borderId="6" xfId="3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7" fillId="0" borderId="7" xfId="3" applyNumberFormat="1" applyFont="1" applyBorder="1" applyAlignment="1">
      <alignment horizontal="center"/>
    </xf>
    <xf numFmtId="0" fontId="3" fillId="0" borderId="1" xfId="3" applyBorder="1" applyAlignment="1">
      <alignment horizontal="center"/>
    </xf>
    <xf numFmtId="3" fontId="3" fillId="0" borderId="4" xfId="3" applyNumberFormat="1" applyFont="1" applyBorder="1" applyAlignment="1">
      <alignment horizontal="center"/>
    </xf>
    <xf numFmtId="3" fontId="3" fillId="0" borderId="1" xfId="3" applyNumberFormat="1" applyFont="1" applyBorder="1" applyAlignment="1">
      <alignment horizontal="center"/>
    </xf>
  </cellXfs>
  <cellStyles count="15">
    <cellStyle name="Följde hyperlänken" xfId="1" xr:uid="{00000000-0005-0000-0000-000000000000}"/>
    <cellStyle name="Hyperlänk" xfId="2" builtinId="8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4" xfId="6" xr:uid="{00000000-0005-0000-0000-000006000000}"/>
    <cellStyle name="Normal 4 2" xfId="7" xr:uid="{00000000-0005-0000-0000-000007000000}"/>
    <cellStyle name="Normal 5" xfId="14" xr:uid="{00000000-0005-0000-0000-000008000000}"/>
    <cellStyle name="Procent 2" xfId="8" xr:uid="{00000000-0005-0000-0000-000009000000}"/>
    <cellStyle name="Procent 2 2" xfId="9" xr:uid="{00000000-0005-0000-0000-00000A000000}"/>
    <cellStyle name="Tusental (0)_1999 (2)" xfId="10" xr:uid="{00000000-0005-0000-0000-00000B000000}"/>
    <cellStyle name="Tusental 2" xfId="11" xr:uid="{00000000-0005-0000-0000-00000C000000}"/>
    <cellStyle name="Tusental 3" xfId="12" xr:uid="{00000000-0005-0000-0000-00000D000000}"/>
    <cellStyle name="Valuta (0)_1999 (2)" xfId="13" xr:uid="{00000000-0005-0000-0000-00000E000000}"/>
  </cellStyles>
  <dxfs count="2"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3</xdr:col>
          <xdr:colOff>381000</xdr:colOff>
          <xdr:row>4</xdr:row>
          <xdr:rowOff>57150</xdr:rowOff>
        </xdr:to>
        <xdr:sp macro="" textlink="">
          <xdr:nvSpPr>
            <xdr:cNvPr id="6145" name="ComboBox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/NR/Offentlig%20Ekonomi/Statsbidrag/Maxtaxa/Bidrags&#229;r%202009/Prelimin&#228;r/Maxtaxa%202009s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QL-frågor"/>
      <sheetName val="Försättsblad"/>
      <sheetName val="Tabell 1"/>
      <sheetName val="Tabell 2"/>
      <sheetName val="Tabell 3"/>
      <sheetName val="Bilaga X"/>
      <sheetName val="Blad1"/>
      <sheetName val="VBAallman"/>
      <sheetName val="DiaLogin"/>
    </sheetNames>
    <sheetDataSet>
      <sheetData sheetId="0"/>
      <sheetData sheetId="1"/>
      <sheetData sheetId="2"/>
      <sheetData sheetId="3">
        <row r="4">
          <cell r="K4">
            <v>500000000</v>
          </cell>
        </row>
      </sheetData>
      <sheetData sheetId="4"/>
      <sheetData sheetId="5">
        <row r="4">
          <cell r="R4" t="str">
            <v>Ljusnarsberg</v>
          </cell>
        </row>
        <row r="43">
          <cell r="F43">
            <v>96695039</v>
          </cell>
        </row>
        <row r="44">
          <cell r="F44">
            <v>91478928</v>
          </cell>
        </row>
        <row r="46">
          <cell r="F46">
            <v>87710459</v>
          </cell>
        </row>
        <row r="47">
          <cell r="F47">
            <v>83105365</v>
          </cell>
        </row>
      </sheetData>
      <sheetData sheetId="6"/>
      <sheetData sheetId="7" refreshError="1"/>
      <sheetData sheetId="8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cb.se/OE011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IV31"/>
  <sheetViews>
    <sheetView showGridLines="0" tabSelected="1" zoomScaleNormal="100" workbookViewId="0"/>
  </sheetViews>
  <sheetFormatPr defaultColWidth="0" defaultRowHeight="15" customHeight="1" zeroHeight="1"/>
  <cols>
    <col min="1" max="1" width="8.7109375" customWidth="1"/>
    <col min="2" max="2" width="71.7109375" customWidth="1"/>
    <col min="3" max="3" width="8.7109375" customWidth="1"/>
    <col min="4" max="16384" width="8.7109375" hidden="1"/>
  </cols>
  <sheetData>
    <row r="1" spans="1:256">
      <c r="A1" s="1" t="s">
        <v>323</v>
      </c>
      <c r="B1" s="1"/>
      <c r="C1" s="1"/>
    </row>
    <row r="2" spans="1:256">
      <c r="A2" s="1" t="s">
        <v>321</v>
      </c>
      <c r="B2" s="1"/>
      <c r="C2" s="1"/>
    </row>
    <row r="3" spans="1:256" ht="15" customHeight="1"/>
    <row r="4" spans="1:256" ht="26.25">
      <c r="A4" s="2" t="s">
        <v>32</v>
      </c>
    </row>
    <row r="5" spans="1:256" ht="18.75">
      <c r="A5" s="150" t="s">
        <v>325</v>
      </c>
    </row>
    <row r="6" spans="1:256" ht="18.75">
      <c r="A6" s="150" t="s">
        <v>326</v>
      </c>
    </row>
    <row r="7" spans="1:256" ht="15" customHeight="1"/>
    <row r="8" spans="1:256" ht="15" customHeight="1"/>
    <row r="9" spans="1:256" ht="15.75">
      <c r="A9" s="3" t="s">
        <v>0</v>
      </c>
      <c r="B9" s="4"/>
    </row>
    <row r="10" spans="1:256" ht="14.45" customHeight="1">
      <c r="A10" s="5" t="s">
        <v>1</v>
      </c>
      <c r="B10" s="6" t="s">
        <v>32</v>
      </c>
    </row>
    <row r="11" spans="1:256" ht="14.45" customHeight="1">
      <c r="A11" s="5" t="s">
        <v>2</v>
      </c>
      <c r="B11" s="5" t="s">
        <v>151</v>
      </c>
    </row>
    <row r="12" spans="1:256" ht="14.45" customHeight="1">
      <c r="A12" s="5" t="s">
        <v>3</v>
      </c>
      <c r="B12" s="5" t="s">
        <v>116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</row>
    <row r="13" spans="1:256" ht="14.45" customHeight="1">
      <c r="A13" s="5" t="s">
        <v>4</v>
      </c>
      <c r="B13" t="s">
        <v>261</v>
      </c>
    </row>
    <row r="14" spans="1:256" ht="14.45" customHeight="1">
      <c r="A14" s="5" t="s">
        <v>150</v>
      </c>
      <c r="B14" t="s">
        <v>327</v>
      </c>
    </row>
    <row r="15" spans="1:256" ht="14.45" customHeight="1">
      <c r="A15" s="5" t="s">
        <v>152</v>
      </c>
      <c r="B15" t="s">
        <v>328</v>
      </c>
    </row>
    <row r="16" spans="1:256" ht="14.45" customHeight="1">
      <c r="A16" s="5" t="s">
        <v>311</v>
      </c>
      <c r="B16" t="s">
        <v>647</v>
      </c>
    </row>
    <row r="17" spans="1:1" ht="14.45" customHeight="1">
      <c r="A17" s="5"/>
    </row>
    <row r="18" spans="1:1" ht="14.45" customHeight="1">
      <c r="A18" s="7"/>
    </row>
    <row r="19" spans="1:1" ht="14.45" customHeight="1">
      <c r="A19" s="5"/>
    </row>
    <row r="20" spans="1:1" ht="14.45" customHeight="1"/>
    <row r="21" spans="1:1" ht="14.45" customHeight="1"/>
    <row r="22" spans="1:1" s="6" customFormat="1" ht="14.45" customHeight="1">
      <c r="A22" s="5"/>
    </row>
    <row r="23" spans="1:1" ht="14.45" customHeight="1">
      <c r="A23" s="120" t="s">
        <v>260</v>
      </c>
    </row>
    <row r="24" spans="1:1" ht="14.45" customHeight="1">
      <c r="A24" t="s">
        <v>320</v>
      </c>
    </row>
    <row r="25" spans="1:1" ht="14.45" customHeight="1"/>
    <row r="26" spans="1:1" ht="14.45" customHeight="1">
      <c r="A26" t="s">
        <v>257</v>
      </c>
    </row>
    <row r="27" spans="1:1" ht="14.45" customHeight="1"/>
    <row r="28" spans="1:1" ht="14.45" customHeight="1">
      <c r="A28" s="120" t="s">
        <v>258</v>
      </c>
    </row>
    <row r="29" spans="1:1" ht="14.45" customHeight="1">
      <c r="A29" s="121" t="s">
        <v>259</v>
      </c>
    </row>
    <row r="30" spans="1:1" ht="14.45" customHeight="1"/>
    <row r="31" spans="1:1" ht="15" customHeight="1"/>
  </sheetData>
  <hyperlinks>
    <hyperlink ref="A29" r:id="rId1" xr:uid="{00000000-0004-0000-0000-000000000000}"/>
  </hyperlinks>
  <pageMargins left="0.51181102362204722" right="0.39370078740157483" top="0.98425196850393704" bottom="0.78740157480314965" header="0.35433070866141736" footer="0.51181102362204722"/>
  <pageSetup paperSize="9" orientation="landscape" r:id="rId2"/>
  <headerFooter>
    <oddHeader xml:space="preserve">&amp;L&amp;"Arial,Normal"&amp;10&amp;G
&amp;R&amp;"Arial,Normal"&amp;9
</oddHeader>
    <oddFooter>&amp;R&amp;G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A1:XFC322"/>
  <sheetViews>
    <sheetView showGridLines="0" zoomScaleNormal="100" workbookViewId="0">
      <pane ySplit="7" topLeftCell="A8" activePane="bottomLeft" state="frozen"/>
      <selection pane="bottomLeft"/>
    </sheetView>
  </sheetViews>
  <sheetFormatPr defaultColWidth="8.85546875" defaultRowHeight="11.25"/>
  <cols>
    <col min="1" max="1" width="19.7109375" style="146" customWidth="1"/>
    <col min="2" max="2" width="10.140625" style="147" bestFit="1" customWidth="1"/>
    <col min="3" max="3" width="10.7109375" style="148" customWidth="1"/>
    <col min="4" max="5" width="10.7109375" style="146" customWidth="1"/>
    <col min="6" max="6" width="13.7109375" style="146" bestFit="1" customWidth="1"/>
    <col min="7" max="7" width="8.28515625" style="146" customWidth="1"/>
    <col min="8" max="8" width="11.7109375" style="148" customWidth="1"/>
    <col min="9" max="9" width="12.7109375" style="148" bestFit="1" customWidth="1"/>
    <col min="10" max="10" width="13.7109375" style="146" customWidth="1"/>
    <col min="11" max="16383" width="0" style="146" hidden="1" customWidth="1"/>
    <col min="16384" max="16384" width="5.5703125" style="146" hidden="1" customWidth="1"/>
  </cols>
  <sheetData>
    <row r="1" spans="1:10" s="126" customFormat="1" ht="16.5" thickBot="1">
      <c r="A1" s="123" t="s">
        <v>329</v>
      </c>
      <c r="B1" s="124"/>
      <c r="C1" s="125"/>
      <c r="H1" s="125"/>
      <c r="I1" s="125"/>
    </row>
    <row r="2" spans="1:10" s="126" customFormat="1" ht="12.75">
      <c r="A2" s="127" t="s">
        <v>5</v>
      </c>
      <c r="B2" s="128" t="s">
        <v>6</v>
      </c>
      <c r="C2" s="129" t="s">
        <v>7</v>
      </c>
      <c r="D2" s="128" t="s">
        <v>8</v>
      </c>
      <c r="E2" s="128" t="s">
        <v>9</v>
      </c>
      <c r="F2" s="194" t="s">
        <v>10</v>
      </c>
      <c r="G2" s="195"/>
      <c r="H2" s="130" t="s">
        <v>11</v>
      </c>
      <c r="I2" s="129" t="s">
        <v>11</v>
      </c>
      <c r="J2" s="129" t="s">
        <v>11</v>
      </c>
    </row>
    <row r="3" spans="1:10" s="126" customFormat="1" ht="12.75">
      <c r="B3" s="131" t="s">
        <v>12</v>
      </c>
      <c r="C3" s="125" t="s">
        <v>13</v>
      </c>
      <c r="D3" s="125" t="s">
        <v>14</v>
      </c>
      <c r="E3" s="125" t="s">
        <v>15</v>
      </c>
      <c r="F3" s="196" t="s">
        <v>16</v>
      </c>
      <c r="G3" s="196"/>
      <c r="H3" s="125" t="s">
        <v>17</v>
      </c>
      <c r="I3" s="125" t="s">
        <v>317</v>
      </c>
      <c r="J3" s="125" t="s">
        <v>318</v>
      </c>
    </row>
    <row r="4" spans="1:10" s="126" customFormat="1" ht="12.75">
      <c r="A4" s="126" t="s">
        <v>18</v>
      </c>
      <c r="B4" s="135" t="s">
        <v>330</v>
      </c>
      <c r="C4" s="125" t="s">
        <v>19</v>
      </c>
      <c r="D4" s="125" t="s">
        <v>20</v>
      </c>
      <c r="E4" s="125" t="s">
        <v>21</v>
      </c>
      <c r="F4" s="197" t="s">
        <v>331</v>
      </c>
      <c r="G4" s="197"/>
      <c r="H4" s="133" t="s">
        <v>274</v>
      </c>
      <c r="I4" s="133" t="s">
        <v>22</v>
      </c>
      <c r="J4" s="133" t="s">
        <v>22</v>
      </c>
    </row>
    <row r="5" spans="1:10" s="126" customFormat="1" ht="12.75">
      <c r="B5" s="135" t="s">
        <v>332</v>
      </c>
      <c r="C5" s="125" t="s">
        <v>15</v>
      </c>
      <c r="D5" s="125" t="s">
        <v>23</v>
      </c>
      <c r="E5" s="125" t="s">
        <v>24</v>
      </c>
      <c r="F5" s="198" t="s">
        <v>25</v>
      </c>
      <c r="G5" s="198"/>
      <c r="H5" s="125" t="s">
        <v>22</v>
      </c>
      <c r="I5" s="125"/>
      <c r="J5" s="134"/>
    </row>
    <row r="6" spans="1:10" s="126" customFormat="1" ht="12.75">
      <c r="A6" s="136"/>
      <c r="B6" s="133">
        <v>2022</v>
      </c>
      <c r="C6" s="133" t="s">
        <v>333</v>
      </c>
      <c r="D6" s="133">
        <v>2021</v>
      </c>
      <c r="E6" s="133" t="s">
        <v>333</v>
      </c>
      <c r="F6" s="132" t="s">
        <v>26</v>
      </c>
      <c r="G6" s="132" t="s">
        <v>27</v>
      </c>
      <c r="H6" s="132" t="s">
        <v>30</v>
      </c>
      <c r="I6" s="132"/>
      <c r="J6" s="125"/>
    </row>
    <row r="7" spans="1:10" s="126" customFormat="1" ht="12.75">
      <c r="A7" s="137"/>
      <c r="B7" s="138"/>
      <c r="C7" s="139" t="s">
        <v>28</v>
      </c>
      <c r="D7" s="139" t="s">
        <v>29</v>
      </c>
      <c r="E7" s="139"/>
      <c r="F7" s="140"/>
      <c r="G7" s="140" t="s">
        <v>30</v>
      </c>
      <c r="H7" s="137"/>
      <c r="I7" s="137"/>
      <c r="J7" s="140"/>
    </row>
    <row r="8" spans="1:10" s="126" customFormat="1" ht="18" customHeight="1">
      <c r="A8" s="141" t="s">
        <v>31</v>
      </c>
      <c r="B8" s="142">
        <f>SUM(B9:B319)</f>
        <v>10514719</v>
      </c>
      <c r="C8" s="142">
        <f>SUM(C9:C319)</f>
        <v>58301814.720999986</v>
      </c>
      <c r="D8" s="143">
        <v>1</v>
      </c>
      <c r="E8" s="142">
        <f>SUM(E9:E319)</f>
        <v>59936703.845884956</v>
      </c>
      <c r="F8" s="142">
        <f>SUM(F9:F319)</f>
        <v>66209654.370873019</v>
      </c>
      <c r="G8" s="144">
        <v>6296.8543782292199</v>
      </c>
      <c r="H8" s="142"/>
      <c r="I8" s="142">
        <f>SUM(I9:I319)</f>
        <v>5718041489</v>
      </c>
      <c r="J8" s="142">
        <f>SUM(J9:J319)</f>
        <v>-5718041486</v>
      </c>
    </row>
    <row r="9" spans="1:10" ht="18.75" customHeight="1">
      <c r="A9" s="145" t="s">
        <v>334</v>
      </c>
      <c r="B9" s="154"/>
    </row>
    <row r="10" spans="1:10" s="154" customFormat="1" ht="12.75">
      <c r="A10" s="151" t="s">
        <v>314</v>
      </c>
      <c r="B10" s="154">
        <v>95238</v>
      </c>
      <c r="C10" s="154">
        <v>569017.39099999995</v>
      </c>
      <c r="D10" s="155">
        <v>1.038</v>
      </c>
      <c r="E10" s="154">
        <v>590640.05185799999</v>
      </c>
      <c r="F10" s="154">
        <v>652456.19431568903</v>
      </c>
      <c r="G10" s="154">
        <v>6850.7968911116304</v>
      </c>
      <c r="H10" s="154">
        <v>553.94251288240503</v>
      </c>
      <c r="I10" s="154">
        <v>52756377</v>
      </c>
      <c r="J10" s="154">
        <v>0</v>
      </c>
    </row>
    <row r="11" spans="1:10" ht="12.75">
      <c r="A11" s="151" t="s">
        <v>335</v>
      </c>
      <c r="B11" s="154">
        <v>32727</v>
      </c>
      <c r="C11" s="154">
        <v>141567.092</v>
      </c>
      <c r="D11" s="155">
        <v>1.131</v>
      </c>
      <c r="E11" s="154">
        <v>160112.38105200001</v>
      </c>
      <c r="F11" s="154">
        <v>176869.67633736899</v>
      </c>
      <c r="G11" s="154">
        <v>5404.3962580550997</v>
      </c>
      <c r="H11" s="154">
        <v>-892.45812017412595</v>
      </c>
      <c r="I11" s="154">
        <v>0</v>
      </c>
      <c r="J11" s="154">
        <v>-29207477</v>
      </c>
    </row>
    <row r="12" spans="1:10" ht="12.75">
      <c r="A12" s="151" t="s">
        <v>336</v>
      </c>
      <c r="B12" s="154">
        <v>29135</v>
      </c>
      <c r="C12" s="154">
        <v>161364.736</v>
      </c>
      <c r="D12" s="155">
        <v>1.2030000000000001</v>
      </c>
      <c r="E12" s="154">
        <v>194121.77740799999</v>
      </c>
      <c r="F12" s="154">
        <v>214438.48198745499</v>
      </c>
      <c r="G12" s="154">
        <v>7360.1675643540302</v>
      </c>
      <c r="H12" s="154">
        <v>1063.31318612481</v>
      </c>
      <c r="I12" s="154">
        <v>30979630</v>
      </c>
      <c r="J12" s="154">
        <v>0</v>
      </c>
    </row>
    <row r="13" spans="1:10" ht="12.75">
      <c r="A13" s="151" t="s">
        <v>337</v>
      </c>
      <c r="B13" s="154">
        <v>97444</v>
      </c>
      <c r="C13" s="154">
        <v>446500.30499999999</v>
      </c>
      <c r="D13" s="155">
        <v>1.022</v>
      </c>
      <c r="E13" s="154">
        <v>456323.31170999998</v>
      </c>
      <c r="F13" s="154">
        <v>504081.91994304198</v>
      </c>
      <c r="G13" s="154">
        <v>5173.0421569623804</v>
      </c>
      <c r="H13" s="154">
        <v>-1123.81222126684</v>
      </c>
      <c r="I13" s="154">
        <v>0</v>
      </c>
      <c r="J13" s="154">
        <v>-109508758</v>
      </c>
    </row>
    <row r="14" spans="1:10" ht="12.75">
      <c r="A14" s="151" t="s">
        <v>338</v>
      </c>
      <c r="B14" s="154">
        <v>114308</v>
      </c>
      <c r="C14" s="154">
        <v>484583.86200000002</v>
      </c>
      <c r="D14" s="155">
        <v>1.024</v>
      </c>
      <c r="E14" s="154">
        <v>496213.87468800001</v>
      </c>
      <c r="F14" s="154">
        <v>548147.41267057101</v>
      </c>
      <c r="G14" s="154">
        <v>4795.3547666880004</v>
      </c>
      <c r="H14" s="154">
        <v>-1501.49961154123</v>
      </c>
      <c r="I14" s="154">
        <v>0</v>
      </c>
      <c r="J14" s="154">
        <v>-171633418</v>
      </c>
    </row>
    <row r="15" spans="1:10" ht="12.75">
      <c r="A15" s="151" t="s">
        <v>339</v>
      </c>
      <c r="B15" s="154">
        <v>84962</v>
      </c>
      <c r="C15" s="154">
        <v>418909.48800000001</v>
      </c>
      <c r="D15" s="155">
        <v>0.995</v>
      </c>
      <c r="E15" s="154">
        <v>416814.94056000002</v>
      </c>
      <c r="F15" s="154">
        <v>460438.61908145703</v>
      </c>
      <c r="G15" s="154">
        <v>5419.3476975760605</v>
      </c>
      <c r="H15" s="154">
        <v>-877.50668065316199</v>
      </c>
      <c r="I15" s="154">
        <v>0</v>
      </c>
      <c r="J15" s="154">
        <v>-74554723</v>
      </c>
    </row>
    <row r="16" spans="1:10" ht="12.75">
      <c r="A16" s="151" t="s">
        <v>340</v>
      </c>
      <c r="B16" s="154">
        <v>48541</v>
      </c>
      <c r="C16" s="154">
        <v>259798.576</v>
      </c>
      <c r="D16" s="155">
        <v>0.96199999999999997</v>
      </c>
      <c r="E16" s="154">
        <v>249926.23011199999</v>
      </c>
      <c r="F16" s="154">
        <v>276083.40552859497</v>
      </c>
      <c r="G16" s="154">
        <v>5687.6332487710397</v>
      </c>
      <c r="H16" s="154">
        <v>-609.22112945818003</v>
      </c>
      <c r="I16" s="154">
        <v>0</v>
      </c>
      <c r="J16" s="154">
        <v>-29572203</v>
      </c>
    </row>
    <row r="17" spans="1:10" ht="12.75">
      <c r="A17" s="151" t="s">
        <v>341</v>
      </c>
      <c r="B17" s="154">
        <v>109248</v>
      </c>
      <c r="C17" s="154">
        <v>448902.73700000002</v>
      </c>
      <c r="D17" s="155">
        <v>1.081</v>
      </c>
      <c r="E17" s="154">
        <v>485263.85869700002</v>
      </c>
      <c r="F17" s="154">
        <v>536051.37255492201</v>
      </c>
      <c r="G17" s="154">
        <v>4906.7385449154399</v>
      </c>
      <c r="H17" s="154">
        <v>-1390.1158333137901</v>
      </c>
      <c r="I17" s="154">
        <v>0</v>
      </c>
      <c r="J17" s="154">
        <v>-151867375</v>
      </c>
    </row>
    <row r="18" spans="1:10" ht="12.75">
      <c r="A18" s="151" t="s">
        <v>342</v>
      </c>
      <c r="B18" s="154">
        <v>65478</v>
      </c>
      <c r="C18" s="154">
        <v>352903.34499999997</v>
      </c>
      <c r="D18" s="155">
        <v>1.0049999999999999</v>
      </c>
      <c r="E18" s="154">
        <v>354667.86172500002</v>
      </c>
      <c r="F18" s="154">
        <v>391787.25279336498</v>
      </c>
      <c r="G18" s="154">
        <v>5983.4944988143397</v>
      </c>
      <c r="H18" s="154">
        <v>-313.35987941488702</v>
      </c>
      <c r="I18" s="154">
        <v>0</v>
      </c>
      <c r="J18" s="154">
        <v>-20518178</v>
      </c>
    </row>
    <row r="19" spans="1:10" ht="12.75">
      <c r="A19" s="151" t="s">
        <v>343</v>
      </c>
      <c r="B19" s="154">
        <v>11666</v>
      </c>
      <c r="C19" s="154">
        <v>57383.495999999999</v>
      </c>
      <c r="D19" s="155">
        <v>1.149</v>
      </c>
      <c r="E19" s="154">
        <v>65933.636903999999</v>
      </c>
      <c r="F19" s="154">
        <v>72834.223951542604</v>
      </c>
      <c r="G19" s="154">
        <v>6243.2902410031402</v>
      </c>
      <c r="H19" s="154">
        <v>-53.564137226083403</v>
      </c>
      <c r="I19" s="154">
        <v>0</v>
      </c>
      <c r="J19" s="154">
        <v>-624879</v>
      </c>
    </row>
    <row r="20" spans="1:10" ht="12.75">
      <c r="A20" s="151" t="s">
        <v>344</v>
      </c>
      <c r="B20" s="154">
        <v>29921</v>
      </c>
      <c r="C20" s="154">
        <v>124844.874</v>
      </c>
      <c r="D20" s="155">
        <v>1.0029999999999999</v>
      </c>
      <c r="E20" s="154">
        <v>125219.408622</v>
      </c>
      <c r="F20" s="154">
        <v>138324.81990844299</v>
      </c>
      <c r="G20" s="154">
        <v>4623.0012335297297</v>
      </c>
      <c r="H20" s="154">
        <v>-1673.85314469949</v>
      </c>
      <c r="I20" s="154">
        <v>0</v>
      </c>
      <c r="J20" s="154">
        <v>-50083360</v>
      </c>
    </row>
    <row r="21" spans="1:10" ht="12.75">
      <c r="A21" s="151" t="s">
        <v>345</v>
      </c>
      <c r="B21" s="154">
        <v>17310</v>
      </c>
      <c r="C21" s="154">
        <v>86794.718999999997</v>
      </c>
      <c r="D21" s="155">
        <v>1.1279999999999999</v>
      </c>
      <c r="E21" s="154">
        <v>97904.443031999996</v>
      </c>
      <c r="F21" s="154">
        <v>108151.081367258</v>
      </c>
      <c r="G21" s="154">
        <v>6247.8960928513998</v>
      </c>
      <c r="H21" s="154">
        <v>-48.958285377822001</v>
      </c>
      <c r="I21" s="154">
        <v>0</v>
      </c>
      <c r="J21" s="154">
        <v>-847468</v>
      </c>
    </row>
    <row r="22" spans="1:10" ht="12.75">
      <c r="A22" s="151" t="s">
        <v>346</v>
      </c>
      <c r="B22" s="154">
        <v>51470</v>
      </c>
      <c r="C22" s="154">
        <v>226202.33199999999</v>
      </c>
      <c r="D22" s="155">
        <v>1.109</v>
      </c>
      <c r="E22" s="154">
        <v>250858.386188</v>
      </c>
      <c r="F22" s="154">
        <v>277113.12067226402</v>
      </c>
      <c r="G22" s="154">
        <v>5383.9735899021498</v>
      </c>
      <c r="H22" s="154">
        <v>-912.88078832707595</v>
      </c>
      <c r="I22" s="154">
        <v>0</v>
      </c>
      <c r="J22" s="154">
        <v>-46985974</v>
      </c>
    </row>
    <row r="23" spans="1:10" ht="12.75">
      <c r="A23" s="151" t="s">
        <v>347</v>
      </c>
      <c r="B23" s="154">
        <v>76131</v>
      </c>
      <c r="C23" s="154">
        <v>341987.27299999999</v>
      </c>
      <c r="D23" s="155">
        <v>1.014</v>
      </c>
      <c r="E23" s="154">
        <v>346775.09482200001</v>
      </c>
      <c r="F23" s="154">
        <v>383068.43218519201</v>
      </c>
      <c r="G23" s="154">
        <v>5031.7010440581598</v>
      </c>
      <c r="H23" s="154">
        <v>-1265.1533341710599</v>
      </c>
      <c r="I23" s="154">
        <v>0</v>
      </c>
      <c r="J23" s="154">
        <v>-96317388</v>
      </c>
    </row>
    <row r="24" spans="1:10" ht="12.75">
      <c r="A24" s="151" t="s">
        <v>348</v>
      </c>
      <c r="B24" s="154">
        <v>85540</v>
      </c>
      <c r="C24" s="154">
        <v>252459.18700000001</v>
      </c>
      <c r="D24" s="155">
        <v>1.004</v>
      </c>
      <c r="E24" s="154">
        <v>253469.02374800001</v>
      </c>
      <c r="F24" s="154">
        <v>279996.98647475499</v>
      </c>
      <c r="G24" s="154">
        <v>3273.2871928309</v>
      </c>
      <c r="H24" s="154">
        <v>-3023.5671853983199</v>
      </c>
      <c r="I24" s="154">
        <v>0</v>
      </c>
      <c r="J24" s="154">
        <v>-258635937</v>
      </c>
    </row>
    <row r="25" spans="1:10" ht="12.75">
      <c r="A25" s="151" t="s">
        <v>349</v>
      </c>
      <c r="B25" s="154">
        <v>984685</v>
      </c>
      <c r="C25" s="154">
        <v>3843746.2149999999</v>
      </c>
      <c r="D25" s="155">
        <v>1.0109999999999999</v>
      </c>
      <c r="E25" s="154">
        <v>3886027.4233650002</v>
      </c>
      <c r="F25" s="154">
        <v>4292737.4391208701</v>
      </c>
      <c r="G25" s="154">
        <v>4359.5032311052501</v>
      </c>
      <c r="H25" s="154">
        <v>-1937.3511471239699</v>
      </c>
      <c r="I25" s="154">
        <v>0</v>
      </c>
      <c r="J25" s="154">
        <v>-1907680614</v>
      </c>
    </row>
    <row r="26" spans="1:10" ht="12.75">
      <c r="A26" s="151" t="s">
        <v>350</v>
      </c>
      <c r="B26" s="154">
        <v>54120</v>
      </c>
      <c r="C26" s="154">
        <v>161811.185</v>
      </c>
      <c r="D26" s="155">
        <v>1.081</v>
      </c>
      <c r="E26" s="154">
        <v>174917.89098500001</v>
      </c>
      <c r="F26" s="154">
        <v>193224.7247893</v>
      </c>
      <c r="G26" s="154">
        <v>3570.3016406005099</v>
      </c>
      <c r="H26" s="154">
        <v>-2726.55273762871</v>
      </c>
      <c r="I26" s="154">
        <v>0</v>
      </c>
      <c r="J26" s="154">
        <v>-147561034</v>
      </c>
    </row>
    <row r="27" spans="1:10" ht="12.75">
      <c r="A27" s="151" t="s">
        <v>351</v>
      </c>
      <c r="B27" s="154">
        <v>102274</v>
      </c>
      <c r="C27" s="154">
        <v>752791.71200000006</v>
      </c>
      <c r="D27" s="155">
        <v>0.98299999999999998</v>
      </c>
      <c r="E27" s="154">
        <v>739994.25289600005</v>
      </c>
      <c r="F27" s="154">
        <v>817441.74398806703</v>
      </c>
      <c r="G27" s="154">
        <v>7992.6642547281499</v>
      </c>
      <c r="H27" s="154">
        <v>1695.80987649893</v>
      </c>
      <c r="I27" s="154">
        <v>173437259</v>
      </c>
      <c r="J27" s="154">
        <v>0</v>
      </c>
    </row>
    <row r="28" spans="1:10" ht="12.75">
      <c r="A28" s="151" t="s">
        <v>352</v>
      </c>
      <c r="B28" s="154">
        <v>49213</v>
      </c>
      <c r="C28" s="154">
        <v>282400.34000000003</v>
      </c>
      <c r="D28" s="155">
        <v>0.93100000000000005</v>
      </c>
      <c r="E28" s="154">
        <v>262914.71653999999</v>
      </c>
      <c r="F28" s="154">
        <v>290431.261550339</v>
      </c>
      <c r="G28" s="154">
        <v>5901.5150783398503</v>
      </c>
      <c r="H28" s="154">
        <v>-395.33929988937501</v>
      </c>
      <c r="I28" s="154">
        <v>0</v>
      </c>
      <c r="J28" s="154">
        <v>-19455833</v>
      </c>
    </row>
    <row r="29" spans="1:10" ht="12.75">
      <c r="A29" s="151" t="s">
        <v>353</v>
      </c>
      <c r="B29" s="154">
        <v>74943</v>
      </c>
      <c r="C29" s="154">
        <v>329354.42099999997</v>
      </c>
      <c r="D29" s="155">
        <v>1.0369999999999999</v>
      </c>
      <c r="E29" s="154">
        <v>341540.53457700001</v>
      </c>
      <c r="F29" s="154">
        <v>377286.02503954503</v>
      </c>
      <c r="G29" s="154">
        <v>5034.30640672971</v>
      </c>
      <c r="H29" s="154">
        <v>-1262.5479714995099</v>
      </c>
      <c r="I29" s="154">
        <v>0</v>
      </c>
      <c r="J29" s="154">
        <v>-94619133</v>
      </c>
    </row>
    <row r="30" spans="1:10" ht="12.75">
      <c r="A30" s="151" t="s">
        <v>354</v>
      </c>
      <c r="B30" s="154">
        <v>48973</v>
      </c>
      <c r="C30" s="154">
        <v>272315.71799999999</v>
      </c>
      <c r="D30" s="155">
        <v>1.036</v>
      </c>
      <c r="E30" s="154">
        <v>282119.08384799998</v>
      </c>
      <c r="F30" s="154">
        <v>311645.54996271798</v>
      </c>
      <c r="G30" s="154">
        <v>6363.6197488967</v>
      </c>
      <c r="H30" s="154">
        <v>66.765370667480994</v>
      </c>
      <c r="I30" s="154">
        <v>3269700</v>
      </c>
      <c r="J30" s="154">
        <v>0</v>
      </c>
    </row>
    <row r="31" spans="1:10" ht="12.75">
      <c r="A31" s="151" t="s">
        <v>355</v>
      </c>
      <c r="B31" s="154">
        <v>31731</v>
      </c>
      <c r="C31" s="154">
        <v>143261.723</v>
      </c>
      <c r="D31" s="155">
        <v>1.032</v>
      </c>
      <c r="E31" s="154">
        <v>147846.09813599999</v>
      </c>
      <c r="F31" s="154">
        <v>163319.609347166</v>
      </c>
      <c r="G31" s="154">
        <v>5147.0048012091002</v>
      </c>
      <c r="H31" s="154">
        <v>-1149.84957702012</v>
      </c>
      <c r="I31" s="154">
        <v>0</v>
      </c>
      <c r="J31" s="154">
        <v>-36485877</v>
      </c>
    </row>
    <row r="32" spans="1:10" ht="12.75">
      <c r="A32" s="151" t="s">
        <v>356</v>
      </c>
      <c r="B32" s="154">
        <v>34760</v>
      </c>
      <c r="C32" s="154">
        <v>177717.90100000001</v>
      </c>
      <c r="D32" s="155">
        <v>1.0860000000000001</v>
      </c>
      <c r="E32" s="154">
        <v>193001.64048599999</v>
      </c>
      <c r="F32" s="154">
        <v>213201.11200053699</v>
      </c>
      <c r="G32" s="154">
        <v>6133.5187572076202</v>
      </c>
      <c r="H32" s="154">
        <v>-163.33562102160101</v>
      </c>
      <c r="I32" s="154">
        <v>0</v>
      </c>
      <c r="J32" s="154">
        <v>-5677546</v>
      </c>
    </row>
    <row r="33" spans="1:10" ht="12.75">
      <c r="A33" s="151" t="s">
        <v>357</v>
      </c>
      <c r="B33" s="154">
        <v>11919</v>
      </c>
      <c r="C33" s="154">
        <v>43467.754999999997</v>
      </c>
      <c r="D33" s="155">
        <v>1.0029999999999999</v>
      </c>
      <c r="E33" s="154">
        <v>43598.158264999998</v>
      </c>
      <c r="F33" s="154">
        <v>48161.123397019299</v>
      </c>
      <c r="G33" s="154">
        <v>4040.7016861330098</v>
      </c>
      <c r="H33" s="154">
        <v>-2256.1526920962201</v>
      </c>
      <c r="I33" s="154">
        <v>0</v>
      </c>
      <c r="J33" s="154">
        <v>-26891084</v>
      </c>
    </row>
    <row r="34" spans="1:10" ht="12.75">
      <c r="A34" s="151" t="s">
        <v>358</v>
      </c>
      <c r="B34" s="154">
        <v>46351</v>
      </c>
      <c r="C34" s="154">
        <v>212177.671</v>
      </c>
      <c r="D34" s="155">
        <v>0.95399999999999996</v>
      </c>
      <c r="E34" s="154">
        <v>202417.49813399999</v>
      </c>
      <c r="F34" s="154">
        <v>223602.42939834399</v>
      </c>
      <c r="G34" s="154">
        <v>4824.1123039059403</v>
      </c>
      <c r="H34" s="154">
        <v>-1472.7420743232899</v>
      </c>
      <c r="I34" s="154">
        <v>0</v>
      </c>
      <c r="J34" s="154">
        <v>-68263068</v>
      </c>
    </row>
    <row r="35" spans="1:10" ht="12.75">
      <c r="A35" s="151" t="s">
        <v>359</v>
      </c>
      <c r="B35" s="154">
        <v>49070</v>
      </c>
      <c r="C35" s="154">
        <v>260371.08900000001</v>
      </c>
      <c r="D35" s="155">
        <v>0.997</v>
      </c>
      <c r="E35" s="154">
        <v>259589.975733</v>
      </c>
      <c r="F35" s="154">
        <v>286758.55475167598</v>
      </c>
      <c r="G35" s="154">
        <v>5843.8670216359596</v>
      </c>
      <c r="H35" s="154">
        <v>-452.98735659326599</v>
      </c>
      <c r="I35" s="154">
        <v>0</v>
      </c>
      <c r="J35" s="154">
        <v>-22228090</v>
      </c>
    </row>
    <row r="36" spans="1:10" ht="18.75" customHeight="1">
      <c r="A36" s="145" t="s">
        <v>360</v>
      </c>
      <c r="B36" s="154"/>
      <c r="C36" s="154"/>
      <c r="D36" s="155"/>
      <c r="E36" s="154"/>
      <c r="F36" s="154"/>
      <c r="G36" s="154"/>
      <c r="H36" s="154"/>
      <c r="I36" s="154"/>
      <c r="J36" s="154"/>
    </row>
    <row r="37" spans="1:10" ht="12.75">
      <c r="A37" s="151" t="s">
        <v>361</v>
      </c>
      <c r="B37" s="154">
        <v>47770</v>
      </c>
      <c r="C37" s="154">
        <v>251313.35</v>
      </c>
      <c r="D37" s="155">
        <v>1.08</v>
      </c>
      <c r="E37" s="154">
        <v>271418.41800000001</v>
      </c>
      <c r="F37" s="154">
        <v>299824.95687244699</v>
      </c>
      <c r="G37" s="154">
        <v>6276.4278181379004</v>
      </c>
      <c r="H37" s="154">
        <v>-20.426560091325001</v>
      </c>
      <c r="I37" s="154">
        <v>0</v>
      </c>
      <c r="J37" s="154">
        <v>-975777</v>
      </c>
    </row>
    <row r="38" spans="1:10" ht="12.75">
      <c r="A38" s="151" t="s">
        <v>362</v>
      </c>
      <c r="B38" s="154">
        <v>14386</v>
      </c>
      <c r="C38" s="154">
        <v>92437.126999999993</v>
      </c>
      <c r="D38" s="155">
        <v>0.90900000000000003</v>
      </c>
      <c r="E38" s="154">
        <v>84025.348442999995</v>
      </c>
      <c r="F38" s="154">
        <v>92819.406504369399</v>
      </c>
      <c r="G38" s="154">
        <v>6452.0649592916297</v>
      </c>
      <c r="H38" s="154">
        <v>155.210581062404</v>
      </c>
      <c r="I38" s="154">
        <v>2232859</v>
      </c>
      <c r="J38" s="154">
        <v>0</v>
      </c>
    </row>
    <row r="39" spans="1:10" ht="12.75">
      <c r="A39" s="151" t="s">
        <v>363</v>
      </c>
      <c r="B39" s="154">
        <v>22636</v>
      </c>
      <c r="C39" s="154">
        <v>92048.796000000002</v>
      </c>
      <c r="D39" s="155">
        <v>1.1359999999999999</v>
      </c>
      <c r="E39" s="154">
        <v>104567.432256</v>
      </c>
      <c r="F39" s="154">
        <v>115511.41627543401</v>
      </c>
      <c r="G39" s="154">
        <v>5102.9959478456503</v>
      </c>
      <c r="H39" s="154">
        <v>-1193.8584303835801</v>
      </c>
      <c r="I39" s="154">
        <v>0</v>
      </c>
      <c r="J39" s="154">
        <v>-27024179</v>
      </c>
    </row>
    <row r="40" spans="1:10" ht="12.75">
      <c r="A40" s="151" t="s">
        <v>364</v>
      </c>
      <c r="B40" s="154">
        <v>20080</v>
      </c>
      <c r="C40" s="154">
        <v>74543.22</v>
      </c>
      <c r="D40" s="155">
        <v>1.006</v>
      </c>
      <c r="E40" s="154">
        <v>74990.479319999999</v>
      </c>
      <c r="F40" s="154">
        <v>82838.951732314497</v>
      </c>
      <c r="G40" s="154">
        <v>4125.44580340212</v>
      </c>
      <c r="H40" s="154">
        <v>-2171.40857482711</v>
      </c>
      <c r="I40" s="154">
        <v>0</v>
      </c>
      <c r="J40" s="154">
        <v>-43601884</v>
      </c>
    </row>
    <row r="41" spans="1:10" ht="12.75">
      <c r="A41" s="151" t="s">
        <v>365</v>
      </c>
      <c r="B41" s="154">
        <v>21403</v>
      </c>
      <c r="C41" s="154">
        <v>132371.12400000001</v>
      </c>
      <c r="D41" s="155">
        <v>1.0629999999999999</v>
      </c>
      <c r="E41" s="154">
        <v>140710.504812</v>
      </c>
      <c r="F41" s="154">
        <v>155437.207790218</v>
      </c>
      <c r="G41" s="154">
        <v>7262.4028309217301</v>
      </c>
      <c r="H41" s="154">
        <v>965.54845269250995</v>
      </c>
      <c r="I41" s="154">
        <v>20665634</v>
      </c>
      <c r="J41" s="154">
        <v>0</v>
      </c>
    </row>
    <row r="42" spans="1:10" ht="12.75">
      <c r="A42" s="151" t="s">
        <v>366</v>
      </c>
      <c r="B42" s="154">
        <v>241870</v>
      </c>
      <c r="C42" s="154">
        <v>1307541.7169999999</v>
      </c>
      <c r="D42" s="155">
        <v>1.0169999999999999</v>
      </c>
      <c r="E42" s="154">
        <v>1329769.926189</v>
      </c>
      <c r="F42" s="154">
        <v>1468943.09423723</v>
      </c>
      <c r="G42" s="154">
        <v>6073.2752893588804</v>
      </c>
      <c r="H42" s="154">
        <v>-223.57908887034301</v>
      </c>
      <c r="I42" s="154">
        <v>0</v>
      </c>
      <c r="J42" s="154">
        <v>-54077074</v>
      </c>
    </row>
    <row r="43" spans="1:10" ht="12.75">
      <c r="A43" s="151" t="s">
        <v>367</v>
      </c>
      <c r="B43" s="154">
        <v>9605</v>
      </c>
      <c r="C43" s="154">
        <v>39607.637999999999</v>
      </c>
      <c r="D43" s="155">
        <v>0.97199999999999998</v>
      </c>
      <c r="E43" s="154">
        <v>38498.624135999999</v>
      </c>
      <c r="F43" s="154">
        <v>42527.874144579102</v>
      </c>
      <c r="G43" s="154">
        <v>4427.6808063070403</v>
      </c>
      <c r="H43" s="154">
        <v>-1869.1735719221899</v>
      </c>
      <c r="I43" s="154">
        <v>0</v>
      </c>
      <c r="J43" s="154">
        <v>-17953412</v>
      </c>
    </row>
    <row r="44" spans="1:10" ht="12.75">
      <c r="A44" s="151" t="s">
        <v>368</v>
      </c>
      <c r="B44" s="154">
        <v>22320</v>
      </c>
      <c r="C44" s="154">
        <v>111429.148</v>
      </c>
      <c r="D44" s="155">
        <v>1.0269999999999999</v>
      </c>
      <c r="E44" s="154">
        <v>114437.734996</v>
      </c>
      <c r="F44" s="154">
        <v>126414.74079978</v>
      </c>
      <c r="G44" s="154">
        <v>5663.7428673736404</v>
      </c>
      <c r="H44" s="154">
        <v>-633.11151085558004</v>
      </c>
      <c r="I44" s="154">
        <v>0</v>
      </c>
      <c r="J44" s="154">
        <v>-14131049</v>
      </c>
    </row>
    <row r="45" spans="1:10" ht="18.75" customHeight="1">
      <c r="A45" s="145" t="s">
        <v>369</v>
      </c>
      <c r="B45" s="154"/>
      <c r="C45" s="154"/>
      <c r="D45" s="155"/>
      <c r="E45" s="154"/>
      <c r="F45" s="154"/>
      <c r="G45" s="154"/>
      <c r="H45" s="154"/>
      <c r="I45" s="154"/>
      <c r="J45" s="154"/>
    </row>
    <row r="46" spans="1:10" ht="12.75">
      <c r="A46" s="151" t="s">
        <v>370</v>
      </c>
      <c r="B46" s="154">
        <v>107857</v>
      </c>
      <c r="C46" s="154">
        <v>613229.31599999999</v>
      </c>
      <c r="D46" s="155">
        <v>1.006</v>
      </c>
      <c r="E46" s="154">
        <v>616908.69189599995</v>
      </c>
      <c r="F46" s="154">
        <v>681474.09930727701</v>
      </c>
      <c r="G46" s="154">
        <v>6318.3112761088996</v>
      </c>
      <c r="H46" s="154">
        <v>21.4568978796751</v>
      </c>
      <c r="I46" s="154">
        <v>2314277</v>
      </c>
      <c r="J46" s="154">
        <v>0</v>
      </c>
    </row>
    <row r="47" spans="1:10" ht="12.75">
      <c r="A47" s="151" t="s">
        <v>371</v>
      </c>
      <c r="B47" s="154">
        <v>16112</v>
      </c>
      <c r="C47" s="154">
        <v>105110.227</v>
      </c>
      <c r="D47" s="155">
        <v>1.0580000000000001</v>
      </c>
      <c r="E47" s="154">
        <v>111206.62016599999</v>
      </c>
      <c r="F47" s="154">
        <v>122845.458833975</v>
      </c>
      <c r="G47" s="154">
        <v>7624.4698879080797</v>
      </c>
      <c r="H47" s="154">
        <v>1327.61550967885</v>
      </c>
      <c r="I47" s="154">
        <v>21390541</v>
      </c>
      <c r="J47" s="154">
        <v>0</v>
      </c>
    </row>
    <row r="48" spans="1:10" ht="12.75">
      <c r="A48" s="151" t="s">
        <v>372</v>
      </c>
      <c r="B48" s="154">
        <v>11588</v>
      </c>
      <c r="C48" s="154">
        <v>70225.275999999998</v>
      </c>
      <c r="D48" s="155">
        <v>1.08</v>
      </c>
      <c r="E48" s="154">
        <v>75843.298079999993</v>
      </c>
      <c r="F48" s="154">
        <v>83781.026149449404</v>
      </c>
      <c r="G48" s="154">
        <v>7229.98154551686</v>
      </c>
      <c r="H48" s="154">
        <v>933.12716728763598</v>
      </c>
      <c r="I48" s="154">
        <v>10813078</v>
      </c>
      <c r="J48" s="154">
        <v>0</v>
      </c>
    </row>
    <row r="49" spans="1:10" ht="12.75">
      <c r="A49" s="151" t="s">
        <v>373</v>
      </c>
      <c r="B49" s="154">
        <v>34580</v>
      </c>
      <c r="C49" s="154">
        <v>295368.88299999997</v>
      </c>
      <c r="D49" s="155">
        <v>0.95399999999999996</v>
      </c>
      <c r="E49" s="154">
        <v>281781.91438199999</v>
      </c>
      <c r="F49" s="154">
        <v>311273.092480477</v>
      </c>
      <c r="G49" s="154">
        <v>9001.5353522405203</v>
      </c>
      <c r="H49" s="154">
        <v>2704.6809740112999</v>
      </c>
      <c r="I49" s="154">
        <v>93527868</v>
      </c>
      <c r="J49" s="154">
        <v>0</v>
      </c>
    </row>
    <row r="50" spans="1:10" ht="12.75">
      <c r="A50" s="151" t="s">
        <v>374</v>
      </c>
      <c r="B50" s="154">
        <v>58012</v>
      </c>
      <c r="C50" s="154">
        <v>345183.78499999997</v>
      </c>
      <c r="D50" s="155">
        <v>1.1299999999999999</v>
      </c>
      <c r="E50" s="154">
        <v>390057.67705</v>
      </c>
      <c r="F50" s="154">
        <v>430880.95148827799</v>
      </c>
      <c r="G50" s="154">
        <v>7427.4452094097496</v>
      </c>
      <c r="H50" s="154">
        <v>1130.5908311805299</v>
      </c>
      <c r="I50" s="154">
        <v>65587835</v>
      </c>
      <c r="J50" s="154">
        <v>0</v>
      </c>
    </row>
    <row r="51" spans="1:10" ht="12.75">
      <c r="A51" s="151" t="s">
        <v>375</v>
      </c>
      <c r="B51" s="154">
        <v>12094</v>
      </c>
      <c r="C51" s="154">
        <v>60287.364999999998</v>
      </c>
      <c r="D51" s="155">
        <v>1.0069999999999999</v>
      </c>
      <c r="E51" s="154">
        <v>60709.376555000003</v>
      </c>
      <c r="F51" s="154">
        <v>67063.194684732298</v>
      </c>
      <c r="G51" s="154">
        <v>5545.1624511933396</v>
      </c>
      <c r="H51" s="154">
        <v>-751.69192703588101</v>
      </c>
      <c r="I51" s="154">
        <v>0</v>
      </c>
      <c r="J51" s="154">
        <v>-9090962</v>
      </c>
    </row>
    <row r="52" spans="1:10" ht="12.75">
      <c r="A52" s="151" t="s">
        <v>376</v>
      </c>
      <c r="B52" s="154">
        <v>38495</v>
      </c>
      <c r="C52" s="154">
        <v>160300.77299999999</v>
      </c>
      <c r="D52" s="155">
        <v>1.0449999999999999</v>
      </c>
      <c r="E52" s="154">
        <v>167514.30778500001</v>
      </c>
      <c r="F52" s="154">
        <v>185046.28564726</v>
      </c>
      <c r="G52" s="154">
        <v>4807.0213182818597</v>
      </c>
      <c r="H52" s="154">
        <v>-1489.83305994736</v>
      </c>
      <c r="I52" s="154">
        <v>0</v>
      </c>
      <c r="J52" s="154">
        <v>-57351124</v>
      </c>
    </row>
    <row r="53" spans="1:10" ht="12.75">
      <c r="A53" s="151" t="s">
        <v>377</v>
      </c>
      <c r="B53" s="154">
        <v>14750</v>
      </c>
      <c r="C53" s="154">
        <v>55764.118999999999</v>
      </c>
      <c r="D53" s="155">
        <v>1.0580000000000001</v>
      </c>
      <c r="E53" s="154">
        <v>58998.437901999998</v>
      </c>
      <c r="F53" s="154">
        <v>65173.189903085098</v>
      </c>
      <c r="G53" s="154">
        <v>4418.5213493617002</v>
      </c>
      <c r="H53" s="154">
        <v>-1878.3330288675199</v>
      </c>
      <c r="I53" s="154">
        <v>0</v>
      </c>
      <c r="J53" s="154">
        <v>-27705412</v>
      </c>
    </row>
    <row r="54" spans="1:10" ht="12.75">
      <c r="A54" s="151" t="s">
        <v>378</v>
      </c>
      <c r="B54" s="154">
        <v>8985</v>
      </c>
      <c r="C54" s="154">
        <v>53593.578000000001</v>
      </c>
      <c r="D54" s="155">
        <v>1.0229999999999999</v>
      </c>
      <c r="E54" s="154">
        <v>54826.230294000001</v>
      </c>
      <c r="F54" s="154">
        <v>60564.3207800932</v>
      </c>
      <c r="G54" s="154">
        <v>6740.6033144232797</v>
      </c>
      <c r="H54" s="154">
        <v>443.74893619405901</v>
      </c>
      <c r="I54" s="154">
        <v>3987084</v>
      </c>
      <c r="J54" s="154">
        <v>0</v>
      </c>
    </row>
    <row r="55" spans="1:10" ht="18.75" customHeight="1">
      <c r="A55" s="145" t="s">
        <v>379</v>
      </c>
      <c r="B55" s="154"/>
      <c r="C55" s="154"/>
      <c r="D55" s="155"/>
      <c r="E55" s="154"/>
      <c r="F55" s="154"/>
      <c r="G55" s="154"/>
      <c r="H55" s="154"/>
      <c r="I55" s="154"/>
      <c r="J55" s="154"/>
    </row>
    <row r="56" spans="1:10" ht="12.75">
      <c r="A56" s="151" t="s">
        <v>380</v>
      </c>
      <c r="B56" s="154">
        <v>5505</v>
      </c>
      <c r="C56" s="154">
        <v>29735.74</v>
      </c>
      <c r="D56" s="155">
        <v>1.0389999999999999</v>
      </c>
      <c r="E56" s="154">
        <v>30895.433860000001</v>
      </c>
      <c r="F56" s="154">
        <v>34128.937132888503</v>
      </c>
      <c r="G56" s="154">
        <v>6199.6252739125302</v>
      </c>
      <c r="H56" s="154">
        <v>-97.229104316688804</v>
      </c>
      <c r="I56" s="154">
        <v>0</v>
      </c>
      <c r="J56" s="154">
        <v>-535246</v>
      </c>
    </row>
    <row r="57" spans="1:10" ht="12.75">
      <c r="A57" s="151" t="s">
        <v>381</v>
      </c>
      <c r="B57" s="154">
        <v>21890</v>
      </c>
      <c r="C57" s="154">
        <v>142628.72</v>
      </c>
      <c r="D57" s="155">
        <v>1.0049999999999999</v>
      </c>
      <c r="E57" s="154">
        <v>143341.86360000001</v>
      </c>
      <c r="F57" s="154">
        <v>158343.96349582399</v>
      </c>
      <c r="G57" s="154">
        <v>7233.62099112946</v>
      </c>
      <c r="H57" s="154">
        <v>936.76661290023299</v>
      </c>
      <c r="I57" s="154">
        <v>20505821</v>
      </c>
      <c r="J57" s="154">
        <v>0</v>
      </c>
    </row>
    <row r="58" spans="1:10" ht="12.75">
      <c r="A58" s="151" t="s">
        <v>382</v>
      </c>
      <c r="B58" s="154">
        <v>10078</v>
      </c>
      <c r="C58" s="154">
        <v>61113.387999999999</v>
      </c>
      <c r="D58" s="155">
        <v>0.95099999999999996</v>
      </c>
      <c r="E58" s="154">
        <v>58118.831987999998</v>
      </c>
      <c r="F58" s="154">
        <v>64201.524799540799</v>
      </c>
      <c r="G58" s="154">
        <v>6370.46286957142</v>
      </c>
      <c r="H58" s="154">
        <v>73.608491342195506</v>
      </c>
      <c r="I58" s="154">
        <v>741826</v>
      </c>
      <c r="J58" s="154">
        <v>0</v>
      </c>
    </row>
    <row r="59" spans="1:10" ht="12.75">
      <c r="A59" s="151" t="s">
        <v>383</v>
      </c>
      <c r="B59" s="154">
        <v>166542</v>
      </c>
      <c r="C59" s="154">
        <v>975768.34400000004</v>
      </c>
      <c r="D59" s="155">
        <v>0.92700000000000005</v>
      </c>
      <c r="E59" s="154">
        <v>904537.25488799997</v>
      </c>
      <c r="F59" s="154">
        <v>999205.74821240304</v>
      </c>
      <c r="G59" s="154">
        <v>5999.7222815410096</v>
      </c>
      <c r="H59" s="154">
        <v>-297.132096688216</v>
      </c>
      <c r="I59" s="154">
        <v>0</v>
      </c>
      <c r="J59" s="154">
        <v>-49484974</v>
      </c>
    </row>
    <row r="60" spans="1:10" ht="12.75">
      <c r="A60" s="151" t="s">
        <v>384</v>
      </c>
      <c r="B60" s="154">
        <v>28439</v>
      </c>
      <c r="C60" s="154">
        <v>166123.435</v>
      </c>
      <c r="D60" s="155">
        <v>1.0149999999999999</v>
      </c>
      <c r="E60" s="154">
        <v>168615.286525</v>
      </c>
      <c r="F60" s="154">
        <v>186262.492364809</v>
      </c>
      <c r="G60" s="154">
        <v>6549.5443709275596</v>
      </c>
      <c r="H60" s="154">
        <v>252.68999269833299</v>
      </c>
      <c r="I60" s="154">
        <v>7186251</v>
      </c>
      <c r="J60" s="154">
        <v>0</v>
      </c>
    </row>
    <row r="61" spans="1:10" ht="12.75">
      <c r="A61" s="151" t="s">
        <v>385</v>
      </c>
      <c r="B61" s="154">
        <v>43733</v>
      </c>
      <c r="C61" s="154">
        <v>282058.81400000001</v>
      </c>
      <c r="D61" s="155">
        <v>1.008</v>
      </c>
      <c r="E61" s="154">
        <v>284315.28451199998</v>
      </c>
      <c r="F61" s="154">
        <v>314071.60407584399</v>
      </c>
      <c r="G61" s="154">
        <v>7181.5700746768898</v>
      </c>
      <c r="H61" s="154">
        <v>884.71569644766396</v>
      </c>
      <c r="I61" s="154">
        <v>38691272</v>
      </c>
      <c r="J61" s="154">
        <v>0</v>
      </c>
    </row>
    <row r="62" spans="1:10" ht="12.75">
      <c r="A62" s="151" t="s">
        <v>386</v>
      </c>
      <c r="B62" s="154">
        <v>145163</v>
      </c>
      <c r="C62" s="154">
        <v>994474.77899999998</v>
      </c>
      <c r="D62" s="155">
        <v>0.97399999999999998</v>
      </c>
      <c r="E62" s="154">
        <v>968618.43474599998</v>
      </c>
      <c r="F62" s="154">
        <v>1069993.63773308</v>
      </c>
      <c r="G62" s="154">
        <v>7370.9804683912398</v>
      </c>
      <c r="H62" s="154">
        <v>1074.1260901620201</v>
      </c>
      <c r="I62" s="154">
        <v>155923366</v>
      </c>
      <c r="J62" s="154">
        <v>0</v>
      </c>
    </row>
    <row r="63" spans="1:10" ht="12.75">
      <c r="A63" s="151" t="s">
        <v>387</v>
      </c>
      <c r="B63" s="154">
        <v>14844</v>
      </c>
      <c r="C63" s="154">
        <v>103331.505</v>
      </c>
      <c r="D63" s="155">
        <v>1.0760000000000001</v>
      </c>
      <c r="E63" s="154">
        <v>111184.69938000001</v>
      </c>
      <c r="F63" s="154">
        <v>122821.24382761899</v>
      </c>
      <c r="G63" s="154">
        <v>8274.1339145525908</v>
      </c>
      <c r="H63" s="154">
        <v>1977.2795363233699</v>
      </c>
      <c r="I63" s="154">
        <v>29350737</v>
      </c>
      <c r="J63" s="154">
        <v>0</v>
      </c>
    </row>
    <row r="64" spans="1:10" ht="12.75">
      <c r="A64" s="151" t="s">
        <v>388</v>
      </c>
      <c r="B64" s="154">
        <v>7508</v>
      </c>
      <c r="C64" s="154">
        <v>38551.197999999997</v>
      </c>
      <c r="D64" s="155">
        <v>1.0609999999999999</v>
      </c>
      <c r="E64" s="154">
        <v>40902.821078000001</v>
      </c>
      <c r="F64" s="154">
        <v>45183.693339752601</v>
      </c>
      <c r="G64" s="154">
        <v>6018.0731672552702</v>
      </c>
      <c r="H64" s="154">
        <v>-278.78121097395098</v>
      </c>
      <c r="I64" s="154">
        <v>0</v>
      </c>
      <c r="J64" s="154">
        <v>-2093089</v>
      </c>
    </row>
    <row r="65" spans="1:10" ht="12.75">
      <c r="A65" s="151" t="s">
        <v>389</v>
      </c>
      <c r="B65" s="154">
        <v>7630</v>
      </c>
      <c r="C65" s="154">
        <v>49208.133000000002</v>
      </c>
      <c r="D65" s="155">
        <v>1.127</v>
      </c>
      <c r="E65" s="154">
        <v>55457.565890999998</v>
      </c>
      <c r="F65" s="154">
        <v>61261.731698399301</v>
      </c>
      <c r="G65" s="154">
        <v>8029.0605109304397</v>
      </c>
      <c r="H65" s="154">
        <v>1732.20613270122</v>
      </c>
      <c r="I65" s="154">
        <v>13216733</v>
      </c>
      <c r="J65" s="154">
        <v>0</v>
      </c>
    </row>
    <row r="66" spans="1:10" ht="12.75">
      <c r="A66" s="151" t="s">
        <v>390</v>
      </c>
      <c r="B66" s="154">
        <v>3689</v>
      </c>
      <c r="C66" s="154">
        <v>10461.778</v>
      </c>
      <c r="D66" s="155">
        <v>1.4370000000000001</v>
      </c>
      <c r="E66" s="154">
        <v>15033.574986</v>
      </c>
      <c r="F66" s="154">
        <v>16606.982698632299</v>
      </c>
      <c r="G66" s="154">
        <v>4501.7573051320996</v>
      </c>
      <c r="H66" s="154">
        <v>-1795.0970730971201</v>
      </c>
      <c r="I66" s="154">
        <v>0</v>
      </c>
      <c r="J66" s="154">
        <v>-6622113</v>
      </c>
    </row>
    <row r="67" spans="1:10" ht="12.75">
      <c r="A67" s="151" t="s">
        <v>391</v>
      </c>
      <c r="B67" s="154">
        <v>11473</v>
      </c>
      <c r="C67" s="154">
        <v>71219.731</v>
      </c>
      <c r="D67" s="155">
        <v>0.94899999999999995</v>
      </c>
      <c r="E67" s="154">
        <v>67587.524718999994</v>
      </c>
      <c r="F67" s="154">
        <v>74661.206978185393</v>
      </c>
      <c r="G67" s="154">
        <v>6507.5574808842903</v>
      </c>
      <c r="H67" s="154">
        <v>210.703102655062</v>
      </c>
      <c r="I67" s="154">
        <v>2417397</v>
      </c>
      <c r="J67" s="154">
        <v>0</v>
      </c>
    </row>
    <row r="68" spans="1:10" ht="12.75">
      <c r="A68" s="151" t="s">
        <v>392</v>
      </c>
      <c r="B68" s="154">
        <v>5303</v>
      </c>
      <c r="C68" s="154">
        <v>28880.43</v>
      </c>
      <c r="D68" s="155">
        <v>1.0129999999999999</v>
      </c>
      <c r="E68" s="154">
        <v>29255.87559</v>
      </c>
      <c r="F68" s="154">
        <v>32317.7833754725</v>
      </c>
      <c r="G68" s="154">
        <v>6094.2454036342597</v>
      </c>
      <c r="H68" s="154">
        <v>-202.60897459496601</v>
      </c>
      <c r="I68" s="154">
        <v>0</v>
      </c>
      <c r="J68" s="154">
        <v>-1074435</v>
      </c>
    </row>
    <row r="69" spans="1:10" ht="18.75" customHeight="1">
      <c r="A69" s="145" t="s">
        <v>393</v>
      </c>
      <c r="B69" s="154"/>
      <c r="C69" s="154"/>
      <c r="D69" s="155"/>
      <c r="E69" s="154"/>
      <c r="F69" s="154"/>
      <c r="G69" s="154"/>
      <c r="H69" s="154"/>
      <c r="I69" s="154"/>
      <c r="J69" s="154"/>
    </row>
    <row r="70" spans="1:10" ht="12.75">
      <c r="A70" s="151" t="s">
        <v>394</v>
      </c>
      <c r="B70" s="154">
        <v>6833</v>
      </c>
      <c r="C70" s="154">
        <v>40695.678999999996</v>
      </c>
      <c r="D70" s="155">
        <v>0.96499999999999997</v>
      </c>
      <c r="E70" s="154">
        <v>39271.330235000001</v>
      </c>
      <c r="F70" s="154">
        <v>43381.451342894899</v>
      </c>
      <c r="G70" s="154">
        <v>6348.8147728515896</v>
      </c>
      <c r="H70" s="154">
        <v>51.960394622366898</v>
      </c>
      <c r="I70" s="154">
        <v>355045</v>
      </c>
      <c r="J70" s="154">
        <v>0</v>
      </c>
    </row>
    <row r="71" spans="1:10" ht="12.75">
      <c r="A71" s="151" t="s">
        <v>395</v>
      </c>
      <c r="B71" s="154">
        <v>17894</v>
      </c>
      <c r="C71" s="154">
        <v>151084.883</v>
      </c>
      <c r="D71" s="155">
        <v>0.97699999999999998</v>
      </c>
      <c r="E71" s="154">
        <v>147609.93069099999</v>
      </c>
      <c r="F71" s="154">
        <v>163058.724715483</v>
      </c>
      <c r="G71" s="154">
        <v>9112.4804244709703</v>
      </c>
      <c r="H71" s="154">
        <v>2815.6260462417399</v>
      </c>
      <c r="I71" s="154">
        <v>50382812</v>
      </c>
      <c r="J71" s="154">
        <v>0</v>
      </c>
    </row>
    <row r="72" spans="1:10" ht="12.75">
      <c r="A72" s="151" t="s">
        <v>396</v>
      </c>
      <c r="B72" s="154">
        <v>29508</v>
      </c>
      <c r="C72" s="154">
        <v>161348.49299999999</v>
      </c>
      <c r="D72" s="155">
        <v>1.1100000000000001</v>
      </c>
      <c r="E72" s="154">
        <v>179096.82723</v>
      </c>
      <c r="F72" s="154">
        <v>197841.02676564499</v>
      </c>
      <c r="G72" s="154">
        <v>6704.6572714397698</v>
      </c>
      <c r="H72" s="154">
        <v>407.802893210543</v>
      </c>
      <c r="I72" s="154">
        <v>12033448</v>
      </c>
      <c r="J72" s="154">
        <v>0</v>
      </c>
    </row>
    <row r="73" spans="1:10" ht="12.75">
      <c r="A73" s="151" t="s">
        <v>397</v>
      </c>
      <c r="B73" s="154">
        <v>9438</v>
      </c>
      <c r="C73" s="154">
        <v>39144.248</v>
      </c>
      <c r="D73" s="155">
        <v>1.1639999999999999</v>
      </c>
      <c r="E73" s="154">
        <v>45563.904671999997</v>
      </c>
      <c r="F73" s="154">
        <v>50332.604006345297</v>
      </c>
      <c r="G73" s="154">
        <v>5332.9735120094601</v>
      </c>
      <c r="H73" s="154">
        <v>-963.88086621976095</v>
      </c>
      <c r="I73" s="154">
        <v>0</v>
      </c>
      <c r="J73" s="154">
        <v>-9097108</v>
      </c>
    </row>
    <row r="74" spans="1:10" ht="12.75">
      <c r="A74" s="151" t="s">
        <v>398</v>
      </c>
      <c r="B74" s="154">
        <v>13092</v>
      </c>
      <c r="C74" s="154">
        <v>36145.019999999997</v>
      </c>
      <c r="D74" s="155">
        <v>1.2869999999999999</v>
      </c>
      <c r="E74" s="154">
        <v>46518.640740000003</v>
      </c>
      <c r="F74" s="154">
        <v>51387.2623545959</v>
      </c>
      <c r="G74" s="154">
        <v>3925.0887835774402</v>
      </c>
      <c r="H74" s="154">
        <v>-2371.7655946517798</v>
      </c>
      <c r="I74" s="154">
        <v>0</v>
      </c>
      <c r="J74" s="154">
        <v>-31051155</v>
      </c>
    </row>
    <row r="75" spans="1:10" ht="12.75">
      <c r="A75" s="151" t="s">
        <v>399</v>
      </c>
      <c r="B75" s="154">
        <v>144947</v>
      </c>
      <c r="C75" s="154">
        <v>765323.18900000001</v>
      </c>
      <c r="D75" s="155">
        <v>1.1830000000000001</v>
      </c>
      <c r="E75" s="154">
        <v>905377.33258699998</v>
      </c>
      <c r="F75" s="154">
        <v>1000133.74809439</v>
      </c>
      <c r="G75" s="154">
        <v>6899.9961923626297</v>
      </c>
      <c r="H75" s="154">
        <v>603.141814133406</v>
      </c>
      <c r="I75" s="154">
        <v>87423597</v>
      </c>
      <c r="J75" s="154">
        <v>0</v>
      </c>
    </row>
    <row r="76" spans="1:10" ht="12.75">
      <c r="A76" s="151" t="s">
        <v>400</v>
      </c>
      <c r="B76" s="154">
        <v>7512</v>
      </c>
      <c r="C76" s="154">
        <v>32507.601999999999</v>
      </c>
      <c r="D76" s="155">
        <v>1.0780000000000001</v>
      </c>
      <c r="E76" s="154">
        <v>35043.194955999999</v>
      </c>
      <c r="F76" s="154">
        <v>38710.801182090298</v>
      </c>
      <c r="G76" s="154">
        <v>5153.1950455391698</v>
      </c>
      <c r="H76" s="154">
        <v>-1143.65933269005</v>
      </c>
      <c r="I76" s="154">
        <v>0</v>
      </c>
      <c r="J76" s="154">
        <v>-8591169</v>
      </c>
    </row>
    <row r="77" spans="1:10" ht="12.75">
      <c r="A77" s="151" t="s">
        <v>401</v>
      </c>
      <c r="B77" s="154">
        <v>31902</v>
      </c>
      <c r="C77" s="154">
        <v>229139.29500000001</v>
      </c>
      <c r="D77" s="155">
        <v>1.089</v>
      </c>
      <c r="E77" s="154">
        <v>249532.692255</v>
      </c>
      <c r="F77" s="154">
        <v>275648.68016296899</v>
      </c>
      <c r="G77" s="154">
        <v>8640.4827334640195</v>
      </c>
      <c r="H77" s="154">
        <v>2343.6283552348</v>
      </c>
      <c r="I77" s="154">
        <v>74766432</v>
      </c>
      <c r="J77" s="154">
        <v>0</v>
      </c>
    </row>
    <row r="78" spans="1:10" ht="12.75">
      <c r="A78" s="151" t="s">
        <v>402</v>
      </c>
      <c r="B78" s="154">
        <v>11759</v>
      </c>
      <c r="C78" s="154">
        <v>79669.88</v>
      </c>
      <c r="D78" s="155">
        <v>1.0469999999999999</v>
      </c>
      <c r="E78" s="154">
        <v>83414.364360000007</v>
      </c>
      <c r="F78" s="154">
        <v>92144.477081063902</v>
      </c>
      <c r="G78" s="154">
        <v>7836.0810512002599</v>
      </c>
      <c r="H78" s="154">
        <v>1539.22667297104</v>
      </c>
      <c r="I78" s="154">
        <v>18099766</v>
      </c>
      <c r="J78" s="154">
        <v>0</v>
      </c>
    </row>
    <row r="79" spans="1:10" ht="12.75">
      <c r="A79" s="151" t="s">
        <v>403</v>
      </c>
      <c r="B79" s="154">
        <v>18837</v>
      </c>
      <c r="C79" s="154">
        <v>131709.65400000001</v>
      </c>
      <c r="D79" s="155">
        <v>0.95699999999999996</v>
      </c>
      <c r="E79" s="154">
        <v>126046.138878</v>
      </c>
      <c r="F79" s="154">
        <v>139238.07540958701</v>
      </c>
      <c r="G79" s="154">
        <v>7391.7330471724399</v>
      </c>
      <c r="H79" s="154">
        <v>1094.87866894321</v>
      </c>
      <c r="I79" s="154">
        <v>20624229</v>
      </c>
      <c r="J79" s="154">
        <v>0</v>
      </c>
    </row>
    <row r="80" spans="1:10" ht="12.75">
      <c r="A80" s="151" t="s">
        <v>404</v>
      </c>
      <c r="B80" s="154">
        <v>14856</v>
      </c>
      <c r="C80" s="154">
        <v>79696.262000000002</v>
      </c>
      <c r="D80" s="155">
        <v>1.0389999999999999</v>
      </c>
      <c r="E80" s="154">
        <v>82804.416217999998</v>
      </c>
      <c r="F80" s="154">
        <v>91470.692019913098</v>
      </c>
      <c r="G80" s="154">
        <v>6157.1548209419198</v>
      </c>
      <c r="H80" s="154">
        <v>-139.69955728730801</v>
      </c>
      <c r="I80" s="154">
        <v>0</v>
      </c>
      <c r="J80" s="154">
        <v>-2075377</v>
      </c>
    </row>
    <row r="81" spans="1:10" ht="12.75">
      <c r="A81" s="151" t="s">
        <v>405</v>
      </c>
      <c r="B81" s="154">
        <v>27685</v>
      </c>
      <c r="C81" s="154">
        <v>151525.622</v>
      </c>
      <c r="D81" s="155">
        <v>1.1020000000000001</v>
      </c>
      <c r="E81" s="154">
        <v>166981.23544399999</v>
      </c>
      <c r="F81" s="154">
        <v>184457.42217650599</v>
      </c>
      <c r="G81" s="154">
        <v>6662.7206854435899</v>
      </c>
      <c r="H81" s="154">
        <v>365.86630721436399</v>
      </c>
      <c r="I81" s="154">
        <v>10129009</v>
      </c>
      <c r="J81" s="154">
        <v>0</v>
      </c>
    </row>
    <row r="82" spans="1:10" ht="12.75">
      <c r="A82" s="151" t="s">
        <v>406</v>
      </c>
      <c r="B82" s="154">
        <v>34700</v>
      </c>
      <c r="C82" s="154">
        <v>222809.23699999999</v>
      </c>
      <c r="D82" s="155">
        <v>1.0640000000000001</v>
      </c>
      <c r="E82" s="154">
        <v>237069.02816799999</v>
      </c>
      <c r="F82" s="154">
        <v>261880.574170407</v>
      </c>
      <c r="G82" s="154">
        <v>7546.9906100981998</v>
      </c>
      <c r="H82" s="154">
        <v>1250.1362318689701</v>
      </c>
      <c r="I82" s="154">
        <v>43379727</v>
      </c>
      <c r="J82" s="154">
        <v>0</v>
      </c>
    </row>
    <row r="83" spans="1:10" ht="18.75" customHeight="1">
      <c r="A83" s="145" t="s">
        <v>407</v>
      </c>
      <c r="B83" s="154"/>
      <c r="C83" s="154"/>
      <c r="D83" s="155"/>
      <c r="E83" s="154"/>
      <c r="F83" s="154"/>
      <c r="G83" s="154"/>
      <c r="H83" s="154"/>
      <c r="I83" s="154"/>
      <c r="J83" s="154"/>
    </row>
    <row r="84" spans="1:10" ht="12.75">
      <c r="A84" s="151" t="s">
        <v>408</v>
      </c>
      <c r="B84" s="154">
        <v>20276</v>
      </c>
      <c r="C84" s="154">
        <v>103744.93700000001</v>
      </c>
      <c r="D84" s="155">
        <v>1.129</v>
      </c>
      <c r="E84" s="154">
        <v>117128.03387299999</v>
      </c>
      <c r="F84" s="154">
        <v>129386.605239615</v>
      </c>
      <c r="G84" s="154">
        <v>6381.2687531867696</v>
      </c>
      <c r="H84" s="154">
        <v>84.414374957545107</v>
      </c>
      <c r="I84" s="154">
        <v>1711586</v>
      </c>
      <c r="J84" s="154">
        <v>0</v>
      </c>
    </row>
    <row r="85" spans="1:10" ht="12.75">
      <c r="A85" s="151" t="s">
        <v>409</v>
      </c>
      <c r="B85" s="154">
        <v>8521</v>
      </c>
      <c r="C85" s="154">
        <v>33957.934999999998</v>
      </c>
      <c r="D85" s="155">
        <v>1.306</v>
      </c>
      <c r="E85" s="154">
        <v>44349.063110000003</v>
      </c>
      <c r="F85" s="154">
        <v>48990.617631148401</v>
      </c>
      <c r="G85" s="154">
        <v>5749.3976799845505</v>
      </c>
      <c r="H85" s="154">
        <v>-547.45669824466995</v>
      </c>
      <c r="I85" s="154">
        <v>0</v>
      </c>
      <c r="J85" s="154">
        <v>-4664879</v>
      </c>
    </row>
    <row r="86" spans="1:10" ht="12.75">
      <c r="A86" s="151" t="s">
        <v>410</v>
      </c>
      <c r="B86" s="154">
        <v>28404</v>
      </c>
      <c r="C86" s="154">
        <v>212362.04399999999</v>
      </c>
      <c r="D86" s="155">
        <v>0.98799999999999999</v>
      </c>
      <c r="E86" s="154">
        <v>209813.69947200001</v>
      </c>
      <c r="F86" s="154">
        <v>231772.714095773</v>
      </c>
      <c r="G86" s="154">
        <v>8159.8617834028</v>
      </c>
      <c r="H86" s="154">
        <v>1863.0074051735801</v>
      </c>
      <c r="I86" s="154">
        <v>52916862</v>
      </c>
      <c r="J86" s="154">
        <v>0</v>
      </c>
    </row>
    <row r="87" spans="1:10" ht="12.75">
      <c r="A87" s="151" t="s">
        <v>411</v>
      </c>
      <c r="B87" s="154">
        <v>10184</v>
      </c>
      <c r="C87" s="154">
        <v>62448.597000000002</v>
      </c>
      <c r="D87" s="155">
        <v>1.022</v>
      </c>
      <c r="E87" s="154">
        <v>63822.466134000002</v>
      </c>
      <c r="F87" s="154">
        <v>70502.098925798695</v>
      </c>
      <c r="G87" s="154">
        <v>6922.8298238215602</v>
      </c>
      <c r="H87" s="154">
        <v>625.97544559233302</v>
      </c>
      <c r="I87" s="154">
        <v>6374934</v>
      </c>
      <c r="J87" s="154">
        <v>0</v>
      </c>
    </row>
    <row r="88" spans="1:10" ht="12.75">
      <c r="A88" s="151" t="s">
        <v>412</v>
      </c>
      <c r="B88" s="154">
        <v>12313</v>
      </c>
      <c r="C88" s="154">
        <v>93159.837</v>
      </c>
      <c r="D88" s="155">
        <v>1.0609999999999999</v>
      </c>
      <c r="E88" s="154">
        <v>98842.587056999997</v>
      </c>
      <c r="F88" s="154">
        <v>109187.411156181</v>
      </c>
      <c r="G88" s="154">
        <v>8867.6529810915999</v>
      </c>
      <c r="H88" s="154">
        <v>2570.79860286237</v>
      </c>
      <c r="I88" s="154">
        <v>31654243</v>
      </c>
      <c r="J88" s="154">
        <v>0</v>
      </c>
    </row>
    <row r="89" spans="1:10" ht="12.75">
      <c r="A89" s="151" t="s">
        <v>413</v>
      </c>
      <c r="B89" s="154">
        <v>9439</v>
      </c>
      <c r="C89" s="154">
        <v>43131.281000000003</v>
      </c>
      <c r="D89" s="155">
        <v>1.1559999999999999</v>
      </c>
      <c r="E89" s="154">
        <v>49859.760836000001</v>
      </c>
      <c r="F89" s="154">
        <v>55078.062691840802</v>
      </c>
      <c r="G89" s="154">
        <v>5835.1586706050202</v>
      </c>
      <c r="H89" s="154">
        <v>-461.69570762420301</v>
      </c>
      <c r="I89" s="154">
        <v>0</v>
      </c>
      <c r="J89" s="154">
        <v>-4357946</v>
      </c>
    </row>
    <row r="90" spans="1:10" ht="12.75">
      <c r="A90" s="151" t="s">
        <v>414</v>
      </c>
      <c r="B90" s="154">
        <v>97081</v>
      </c>
      <c r="C90" s="154">
        <v>570013.70799999998</v>
      </c>
      <c r="D90" s="155">
        <v>1.0580000000000001</v>
      </c>
      <c r="E90" s="154">
        <v>603074.50306400005</v>
      </c>
      <c r="F90" s="154">
        <v>666192.03001926199</v>
      </c>
      <c r="G90" s="154">
        <v>6862.2287576277704</v>
      </c>
      <c r="H90" s="154">
        <v>565.37437939854601</v>
      </c>
      <c r="I90" s="154">
        <v>54887110</v>
      </c>
      <c r="J90" s="154">
        <v>0</v>
      </c>
    </row>
    <row r="91" spans="1:10" ht="12.75">
      <c r="A91" s="151" t="s">
        <v>415</v>
      </c>
      <c r="B91" s="154">
        <v>18039</v>
      </c>
      <c r="C91" s="154">
        <v>93233.37</v>
      </c>
      <c r="D91" s="155">
        <v>0.996</v>
      </c>
      <c r="E91" s="154">
        <v>92860.436520000003</v>
      </c>
      <c r="F91" s="154">
        <v>102579.17122914499</v>
      </c>
      <c r="G91" s="154">
        <v>5686.5220482923096</v>
      </c>
      <c r="H91" s="154">
        <v>-610.33232993691604</v>
      </c>
      <c r="I91" s="154">
        <v>0</v>
      </c>
      <c r="J91" s="154">
        <v>-11009785</v>
      </c>
    </row>
    <row r="92" spans="1:10" ht="18.75" customHeight="1">
      <c r="A92" s="145" t="s">
        <v>416</v>
      </c>
      <c r="B92" s="154"/>
      <c r="C92" s="154"/>
      <c r="D92" s="155"/>
      <c r="E92" s="154"/>
      <c r="F92" s="154"/>
      <c r="G92" s="154"/>
      <c r="H92" s="154"/>
      <c r="I92" s="154"/>
      <c r="J92" s="154"/>
    </row>
    <row r="93" spans="1:10" ht="12.75">
      <c r="A93" s="151" t="s">
        <v>417</v>
      </c>
      <c r="B93" s="154">
        <v>10880</v>
      </c>
      <c r="C93" s="154">
        <v>60762.173999999999</v>
      </c>
      <c r="D93" s="155">
        <v>1.121</v>
      </c>
      <c r="E93" s="154">
        <v>68114.397054000001</v>
      </c>
      <c r="F93" s="154">
        <v>75243.2215528878</v>
      </c>
      <c r="G93" s="154">
        <v>6915.7372750816003</v>
      </c>
      <c r="H93" s="154">
        <v>618.88289685237601</v>
      </c>
      <c r="I93" s="154">
        <v>6733446</v>
      </c>
      <c r="J93" s="154">
        <v>0</v>
      </c>
    </row>
    <row r="94" spans="1:10" ht="12.75">
      <c r="A94" s="151" t="s">
        <v>418</v>
      </c>
      <c r="B94" s="154">
        <v>9341</v>
      </c>
      <c r="C94" s="154">
        <v>62985.279000000002</v>
      </c>
      <c r="D94" s="155">
        <v>1.1639999999999999</v>
      </c>
      <c r="E94" s="154">
        <v>73314.864755999995</v>
      </c>
      <c r="F94" s="154">
        <v>80987.968044147303</v>
      </c>
      <c r="G94" s="154">
        <v>8670.1603729951094</v>
      </c>
      <c r="H94" s="154">
        <v>2373.3059947658799</v>
      </c>
      <c r="I94" s="154">
        <v>22169051</v>
      </c>
      <c r="J94" s="154">
        <v>0</v>
      </c>
    </row>
    <row r="95" spans="1:10" ht="12.75">
      <c r="A95" s="151" t="s">
        <v>419</v>
      </c>
      <c r="B95" s="154">
        <v>14090</v>
      </c>
      <c r="C95" s="154">
        <v>119678.38800000001</v>
      </c>
      <c r="D95" s="155">
        <v>1.04</v>
      </c>
      <c r="E95" s="154">
        <v>124465.52352</v>
      </c>
      <c r="F95" s="154">
        <v>137492.03350485399</v>
      </c>
      <c r="G95" s="154">
        <v>9758.1287086483007</v>
      </c>
      <c r="H95" s="154">
        <v>3461.2743304190699</v>
      </c>
      <c r="I95" s="154">
        <v>48769355</v>
      </c>
      <c r="J95" s="154">
        <v>0</v>
      </c>
    </row>
    <row r="96" spans="1:10" ht="12.75">
      <c r="A96" s="151" t="s">
        <v>420</v>
      </c>
      <c r="B96" s="154">
        <v>5590</v>
      </c>
      <c r="C96" s="154">
        <v>28080.988000000001</v>
      </c>
      <c r="D96" s="155">
        <v>1.325</v>
      </c>
      <c r="E96" s="154">
        <v>37207.309099999999</v>
      </c>
      <c r="F96" s="154">
        <v>41101.410613362699</v>
      </c>
      <c r="G96" s="154">
        <v>7352.6673726945801</v>
      </c>
      <c r="H96" s="154">
        <v>1055.8129944653599</v>
      </c>
      <c r="I96" s="154">
        <v>5901995</v>
      </c>
      <c r="J96" s="154">
        <v>0</v>
      </c>
    </row>
    <row r="97" spans="1:10" ht="12.75">
      <c r="A97" s="151" t="s">
        <v>421</v>
      </c>
      <c r="B97" s="154">
        <v>71979</v>
      </c>
      <c r="C97" s="154">
        <v>555938.21499999997</v>
      </c>
      <c r="D97" s="155">
        <v>0.97799999999999998</v>
      </c>
      <c r="E97" s="154">
        <v>543707.57426999998</v>
      </c>
      <c r="F97" s="154">
        <v>600611.78312050202</v>
      </c>
      <c r="G97" s="154">
        <v>8344.2640648036504</v>
      </c>
      <c r="H97" s="154">
        <v>2047.40968657443</v>
      </c>
      <c r="I97" s="154">
        <v>147370502</v>
      </c>
      <c r="J97" s="154">
        <v>0</v>
      </c>
    </row>
    <row r="98" spans="1:10" ht="12.75">
      <c r="A98" s="151" t="s">
        <v>422</v>
      </c>
      <c r="B98" s="154">
        <v>13289</v>
      </c>
      <c r="C98" s="154">
        <v>93857.197</v>
      </c>
      <c r="D98" s="155">
        <v>1.101</v>
      </c>
      <c r="E98" s="154">
        <v>103336.77389700001</v>
      </c>
      <c r="F98" s="154">
        <v>114151.957723834</v>
      </c>
      <c r="G98" s="154">
        <v>8589.9584411042106</v>
      </c>
      <c r="H98" s="154">
        <v>2293.1040628749902</v>
      </c>
      <c r="I98" s="154">
        <v>30473060</v>
      </c>
      <c r="J98" s="154">
        <v>0</v>
      </c>
    </row>
    <row r="99" spans="1:10" ht="12.75">
      <c r="A99" s="151" t="s">
        <v>423</v>
      </c>
      <c r="B99" s="154">
        <v>15969</v>
      </c>
      <c r="C99" s="154">
        <v>105978.97900000001</v>
      </c>
      <c r="D99" s="155">
        <v>1.056</v>
      </c>
      <c r="E99" s="154">
        <v>111913.80182399999</v>
      </c>
      <c r="F99" s="154">
        <v>123626.653830517</v>
      </c>
      <c r="G99" s="154">
        <v>7741.6653410054796</v>
      </c>
      <c r="H99" s="154">
        <v>1444.8109627762601</v>
      </c>
      <c r="I99" s="154">
        <v>23072186</v>
      </c>
      <c r="J99" s="154">
        <v>0</v>
      </c>
    </row>
    <row r="100" spans="1:10" ht="12.75">
      <c r="A100" s="151" t="s">
        <v>424</v>
      </c>
      <c r="B100" s="154">
        <v>20294</v>
      </c>
      <c r="C100" s="154">
        <v>139703.948</v>
      </c>
      <c r="D100" s="155">
        <v>1.111</v>
      </c>
      <c r="E100" s="154">
        <v>155211.086228</v>
      </c>
      <c r="F100" s="154">
        <v>171455.41403323601</v>
      </c>
      <c r="G100" s="154">
        <v>8448.5766252703106</v>
      </c>
      <c r="H100" s="154">
        <v>2151.7222470410902</v>
      </c>
      <c r="I100" s="154">
        <v>43667051</v>
      </c>
      <c r="J100" s="154">
        <v>0</v>
      </c>
    </row>
    <row r="101" spans="1:10" ht="12.75">
      <c r="A101" s="151" t="s">
        <v>425</v>
      </c>
      <c r="B101" s="154">
        <v>27063</v>
      </c>
      <c r="C101" s="154">
        <v>155247.962</v>
      </c>
      <c r="D101" s="155">
        <v>1.006</v>
      </c>
      <c r="E101" s="154">
        <v>156179.44977199999</v>
      </c>
      <c r="F101" s="154">
        <v>172525.126103463</v>
      </c>
      <c r="G101" s="154">
        <v>6374.9446145461798</v>
      </c>
      <c r="H101" s="154">
        <v>78.090236316951604</v>
      </c>
      <c r="I101" s="154">
        <v>2113356</v>
      </c>
      <c r="J101" s="154">
        <v>0</v>
      </c>
    </row>
    <row r="102" spans="1:10" ht="12.75">
      <c r="A102" s="151" t="s">
        <v>426</v>
      </c>
      <c r="B102" s="154">
        <v>7047</v>
      </c>
      <c r="C102" s="154">
        <v>38154.76</v>
      </c>
      <c r="D102" s="155">
        <v>1.05</v>
      </c>
      <c r="E102" s="154">
        <v>40062.498</v>
      </c>
      <c r="F102" s="154">
        <v>44255.422397504801</v>
      </c>
      <c r="G102" s="154">
        <v>6280.0372353490502</v>
      </c>
      <c r="H102" s="154">
        <v>-16.8171428801706</v>
      </c>
      <c r="I102" s="154">
        <v>0</v>
      </c>
      <c r="J102" s="154">
        <v>-118510</v>
      </c>
    </row>
    <row r="103" spans="1:10" ht="12.75">
      <c r="A103" s="151" t="s">
        <v>427</v>
      </c>
      <c r="B103" s="154">
        <v>15567</v>
      </c>
      <c r="C103" s="154">
        <v>102915.63400000001</v>
      </c>
      <c r="D103" s="155">
        <v>1.089</v>
      </c>
      <c r="E103" s="154">
        <v>112075.125426</v>
      </c>
      <c r="F103" s="154">
        <v>123804.861493683</v>
      </c>
      <c r="G103" s="154">
        <v>7953.0327933245399</v>
      </c>
      <c r="H103" s="154">
        <v>1656.1784150953199</v>
      </c>
      <c r="I103" s="154">
        <v>25781729</v>
      </c>
      <c r="J103" s="154">
        <v>0</v>
      </c>
    </row>
    <row r="104" spans="1:10" ht="12.75">
      <c r="A104" s="151" t="s">
        <v>428</v>
      </c>
      <c r="B104" s="154">
        <v>36682</v>
      </c>
      <c r="C104" s="154">
        <v>264160.413</v>
      </c>
      <c r="D104" s="155">
        <v>0.99</v>
      </c>
      <c r="E104" s="154">
        <v>261518.80887000001</v>
      </c>
      <c r="F104" s="154">
        <v>288889.25876349898</v>
      </c>
      <c r="G104" s="154">
        <v>7875.5045734556197</v>
      </c>
      <c r="H104" s="154">
        <v>1578.6501952264</v>
      </c>
      <c r="I104" s="154">
        <v>57908046</v>
      </c>
      <c r="J104" s="154">
        <v>0</v>
      </c>
    </row>
    <row r="105" spans="1:10" ht="18.75" customHeight="1">
      <c r="A105" s="145" t="s">
        <v>429</v>
      </c>
      <c r="B105" s="154"/>
      <c r="C105" s="154"/>
      <c r="D105" s="155"/>
      <c r="E105" s="154"/>
      <c r="F105" s="154"/>
      <c r="G105" s="154"/>
      <c r="H105" s="154"/>
      <c r="I105" s="154"/>
      <c r="J105" s="154"/>
    </row>
    <row r="106" spans="1:10" ht="12.75">
      <c r="A106" s="151" t="s">
        <v>430</v>
      </c>
      <c r="B106" s="154">
        <v>61167</v>
      </c>
      <c r="C106" s="154">
        <v>384413.80499999999</v>
      </c>
      <c r="D106" s="155">
        <v>0.90900000000000003</v>
      </c>
      <c r="E106" s="154">
        <v>349432.14874500001</v>
      </c>
      <c r="F106" s="154">
        <v>386003.57226795203</v>
      </c>
      <c r="G106" s="154">
        <v>6310.6507147310203</v>
      </c>
      <c r="H106" s="154">
        <v>13.7963365017958</v>
      </c>
      <c r="I106" s="154">
        <v>843881</v>
      </c>
      <c r="J106" s="154">
        <v>0</v>
      </c>
    </row>
    <row r="107" spans="1:10" ht="18.75" customHeight="1">
      <c r="A107" s="145" t="s">
        <v>431</v>
      </c>
      <c r="B107" s="154"/>
      <c r="C107" s="154"/>
      <c r="D107" s="155"/>
      <c r="E107" s="154"/>
      <c r="F107" s="154"/>
      <c r="G107" s="154"/>
      <c r="H107" s="154"/>
      <c r="I107" s="154"/>
      <c r="J107" s="154"/>
    </row>
    <row r="108" spans="1:10" ht="12.75">
      <c r="A108" s="151" t="s">
        <v>432</v>
      </c>
      <c r="B108" s="154">
        <v>32224</v>
      </c>
      <c r="C108" s="154">
        <v>243209.22099999999</v>
      </c>
      <c r="D108" s="155">
        <v>1.022</v>
      </c>
      <c r="E108" s="154">
        <v>248559.82386199999</v>
      </c>
      <c r="F108" s="154">
        <v>274573.991768117</v>
      </c>
      <c r="G108" s="154">
        <v>8520.7917008477107</v>
      </c>
      <c r="H108" s="154">
        <v>2223.9373226184898</v>
      </c>
      <c r="I108" s="154">
        <v>71664156</v>
      </c>
      <c r="J108" s="154">
        <v>0</v>
      </c>
    </row>
    <row r="109" spans="1:10" ht="12.75">
      <c r="A109" s="151" t="s">
        <v>433</v>
      </c>
      <c r="B109" s="154">
        <v>66704</v>
      </c>
      <c r="C109" s="154">
        <v>418849.12300000002</v>
      </c>
      <c r="D109" s="155">
        <v>1.1220000000000001</v>
      </c>
      <c r="E109" s="154">
        <v>469948.716006</v>
      </c>
      <c r="F109" s="154">
        <v>519133.35339225602</v>
      </c>
      <c r="G109" s="154">
        <v>7782.6420213518804</v>
      </c>
      <c r="H109" s="154">
        <v>1485.78764312266</v>
      </c>
      <c r="I109" s="154">
        <v>99107979</v>
      </c>
      <c r="J109" s="154">
        <v>0</v>
      </c>
    </row>
    <row r="110" spans="1:10" ht="12.75">
      <c r="A110" s="151" t="s">
        <v>434</v>
      </c>
      <c r="B110" s="154">
        <v>13204</v>
      </c>
      <c r="C110" s="154">
        <v>81490.731</v>
      </c>
      <c r="D110" s="155">
        <v>1.141</v>
      </c>
      <c r="E110" s="154">
        <v>92980.924071000001</v>
      </c>
      <c r="F110" s="154">
        <v>102712.26895717801</v>
      </c>
      <c r="G110" s="154">
        <v>7778.8752618281196</v>
      </c>
      <c r="H110" s="154">
        <v>1482.0208835988899</v>
      </c>
      <c r="I110" s="154">
        <v>19568604</v>
      </c>
      <c r="J110" s="154">
        <v>0</v>
      </c>
    </row>
    <row r="111" spans="1:10" ht="12.75">
      <c r="A111" s="151" t="s">
        <v>435</v>
      </c>
      <c r="B111" s="154">
        <v>29229</v>
      </c>
      <c r="C111" s="154">
        <v>184647.508</v>
      </c>
      <c r="D111" s="155">
        <v>0.95899999999999996</v>
      </c>
      <c r="E111" s="154">
        <v>177076.96017199999</v>
      </c>
      <c r="F111" s="154">
        <v>195609.76126046799</v>
      </c>
      <c r="G111" s="154">
        <v>6692.3179465759404</v>
      </c>
      <c r="H111" s="154">
        <v>395.46356834672002</v>
      </c>
      <c r="I111" s="154">
        <v>11559005</v>
      </c>
      <c r="J111" s="154">
        <v>0</v>
      </c>
    </row>
    <row r="112" spans="1:10" ht="12.75">
      <c r="A112" s="151" t="s">
        <v>436</v>
      </c>
      <c r="B112" s="154">
        <v>17515</v>
      </c>
      <c r="C112" s="154">
        <v>108992.057</v>
      </c>
      <c r="D112" s="155">
        <v>1.012</v>
      </c>
      <c r="E112" s="154">
        <v>110299.96168399999</v>
      </c>
      <c r="F112" s="154">
        <v>121843.909851902</v>
      </c>
      <c r="G112" s="154">
        <v>6956.5463803541097</v>
      </c>
      <c r="H112" s="154">
        <v>659.69200212488295</v>
      </c>
      <c r="I112" s="154">
        <v>11554505</v>
      </c>
      <c r="J112" s="154">
        <v>0</v>
      </c>
    </row>
    <row r="113" spans="1:10" ht="18.75" customHeight="1">
      <c r="A113" s="145" t="s">
        <v>437</v>
      </c>
      <c r="B113" s="154"/>
      <c r="C113" s="154"/>
      <c r="D113" s="155"/>
      <c r="E113" s="154"/>
      <c r="F113" s="154"/>
      <c r="G113" s="154"/>
      <c r="H113" s="154"/>
      <c r="I113" s="154"/>
      <c r="J113" s="154"/>
    </row>
    <row r="114" spans="1:10" ht="12.75">
      <c r="A114" s="151" t="s">
        <v>438</v>
      </c>
      <c r="B114" s="154">
        <v>16043</v>
      </c>
      <c r="C114" s="154">
        <v>65501.478000000003</v>
      </c>
      <c r="D114" s="155">
        <v>0.94899999999999995</v>
      </c>
      <c r="E114" s="154">
        <v>62160.902622000001</v>
      </c>
      <c r="F114" s="154">
        <v>68666.636866896602</v>
      </c>
      <c r="G114" s="154">
        <v>4280.1618691576796</v>
      </c>
      <c r="H114" s="154">
        <v>-2016.6925090715499</v>
      </c>
      <c r="I114" s="154">
        <v>0</v>
      </c>
      <c r="J114" s="154">
        <v>-32353798</v>
      </c>
    </row>
    <row r="115" spans="1:10" ht="12.75">
      <c r="A115" s="151" t="s">
        <v>439</v>
      </c>
      <c r="B115" s="154">
        <v>12628</v>
      </c>
      <c r="C115" s="154">
        <v>68859.346999999994</v>
      </c>
      <c r="D115" s="155">
        <v>1.0289999999999999</v>
      </c>
      <c r="E115" s="154">
        <v>70856.268062999996</v>
      </c>
      <c r="F115" s="154">
        <v>78272.055642633495</v>
      </c>
      <c r="G115" s="154">
        <v>6198.2939216529503</v>
      </c>
      <c r="H115" s="154">
        <v>-98.560456576271505</v>
      </c>
      <c r="I115" s="154">
        <v>0</v>
      </c>
      <c r="J115" s="154">
        <v>-1244621</v>
      </c>
    </row>
    <row r="116" spans="1:10" ht="12.75">
      <c r="A116" s="151" t="s">
        <v>440</v>
      </c>
      <c r="B116" s="154">
        <v>19899</v>
      </c>
      <c r="C116" s="154">
        <v>60527.107000000004</v>
      </c>
      <c r="D116" s="155">
        <v>1.0269999999999999</v>
      </c>
      <c r="E116" s="154">
        <v>62161.338888999999</v>
      </c>
      <c r="F116" s="154">
        <v>68667.118793419606</v>
      </c>
      <c r="G116" s="154">
        <v>3450.7823907442398</v>
      </c>
      <c r="H116" s="154">
        <v>-2846.0719874849901</v>
      </c>
      <c r="I116" s="154">
        <v>0</v>
      </c>
      <c r="J116" s="154">
        <v>-56633986</v>
      </c>
    </row>
    <row r="117" spans="1:10" ht="12.75">
      <c r="A117" s="151" t="s">
        <v>441</v>
      </c>
      <c r="B117" s="154">
        <v>15846</v>
      </c>
      <c r="C117" s="154">
        <v>47295.277000000002</v>
      </c>
      <c r="D117" s="155">
        <v>1.1879999999999999</v>
      </c>
      <c r="E117" s="154">
        <v>56186.789076000001</v>
      </c>
      <c r="F117" s="154">
        <v>62067.275078999999</v>
      </c>
      <c r="G117" s="154">
        <v>3916.90490212041</v>
      </c>
      <c r="H117" s="154">
        <v>-2379.9494761088199</v>
      </c>
      <c r="I117" s="154">
        <v>0</v>
      </c>
      <c r="J117" s="154">
        <v>-37712679</v>
      </c>
    </row>
    <row r="118" spans="1:10" ht="12.75">
      <c r="A118" s="151" t="s">
        <v>442</v>
      </c>
      <c r="B118" s="154">
        <v>34699</v>
      </c>
      <c r="C118" s="154">
        <v>292873.95799999998</v>
      </c>
      <c r="D118" s="155">
        <v>0.875</v>
      </c>
      <c r="E118" s="154">
        <v>256264.71325</v>
      </c>
      <c r="F118" s="154">
        <v>283085.27167862002</v>
      </c>
      <c r="G118" s="154">
        <v>8158.3121034790702</v>
      </c>
      <c r="H118" s="154">
        <v>1861.45772524985</v>
      </c>
      <c r="I118" s="154">
        <v>64590722</v>
      </c>
      <c r="J118" s="154">
        <v>0</v>
      </c>
    </row>
    <row r="119" spans="1:10" ht="12.75">
      <c r="A119" s="151" t="s">
        <v>443</v>
      </c>
      <c r="B119" s="154">
        <v>150728</v>
      </c>
      <c r="C119" s="154">
        <v>693358.53099999996</v>
      </c>
      <c r="D119" s="155">
        <v>1.014</v>
      </c>
      <c r="E119" s="154">
        <v>703065.55043399998</v>
      </c>
      <c r="F119" s="154">
        <v>776648.09886769601</v>
      </c>
      <c r="G119" s="154">
        <v>5152.6464815276204</v>
      </c>
      <c r="H119" s="154">
        <v>-1144.2078967016</v>
      </c>
      <c r="I119" s="154">
        <v>0</v>
      </c>
      <c r="J119" s="154">
        <v>-172464168</v>
      </c>
    </row>
    <row r="120" spans="1:10" ht="12.75">
      <c r="A120" s="151" t="s">
        <v>444</v>
      </c>
      <c r="B120" s="154">
        <v>52366</v>
      </c>
      <c r="C120" s="154">
        <v>351660.53399999999</v>
      </c>
      <c r="D120" s="155">
        <v>1.0009999999999999</v>
      </c>
      <c r="E120" s="154">
        <v>352012.19453400001</v>
      </c>
      <c r="F120" s="154">
        <v>388853.6445774</v>
      </c>
      <c r="G120" s="154">
        <v>7425.6892750525103</v>
      </c>
      <c r="H120" s="154">
        <v>1128.8348968232899</v>
      </c>
      <c r="I120" s="154">
        <v>59112568</v>
      </c>
      <c r="J120" s="154">
        <v>0</v>
      </c>
    </row>
    <row r="121" spans="1:10" ht="12.75">
      <c r="A121" s="151" t="s">
        <v>445</v>
      </c>
      <c r="B121" s="154">
        <v>28106</v>
      </c>
      <c r="C121" s="154">
        <v>141083.85200000001</v>
      </c>
      <c r="D121" s="155">
        <v>0.88700000000000001</v>
      </c>
      <c r="E121" s="154">
        <v>125141.376724</v>
      </c>
      <c r="F121" s="154">
        <v>138238.62122441499</v>
      </c>
      <c r="G121" s="154">
        <v>4918.4736790868601</v>
      </c>
      <c r="H121" s="154">
        <v>-1378.3806991423701</v>
      </c>
      <c r="I121" s="154">
        <v>0</v>
      </c>
      <c r="J121" s="154">
        <v>-38740768</v>
      </c>
    </row>
    <row r="122" spans="1:10" ht="12.75">
      <c r="A122" s="151" t="s">
        <v>446</v>
      </c>
      <c r="B122" s="154">
        <v>15733</v>
      </c>
      <c r="C122" s="154">
        <v>89050.907000000007</v>
      </c>
      <c r="D122" s="155">
        <v>0.88700000000000001</v>
      </c>
      <c r="E122" s="154">
        <v>78988.154509</v>
      </c>
      <c r="F122" s="154">
        <v>87255.021945839893</v>
      </c>
      <c r="G122" s="154">
        <v>5545.9875386664899</v>
      </c>
      <c r="H122" s="154">
        <v>-750.86683956273396</v>
      </c>
      <c r="I122" s="154">
        <v>0</v>
      </c>
      <c r="J122" s="154">
        <v>-11813388</v>
      </c>
    </row>
    <row r="123" spans="1:10" ht="12.75">
      <c r="A123" s="151" t="s">
        <v>447</v>
      </c>
      <c r="B123" s="154">
        <v>17277</v>
      </c>
      <c r="C123" s="154">
        <v>71661.092999999993</v>
      </c>
      <c r="D123" s="155">
        <v>0.995</v>
      </c>
      <c r="E123" s="154">
        <v>71302.787534999996</v>
      </c>
      <c r="F123" s="154">
        <v>78765.307657075304</v>
      </c>
      <c r="G123" s="154">
        <v>4558.9690141271803</v>
      </c>
      <c r="H123" s="154">
        <v>-1737.8853641020501</v>
      </c>
      <c r="I123" s="154">
        <v>0</v>
      </c>
      <c r="J123" s="154">
        <v>-30025445</v>
      </c>
    </row>
    <row r="124" spans="1:10" ht="12.75">
      <c r="A124" s="151" t="s">
        <v>448</v>
      </c>
      <c r="B124" s="154">
        <v>17861</v>
      </c>
      <c r="C124" s="154">
        <v>103816.201</v>
      </c>
      <c r="D124" s="155">
        <v>1.0860000000000001</v>
      </c>
      <c r="E124" s="154">
        <v>112744.394286</v>
      </c>
      <c r="F124" s="154">
        <v>124544.175754536</v>
      </c>
      <c r="G124" s="154">
        <v>6972.9676812348798</v>
      </c>
      <c r="H124" s="154">
        <v>676.11330300565498</v>
      </c>
      <c r="I124" s="154">
        <v>12076060</v>
      </c>
      <c r="J124" s="154">
        <v>0</v>
      </c>
    </row>
    <row r="125" spans="1:10" ht="12.75">
      <c r="A125" s="151" t="s">
        <v>449</v>
      </c>
      <c r="B125" s="154">
        <v>86751</v>
      </c>
      <c r="C125" s="154">
        <v>591529.12399999995</v>
      </c>
      <c r="D125" s="155">
        <v>0.997</v>
      </c>
      <c r="E125" s="154">
        <v>589754.53662799997</v>
      </c>
      <c r="F125" s="154">
        <v>651478.00142958702</v>
      </c>
      <c r="G125" s="154">
        <v>7509.7463018246199</v>
      </c>
      <c r="H125" s="154">
        <v>1212.8919235953899</v>
      </c>
      <c r="I125" s="154">
        <v>105219587</v>
      </c>
      <c r="J125" s="154">
        <v>0</v>
      </c>
    </row>
    <row r="126" spans="1:10" ht="12.75">
      <c r="A126" s="151" t="s">
        <v>450</v>
      </c>
      <c r="B126" s="154">
        <v>32523</v>
      </c>
      <c r="C126" s="154">
        <v>131126.74799999999</v>
      </c>
      <c r="D126" s="155">
        <v>0.96</v>
      </c>
      <c r="E126" s="154">
        <v>125881.67808</v>
      </c>
      <c r="F126" s="154">
        <v>139056.402212791</v>
      </c>
      <c r="G126" s="154">
        <v>4275.63269725396</v>
      </c>
      <c r="H126" s="154">
        <v>-2021.2216809752599</v>
      </c>
      <c r="I126" s="154">
        <v>0</v>
      </c>
      <c r="J126" s="154">
        <v>-65736193</v>
      </c>
    </row>
    <row r="127" spans="1:10" ht="12.75">
      <c r="A127" s="151" t="s">
        <v>451</v>
      </c>
      <c r="B127" s="154">
        <v>46956</v>
      </c>
      <c r="C127" s="154">
        <v>236451.90100000001</v>
      </c>
      <c r="D127" s="155">
        <v>1.0640000000000001</v>
      </c>
      <c r="E127" s="154">
        <v>251584.82266400001</v>
      </c>
      <c r="F127" s="154">
        <v>277915.585688058</v>
      </c>
      <c r="G127" s="154">
        <v>5918.6384208207301</v>
      </c>
      <c r="H127" s="154">
        <v>-378.21595740849699</v>
      </c>
      <c r="I127" s="154">
        <v>0</v>
      </c>
      <c r="J127" s="154">
        <v>-17759508</v>
      </c>
    </row>
    <row r="128" spans="1:10" ht="12.75">
      <c r="A128" s="151" t="s">
        <v>452</v>
      </c>
      <c r="B128" s="154">
        <v>24712</v>
      </c>
      <c r="C128" s="154">
        <v>84376.323999999993</v>
      </c>
      <c r="D128" s="155">
        <v>0.97399999999999998</v>
      </c>
      <c r="E128" s="154">
        <v>82182.539575999996</v>
      </c>
      <c r="F128" s="154">
        <v>90783.730026907797</v>
      </c>
      <c r="G128" s="154">
        <v>3673.6698780717002</v>
      </c>
      <c r="H128" s="154">
        <v>-2623.1845001575298</v>
      </c>
      <c r="I128" s="154">
        <v>0</v>
      </c>
      <c r="J128" s="154">
        <v>-64824135</v>
      </c>
    </row>
    <row r="129" spans="1:10" ht="12.75">
      <c r="A129" s="151" t="s">
        <v>453</v>
      </c>
      <c r="B129" s="154">
        <v>128378</v>
      </c>
      <c r="C129" s="154">
        <v>720173.74899999995</v>
      </c>
      <c r="D129" s="155">
        <v>1.0469999999999999</v>
      </c>
      <c r="E129" s="154">
        <v>754021.91520299995</v>
      </c>
      <c r="F129" s="154">
        <v>832937.53560460196</v>
      </c>
      <c r="G129" s="154">
        <v>6488.1641371933001</v>
      </c>
      <c r="H129" s="154">
        <v>191.30975896407799</v>
      </c>
      <c r="I129" s="154">
        <v>24559964</v>
      </c>
      <c r="J129" s="154">
        <v>0</v>
      </c>
    </row>
    <row r="130" spans="1:10" ht="12.75">
      <c r="A130" s="151" t="s">
        <v>454</v>
      </c>
      <c r="B130" s="154">
        <v>356670</v>
      </c>
      <c r="C130" s="154">
        <v>1680481.57</v>
      </c>
      <c r="D130" s="155">
        <v>1.1000000000000001</v>
      </c>
      <c r="E130" s="154">
        <v>1848529.727</v>
      </c>
      <c r="F130" s="154">
        <v>2041996.08029258</v>
      </c>
      <c r="G130" s="154">
        <v>5725.1691487721901</v>
      </c>
      <c r="H130" s="154">
        <v>-571.68522945703398</v>
      </c>
      <c r="I130" s="154">
        <v>0</v>
      </c>
      <c r="J130" s="154">
        <v>-203902971</v>
      </c>
    </row>
    <row r="131" spans="1:10" ht="12.75">
      <c r="A131" s="151" t="s">
        <v>455</v>
      </c>
      <c r="B131" s="154">
        <v>13227</v>
      </c>
      <c r="C131" s="154">
        <v>67877.797000000006</v>
      </c>
      <c r="D131" s="155">
        <v>0.91300000000000003</v>
      </c>
      <c r="E131" s="154">
        <v>61972.428660999998</v>
      </c>
      <c r="F131" s="154">
        <v>68458.437299436104</v>
      </c>
      <c r="G131" s="154">
        <v>5175.65867539398</v>
      </c>
      <c r="H131" s="154">
        <v>-1121.1957028352499</v>
      </c>
      <c r="I131" s="154">
        <v>0</v>
      </c>
      <c r="J131" s="154">
        <v>-14830056</v>
      </c>
    </row>
    <row r="132" spans="1:10" ht="12.75">
      <c r="A132" s="151" t="s">
        <v>456</v>
      </c>
      <c r="B132" s="154">
        <v>7468</v>
      </c>
      <c r="C132" s="154">
        <v>32361.498</v>
      </c>
      <c r="D132" s="155">
        <v>0.89700000000000002</v>
      </c>
      <c r="E132" s="154">
        <v>29028.263706000002</v>
      </c>
      <c r="F132" s="154">
        <v>32066.3497262499</v>
      </c>
      <c r="G132" s="154">
        <v>4293.8336537560099</v>
      </c>
      <c r="H132" s="154">
        <v>-2003.0207244732101</v>
      </c>
      <c r="I132" s="154">
        <v>0</v>
      </c>
      <c r="J132" s="154">
        <v>-14958559</v>
      </c>
    </row>
    <row r="133" spans="1:10" ht="12.75">
      <c r="A133" s="151" t="s">
        <v>457</v>
      </c>
      <c r="B133" s="154">
        <v>19104</v>
      </c>
      <c r="C133" s="154">
        <v>115785.261</v>
      </c>
      <c r="D133" s="155">
        <v>0.98799999999999999</v>
      </c>
      <c r="E133" s="154">
        <v>114395.837868</v>
      </c>
      <c r="F133" s="154">
        <v>126368.458735769</v>
      </c>
      <c r="G133" s="154">
        <v>6614.7643810599102</v>
      </c>
      <c r="H133" s="154">
        <v>317.91000283069002</v>
      </c>
      <c r="I133" s="154">
        <v>6073353</v>
      </c>
      <c r="J133" s="154">
        <v>0</v>
      </c>
    </row>
    <row r="134" spans="1:10" ht="12.75">
      <c r="A134" s="151" t="s">
        <v>458</v>
      </c>
      <c r="B134" s="154">
        <v>19564</v>
      </c>
      <c r="C134" s="154">
        <v>100202.137</v>
      </c>
      <c r="D134" s="155">
        <v>1.036</v>
      </c>
      <c r="E134" s="154">
        <v>103809.413932</v>
      </c>
      <c r="F134" s="154">
        <v>114674.064068548</v>
      </c>
      <c r="G134" s="154">
        <v>5861.4835447019004</v>
      </c>
      <c r="H134" s="154">
        <v>-435.37083352731997</v>
      </c>
      <c r="I134" s="154">
        <v>0</v>
      </c>
      <c r="J134" s="154">
        <v>-8517595</v>
      </c>
    </row>
    <row r="135" spans="1:10" ht="12.75">
      <c r="A135" s="151" t="s">
        <v>459</v>
      </c>
      <c r="B135" s="154">
        <v>16652</v>
      </c>
      <c r="C135" s="154">
        <v>75627.383000000002</v>
      </c>
      <c r="D135" s="155">
        <v>0.97299999999999998</v>
      </c>
      <c r="E135" s="154">
        <v>73585.443658999997</v>
      </c>
      <c r="F135" s="154">
        <v>81286.865622728597</v>
      </c>
      <c r="G135" s="154">
        <v>4881.5076641081296</v>
      </c>
      <c r="H135" s="154">
        <v>-1415.3467141210899</v>
      </c>
      <c r="I135" s="154">
        <v>0</v>
      </c>
      <c r="J135" s="154">
        <v>-23568353</v>
      </c>
    </row>
    <row r="136" spans="1:10" ht="12.75">
      <c r="A136" s="151" t="s">
        <v>460</v>
      </c>
      <c r="B136" s="154">
        <v>26652</v>
      </c>
      <c r="C136" s="154">
        <v>97285.945999999996</v>
      </c>
      <c r="D136" s="155">
        <v>0.98499999999999999</v>
      </c>
      <c r="E136" s="154">
        <v>95826.65681</v>
      </c>
      <c r="F136" s="154">
        <v>105855.834902439</v>
      </c>
      <c r="G136" s="154">
        <v>3971.7782868992399</v>
      </c>
      <c r="H136" s="154">
        <v>-2325.07609132998</v>
      </c>
      <c r="I136" s="154">
        <v>0</v>
      </c>
      <c r="J136" s="154">
        <v>-61967928</v>
      </c>
    </row>
    <row r="137" spans="1:10" ht="12.75">
      <c r="A137" s="151" t="s">
        <v>461</v>
      </c>
      <c r="B137" s="154">
        <v>14480</v>
      </c>
      <c r="C137" s="154">
        <v>73516.498000000007</v>
      </c>
      <c r="D137" s="155">
        <v>1.0720000000000001</v>
      </c>
      <c r="E137" s="154">
        <v>78809.685855999996</v>
      </c>
      <c r="F137" s="154">
        <v>87057.874837758194</v>
      </c>
      <c r="G137" s="154">
        <v>6012.28417387833</v>
      </c>
      <c r="H137" s="154">
        <v>-284.57020435089601</v>
      </c>
      <c r="I137" s="154">
        <v>0</v>
      </c>
      <c r="J137" s="154">
        <v>-4120577</v>
      </c>
    </row>
    <row r="138" spans="1:10" ht="12.75">
      <c r="A138" s="151" t="s">
        <v>462</v>
      </c>
      <c r="B138" s="154">
        <v>23266</v>
      </c>
      <c r="C138" s="154">
        <v>72314.032999999996</v>
      </c>
      <c r="D138" s="155">
        <v>1.002</v>
      </c>
      <c r="E138" s="154">
        <v>72458.661066000001</v>
      </c>
      <c r="F138" s="154">
        <v>80042.1544316449</v>
      </c>
      <c r="G138" s="154">
        <v>3440.3057866261902</v>
      </c>
      <c r="H138" s="154">
        <v>-2856.5485916030402</v>
      </c>
      <c r="I138" s="154">
        <v>0</v>
      </c>
      <c r="J138" s="154">
        <v>-66460460</v>
      </c>
    </row>
    <row r="139" spans="1:10" ht="12.75">
      <c r="A139" s="151" t="s">
        <v>463</v>
      </c>
      <c r="B139" s="154">
        <v>13793</v>
      </c>
      <c r="C139" s="154">
        <v>82614.712</v>
      </c>
      <c r="D139" s="155">
        <v>0.97099999999999997</v>
      </c>
      <c r="E139" s="154">
        <v>80218.885351999998</v>
      </c>
      <c r="F139" s="154">
        <v>88614.560567585402</v>
      </c>
      <c r="G139" s="154">
        <v>6424.6038256786296</v>
      </c>
      <c r="H139" s="154">
        <v>127.74944744941</v>
      </c>
      <c r="I139" s="154">
        <v>1762048</v>
      </c>
      <c r="J139" s="154">
        <v>0</v>
      </c>
    </row>
    <row r="140" spans="1:10" ht="12.75">
      <c r="A140" s="151" t="s">
        <v>464</v>
      </c>
      <c r="B140" s="154">
        <v>46593</v>
      </c>
      <c r="C140" s="154">
        <v>263272.64600000001</v>
      </c>
      <c r="D140" s="155">
        <v>0.9</v>
      </c>
      <c r="E140" s="154">
        <v>236945.38140000001</v>
      </c>
      <c r="F140" s="154">
        <v>261743.986583035</v>
      </c>
      <c r="G140" s="154">
        <v>5617.6676020654404</v>
      </c>
      <c r="H140" s="154">
        <v>-679.18677616378204</v>
      </c>
      <c r="I140" s="154">
        <v>0</v>
      </c>
      <c r="J140" s="154">
        <v>-31645349</v>
      </c>
    </row>
    <row r="141" spans="1:10" ht="12.75">
      <c r="A141" s="151" t="s">
        <v>465</v>
      </c>
      <c r="B141" s="154">
        <v>37867</v>
      </c>
      <c r="C141" s="154">
        <v>114771.932</v>
      </c>
      <c r="D141" s="155">
        <v>0.96599999999999997</v>
      </c>
      <c r="E141" s="154">
        <v>110869.68631200001</v>
      </c>
      <c r="F141" s="154">
        <v>122473.26162278801</v>
      </c>
      <c r="G141" s="154">
        <v>3234.30062119491</v>
      </c>
      <c r="H141" s="154">
        <v>-3062.5537570343099</v>
      </c>
      <c r="I141" s="154">
        <v>0</v>
      </c>
      <c r="J141" s="154">
        <v>-115969723</v>
      </c>
    </row>
    <row r="142" spans="1:10" ht="12.75">
      <c r="A142" s="151" t="s">
        <v>466</v>
      </c>
      <c r="B142" s="154">
        <v>31631</v>
      </c>
      <c r="C142" s="154">
        <v>193215.97899999999</v>
      </c>
      <c r="D142" s="155">
        <v>0.96099999999999997</v>
      </c>
      <c r="E142" s="154">
        <v>185680.555819</v>
      </c>
      <c r="F142" s="154">
        <v>205113.80565368899</v>
      </c>
      <c r="G142" s="154">
        <v>6484.5817600989203</v>
      </c>
      <c r="H142" s="154">
        <v>187.727381869699</v>
      </c>
      <c r="I142" s="154">
        <v>5938005</v>
      </c>
      <c r="J142" s="154">
        <v>0</v>
      </c>
    </row>
    <row r="143" spans="1:10" ht="12.75">
      <c r="A143" s="151" t="s">
        <v>467</v>
      </c>
      <c r="B143" s="154">
        <v>16325</v>
      </c>
      <c r="C143" s="154">
        <v>69327.918999999994</v>
      </c>
      <c r="D143" s="155">
        <v>0.84799999999999998</v>
      </c>
      <c r="E143" s="154">
        <v>58790.075312000001</v>
      </c>
      <c r="F143" s="154">
        <v>64943.020170975797</v>
      </c>
      <c r="G143" s="154">
        <v>3978.13293543496</v>
      </c>
      <c r="H143" s="154">
        <v>-2318.7214427942599</v>
      </c>
      <c r="I143" s="154">
        <v>0</v>
      </c>
      <c r="J143" s="154">
        <v>-37853128</v>
      </c>
    </row>
    <row r="144" spans="1:10" ht="12.75">
      <c r="A144" s="151" t="s">
        <v>468</v>
      </c>
      <c r="B144" s="154">
        <v>44196</v>
      </c>
      <c r="C144" s="154">
        <v>228439.245</v>
      </c>
      <c r="D144" s="155">
        <v>1.0669999999999999</v>
      </c>
      <c r="E144" s="154">
        <v>243744.67441499999</v>
      </c>
      <c r="F144" s="154">
        <v>269254.89078035299</v>
      </c>
      <c r="G144" s="154">
        <v>6092.29094896264</v>
      </c>
      <c r="H144" s="154">
        <v>-204.56342926658601</v>
      </c>
      <c r="I144" s="154">
        <v>0</v>
      </c>
      <c r="J144" s="154">
        <v>-9040885</v>
      </c>
    </row>
    <row r="145" spans="1:10" ht="12.75">
      <c r="A145" s="151" t="s">
        <v>469</v>
      </c>
      <c r="B145" s="154">
        <v>10471</v>
      </c>
      <c r="C145" s="154">
        <v>57743.584999999999</v>
      </c>
      <c r="D145" s="155">
        <v>0.89100000000000001</v>
      </c>
      <c r="E145" s="154">
        <v>51449.534234999999</v>
      </c>
      <c r="F145" s="154">
        <v>56834.2211143401</v>
      </c>
      <c r="G145" s="154">
        <v>5427.7739580116604</v>
      </c>
      <c r="H145" s="154">
        <v>-869.08042021756398</v>
      </c>
      <c r="I145" s="154">
        <v>0</v>
      </c>
      <c r="J145" s="154">
        <v>-9100141</v>
      </c>
    </row>
    <row r="146" spans="1:10" ht="12.75">
      <c r="A146" s="151" t="s">
        <v>470</v>
      </c>
      <c r="B146" s="154">
        <v>14615</v>
      </c>
      <c r="C146" s="154">
        <v>100613.42200000001</v>
      </c>
      <c r="D146" s="155">
        <v>0.95199999999999996</v>
      </c>
      <c r="E146" s="154">
        <v>95783.977744000003</v>
      </c>
      <c r="F146" s="154">
        <v>105808.689063121</v>
      </c>
      <c r="G146" s="154">
        <v>7239.7324025399403</v>
      </c>
      <c r="H146" s="154">
        <v>942.87802431071702</v>
      </c>
      <c r="I146" s="154">
        <v>13780162</v>
      </c>
      <c r="J146" s="154">
        <v>0</v>
      </c>
    </row>
    <row r="147" spans="1:10" ht="18.75" customHeight="1">
      <c r="A147" s="145" t="s">
        <v>471</v>
      </c>
      <c r="B147" s="154"/>
      <c r="C147" s="154"/>
      <c r="D147" s="155"/>
      <c r="E147" s="154"/>
      <c r="F147" s="154"/>
      <c r="G147" s="154"/>
      <c r="H147" s="154"/>
      <c r="I147" s="154"/>
      <c r="J147" s="154"/>
    </row>
    <row r="148" spans="1:10" ht="12.75">
      <c r="A148" s="151" t="s">
        <v>472</v>
      </c>
      <c r="B148" s="154">
        <v>46961</v>
      </c>
      <c r="C148" s="154">
        <v>272216.96399999998</v>
      </c>
      <c r="D148" s="155">
        <v>1.048</v>
      </c>
      <c r="E148" s="154">
        <v>285283.378272</v>
      </c>
      <c r="F148" s="154">
        <v>315141.01812659099</v>
      </c>
      <c r="G148" s="154">
        <v>6710.6964955301301</v>
      </c>
      <c r="H148" s="154">
        <v>413.84211730090902</v>
      </c>
      <c r="I148" s="154">
        <v>19434440</v>
      </c>
      <c r="J148" s="154">
        <v>0</v>
      </c>
    </row>
    <row r="149" spans="1:10" ht="12.75">
      <c r="A149" s="151" t="s">
        <v>473</v>
      </c>
      <c r="B149" s="154">
        <v>105173</v>
      </c>
      <c r="C149" s="154">
        <v>532928.91200000001</v>
      </c>
      <c r="D149" s="155">
        <v>1.1220000000000001</v>
      </c>
      <c r="E149" s="154">
        <v>597946.23926399997</v>
      </c>
      <c r="F149" s="154">
        <v>660527.04426038999</v>
      </c>
      <c r="G149" s="154">
        <v>6280.38607114364</v>
      </c>
      <c r="H149" s="154">
        <v>-16.4683070855863</v>
      </c>
      <c r="I149" s="154">
        <v>0</v>
      </c>
      <c r="J149" s="154">
        <v>-1732021</v>
      </c>
    </row>
    <row r="150" spans="1:10" ht="12.75">
      <c r="A150" s="151" t="s">
        <v>474</v>
      </c>
      <c r="B150" s="154">
        <v>10479</v>
      </c>
      <c r="C150" s="154">
        <v>44062.069000000003</v>
      </c>
      <c r="D150" s="155">
        <v>1.24</v>
      </c>
      <c r="E150" s="154">
        <v>54636.965559999997</v>
      </c>
      <c r="F150" s="154">
        <v>60355.247677659099</v>
      </c>
      <c r="G150" s="154">
        <v>5759.6381026490199</v>
      </c>
      <c r="H150" s="154">
        <v>-537.216275580206</v>
      </c>
      <c r="I150" s="154">
        <v>0</v>
      </c>
      <c r="J150" s="154">
        <v>-5629489</v>
      </c>
    </row>
    <row r="151" spans="1:10" ht="12.75">
      <c r="A151" s="151" t="s">
        <v>475</v>
      </c>
      <c r="B151" s="154">
        <v>85738</v>
      </c>
      <c r="C151" s="154">
        <v>434660.00099999999</v>
      </c>
      <c r="D151" s="155">
        <v>1.109</v>
      </c>
      <c r="E151" s="154">
        <v>482037.94110900001</v>
      </c>
      <c r="F151" s="154">
        <v>532487.831772306</v>
      </c>
      <c r="G151" s="154">
        <v>6210.6397603431997</v>
      </c>
      <c r="H151" s="154">
        <v>-86.214617886020307</v>
      </c>
      <c r="I151" s="154">
        <v>0</v>
      </c>
      <c r="J151" s="154">
        <v>-7391869</v>
      </c>
    </row>
    <row r="152" spans="1:10" ht="12.75">
      <c r="A152" s="151" t="s">
        <v>476</v>
      </c>
      <c r="B152" s="154">
        <v>26594</v>
      </c>
      <c r="C152" s="154">
        <v>136309.72200000001</v>
      </c>
      <c r="D152" s="155">
        <v>1.032</v>
      </c>
      <c r="E152" s="154">
        <v>140671.63310400001</v>
      </c>
      <c r="F152" s="154">
        <v>155394.26778540699</v>
      </c>
      <c r="G152" s="154">
        <v>5843.2077831618799</v>
      </c>
      <c r="H152" s="154">
        <v>-453.64659506734301</v>
      </c>
      <c r="I152" s="154">
        <v>0</v>
      </c>
      <c r="J152" s="154">
        <v>-12064278</v>
      </c>
    </row>
    <row r="153" spans="1:10" ht="12.75">
      <c r="A153" s="151" t="s">
        <v>477</v>
      </c>
      <c r="B153" s="154">
        <v>67713</v>
      </c>
      <c r="C153" s="154">
        <v>312735.36099999998</v>
      </c>
      <c r="D153" s="155">
        <v>1.0720000000000001</v>
      </c>
      <c r="E153" s="154">
        <v>335252.30699200003</v>
      </c>
      <c r="F153" s="154">
        <v>370339.67416781897</v>
      </c>
      <c r="G153" s="154">
        <v>5469.2551528926297</v>
      </c>
      <c r="H153" s="154">
        <v>-827.59922533658903</v>
      </c>
      <c r="I153" s="154">
        <v>0</v>
      </c>
      <c r="J153" s="154">
        <v>-56039226</v>
      </c>
    </row>
    <row r="154" spans="1:10" ht="18.75" customHeight="1">
      <c r="A154" s="145" t="s">
        <v>478</v>
      </c>
      <c r="B154" s="154"/>
      <c r="C154" s="154"/>
      <c r="D154" s="155"/>
      <c r="E154" s="154"/>
      <c r="F154" s="154"/>
      <c r="G154" s="154"/>
      <c r="H154" s="154"/>
      <c r="I154" s="154"/>
      <c r="J154" s="154"/>
    </row>
    <row r="155" spans="1:10" ht="12.75">
      <c r="A155" s="151" t="s">
        <v>479</v>
      </c>
      <c r="B155" s="154">
        <v>32378</v>
      </c>
      <c r="C155" s="154">
        <v>165626.25</v>
      </c>
      <c r="D155" s="155">
        <v>1.119</v>
      </c>
      <c r="E155" s="154">
        <v>185335.77374999999</v>
      </c>
      <c r="F155" s="154">
        <v>204732.93883658</v>
      </c>
      <c r="G155" s="154">
        <v>6323.2114039341704</v>
      </c>
      <c r="H155" s="154">
        <v>26.357025704942298</v>
      </c>
      <c r="I155" s="154">
        <v>853388</v>
      </c>
      <c r="J155" s="154">
        <v>0</v>
      </c>
    </row>
    <row r="156" spans="1:10" ht="12.75">
      <c r="A156" s="151" t="s">
        <v>480</v>
      </c>
      <c r="B156" s="154">
        <v>42108</v>
      </c>
      <c r="C156" s="154">
        <v>294992.00799999997</v>
      </c>
      <c r="D156" s="155">
        <v>1.042</v>
      </c>
      <c r="E156" s="154">
        <v>307381.67233600002</v>
      </c>
      <c r="F156" s="154">
        <v>339552.11046702799</v>
      </c>
      <c r="G156" s="154">
        <v>8063.8384740910997</v>
      </c>
      <c r="H156" s="154">
        <v>1766.9840958618699</v>
      </c>
      <c r="I156" s="154">
        <v>74404166</v>
      </c>
      <c r="J156" s="154">
        <v>0</v>
      </c>
    </row>
    <row r="157" spans="1:10" ht="12.75">
      <c r="A157" s="151" t="s">
        <v>481</v>
      </c>
      <c r="B157" s="154">
        <v>9254</v>
      </c>
      <c r="C157" s="154">
        <v>55169.582000000002</v>
      </c>
      <c r="D157" s="155">
        <v>0.99</v>
      </c>
      <c r="E157" s="154">
        <v>54617.886180000001</v>
      </c>
      <c r="F157" s="154">
        <v>60334.171457674398</v>
      </c>
      <c r="G157" s="154">
        <v>6519.7937602846796</v>
      </c>
      <c r="H157" s="154">
        <v>222.93938205545501</v>
      </c>
      <c r="I157" s="154">
        <v>2063081</v>
      </c>
      <c r="J157" s="154">
        <v>0</v>
      </c>
    </row>
    <row r="158" spans="1:10" ht="12.75">
      <c r="A158" s="151" t="s">
        <v>482</v>
      </c>
      <c r="B158" s="154">
        <v>9674</v>
      </c>
      <c r="C158" s="154">
        <v>47512.589</v>
      </c>
      <c r="D158" s="155">
        <v>1.0569999999999999</v>
      </c>
      <c r="E158" s="154">
        <v>50220.806573000002</v>
      </c>
      <c r="F158" s="154">
        <v>55476.895325685902</v>
      </c>
      <c r="G158" s="154">
        <v>5734.6387560146604</v>
      </c>
      <c r="H158" s="154">
        <v>-562.21562221455997</v>
      </c>
      <c r="I158" s="154">
        <v>0</v>
      </c>
      <c r="J158" s="154">
        <v>-5438874</v>
      </c>
    </row>
    <row r="159" spans="1:10" ht="12.75">
      <c r="A159" s="151" t="s">
        <v>483</v>
      </c>
      <c r="B159" s="154">
        <v>114492</v>
      </c>
      <c r="C159" s="154">
        <v>637299.571</v>
      </c>
      <c r="D159" s="155">
        <v>1.006</v>
      </c>
      <c r="E159" s="154">
        <v>641123.368426</v>
      </c>
      <c r="F159" s="154">
        <v>708223.07382339705</v>
      </c>
      <c r="G159" s="154">
        <v>6185.7865512297603</v>
      </c>
      <c r="H159" s="154">
        <v>-111.067826999467</v>
      </c>
      <c r="I159" s="154">
        <v>0</v>
      </c>
      <c r="J159" s="154">
        <v>-12716378</v>
      </c>
    </row>
    <row r="160" spans="1:10" ht="12.75">
      <c r="A160" s="151" t="s">
        <v>484</v>
      </c>
      <c r="B160" s="154">
        <v>4673</v>
      </c>
      <c r="C160" s="154">
        <v>51016.178999999996</v>
      </c>
      <c r="D160" s="155">
        <v>0.89600000000000002</v>
      </c>
      <c r="E160" s="154">
        <v>45710.496383999998</v>
      </c>
      <c r="F160" s="154">
        <v>50494.537946024597</v>
      </c>
      <c r="G160" s="154">
        <v>10805.593397394499</v>
      </c>
      <c r="H160" s="154">
        <v>4508.7390191653003</v>
      </c>
      <c r="I160" s="154">
        <v>21069337</v>
      </c>
      <c r="J160" s="154">
        <v>0</v>
      </c>
    </row>
    <row r="161" spans="1:10" ht="12.75">
      <c r="A161" s="151" t="s">
        <v>485</v>
      </c>
      <c r="B161" s="154">
        <v>5715</v>
      </c>
      <c r="C161" s="154">
        <v>42314.601000000002</v>
      </c>
      <c r="D161" s="155">
        <v>1.028</v>
      </c>
      <c r="E161" s="154">
        <v>43499.409828000003</v>
      </c>
      <c r="F161" s="154">
        <v>48052.039989625999</v>
      </c>
      <c r="G161" s="154">
        <v>8408.0559911856508</v>
      </c>
      <c r="H161" s="154">
        <v>2111.2016129564199</v>
      </c>
      <c r="I161" s="154">
        <v>12065517</v>
      </c>
      <c r="J161" s="154">
        <v>0</v>
      </c>
    </row>
    <row r="162" spans="1:10" ht="12.75">
      <c r="A162" s="151" t="s">
        <v>486</v>
      </c>
      <c r="B162" s="154">
        <v>33301</v>
      </c>
      <c r="C162" s="154">
        <v>214063.82</v>
      </c>
      <c r="D162" s="155">
        <v>0.95</v>
      </c>
      <c r="E162" s="154">
        <v>203360.62899999999</v>
      </c>
      <c r="F162" s="154">
        <v>224644.267948975</v>
      </c>
      <c r="G162" s="154">
        <v>6745.8715338570801</v>
      </c>
      <c r="H162" s="154">
        <v>449.017155627855</v>
      </c>
      <c r="I162" s="154">
        <v>14952720</v>
      </c>
      <c r="J162" s="154">
        <v>0</v>
      </c>
    </row>
    <row r="163" spans="1:10" ht="12.75">
      <c r="A163" s="151" t="s">
        <v>487</v>
      </c>
      <c r="B163" s="154">
        <v>6536</v>
      </c>
      <c r="C163" s="154">
        <v>30960.728999999999</v>
      </c>
      <c r="D163" s="155">
        <v>0.86</v>
      </c>
      <c r="E163" s="154">
        <v>26626.22694</v>
      </c>
      <c r="F163" s="154">
        <v>29412.9167901992</v>
      </c>
      <c r="G163" s="154">
        <v>4500.1402677783299</v>
      </c>
      <c r="H163" s="154">
        <v>-1796.7141104508901</v>
      </c>
      <c r="I163" s="154">
        <v>0</v>
      </c>
      <c r="J163" s="154">
        <v>-11743323</v>
      </c>
    </row>
    <row r="164" spans="1:10" ht="12.75">
      <c r="A164" s="151" t="s">
        <v>488</v>
      </c>
      <c r="B164" s="154">
        <v>5673</v>
      </c>
      <c r="C164" s="154">
        <v>43873.207000000002</v>
      </c>
      <c r="D164" s="155">
        <v>0.94199999999999995</v>
      </c>
      <c r="E164" s="154">
        <v>41328.560993999999</v>
      </c>
      <c r="F164" s="154">
        <v>45653.991018495901</v>
      </c>
      <c r="G164" s="154">
        <v>8047.5922824776799</v>
      </c>
      <c r="H164" s="154">
        <v>1750.7379042484599</v>
      </c>
      <c r="I164" s="154">
        <v>9931936</v>
      </c>
      <c r="J164" s="154">
        <v>0</v>
      </c>
    </row>
    <row r="165" spans="1:10" ht="12.75">
      <c r="A165" s="151" t="s">
        <v>489</v>
      </c>
      <c r="B165" s="154">
        <v>5203</v>
      </c>
      <c r="C165" s="154">
        <v>30273.115000000002</v>
      </c>
      <c r="D165" s="155">
        <v>1.026</v>
      </c>
      <c r="E165" s="154">
        <v>31060.215990000001</v>
      </c>
      <c r="F165" s="154">
        <v>34310.965292158799</v>
      </c>
      <c r="G165" s="154">
        <v>6594.4580611491101</v>
      </c>
      <c r="H165" s="154">
        <v>297.60368291988499</v>
      </c>
      <c r="I165" s="154">
        <v>1548432</v>
      </c>
      <c r="J165" s="154">
        <v>0</v>
      </c>
    </row>
    <row r="166" spans="1:10" ht="12.75">
      <c r="A166" s="151" t="s">
        <v>490</v>
      </c>
      <c r="B166" s="154">
        <v>595574</v>
      </c>
      <c r="C166" s="154">
        <v>3204702.0019999999</v>
      </c>
      <c r="D166" s="155">
        <v>1.1759999999999999</v>
      </c>
      <c r="E166" s="154">
        <v>3768729.5543519999</v>
      </c>
      <c r="F166" s="154">
        <v>4163163.2238660599</v>
      </c>
      <c r="G166" s="154">
        <v>6990.1695236294099</v>
      </c>
      <c r="H166" s="154">
        <v>693.31514540018497</v>
      </c>
      <c r="I166" s="154">
        <v>412920474</v>
      </c>
      <c r="J166" s="154">
        <v>0</v>
      </c>
    </row>
    <row r="167" spans="1:10" ht="12.75">
      <c r="A167" s="151" t="s">
        <v>491</v>
      </c>
      <c r="B167" s="154">
        <v>13276</v>
      </c>
      <c r="C167" s="154">
        <v>59676.207000000002</v>
      </c>
      <c r="D167" s="155">
        <v>1.091</v>
      </c>
      <c r="E167" s="154">
        <v>65106.741837000001</v>
      </c>
      <c r="F167" s="154">
        <v>71920.786390347697</v>
      </c>
      <c r="G167" s="154">
        <v>5417.3535997550198</v>
      </c>
      <c r="H167" s="154">
        <v>-879.50077847420096</v>
      </c>
      <c r="I167" s="154">
        <v>0</v>
      </c>
      <c r="J167" s="154">
        <v>-11676252</v>
      </c>
    </row>
    <row r="168" spans="1:10" ht="12.75">
      <c r="A168" s="151" t="s">
        <v>492</v>
      </c>
      <c r="B168" s="154">
        <v>9490</v>
      </c>
      <c r="C168" s="154">
        <v>45998.207999999999</v>
      </c>
      <c r="D168" s="155">
        <v>0.99099999999999999</v>
      </c>
      <c r="E168" s="154">
        <v>45584.224128000002</v>
      </c>
      <c r="F168" s="154">
        <v>50355.050088169002</v>
      </c>
      <c r="G168" s="154">
        <v>5306.1169745172801</v>
      </c>
      <c r="H168" s="154">
        <v>-990.73740371194697</v>
      </c>
      <c r="I168" s="154">
        <v>0</v>
      </c>
      <c r="J168" s="154">
        <v>-9402098</v>
      </c>
    </row>
    <row r="169" spans="1:10" ht="12.75">
      <c r="A169" s="151" t="s">
        <v>493</v>
      </c>
      <c r="B169" s="154">
        <v>9254</v>
      </c>
      <c r="C169" s="154">
        <v>53545.951999999997</v>
      </c>
      <c r="D169" s="155">
        <v>0.92100000000000004</v>
      </c>
      <c r="E169" s="154">
        <v>49315.821792000002</v>
      </c>
      <c r="F169" s="154">
        <v>54477.195213464503</v>
      </c>
      <c r="G169" s="154">
        <v>5886.8808313663803</v>
      </c>
      <c r="H169" s="154">
        <v>-409.973546862842</v>
      </c>
      <c r="I169" s="154">
        <v>0</v>
      </c>
      <c r="J169" s="154">
        <v>-3793895</v>
      </c>
    </row>
    <row r="170" spans="1:10" ht="12.75">
      <c r="A170" s="151" t="s">
        <v>494</v>
      </c>
      <c r="B170" s="154">
        <v>39715</v>
      </c>
      <c r="C170" s="154">
        <v>207079.43700000001</v>
      </c>
      <c r="D170" s="155">
        <v>0.99</v>
      </c>
      <c r="E170" s="154">
        <v>205008.64262999999</v>
      </c>
      <c r="F170" s="154">
        <v>226464.76200085599</v>
      </c>
      <c r="G170" s="154">
        <v>5702.2475639142804</v>
      </c>
      <c r="H170" s="154">
        <v>-594.60681431494402</v>
      </c>
      <c r="I170" s="154">
        <v>0</v>
      </c>
      <c r="J170" s="154">
        <v>-23614810</v>
      </c>
    </row>
    <row r="171" spans="1:10" ht="12.75">
      <c r="A171" s="151" t="s">
        <v>495</v>
      </c>
      <c r="B171" s="154">
        <v>7045</v>
      </c>
      <c r="C171" s="154">
        <v>24542.484</v>
      </c>
      <c r="D171" s="155">
        <v>1.139</v>
      </c>
      <c r="E171" s="154">
        <v>27953.889276000002</v>
      </c>
      <c r="F171" s="154">
        <v>30879.531714733799</v>
      </c>
      <c r="G171" s="154">
        <v>4383.1840617081298</v>
      </c>
      <c r="H171" s="154">
        <v>-1913.6703165210899</v>
      </c>
      <c r="I171" s="154">
        <v>0</v>
      </c>
      <c r="J171" s="154">
        <v>-13481807</v>
      </c>
    </row>
    <row r="172" spans="1:10" ht="12.75">
      <c r="A172" s="151" t="s">
        <v>496</v>
      </c>
      <c r="B172" s="154">
        <v>48930</v>
      </c>
      <c r="C172" s="154">
        <v>237431.606</v>
      </c>
      <c r="D172" s="155">
        <v>1.171</v>
      </c>
      <c r="E172" s="154">
        <v>278032.41062600003</v>
      </c>
      <c r="F172" s="154">
        <v>307131.16721903201</v>
      </c>
      <c r="G172" s="154">
        <v>6276.9500760071896</v>
      </c>
      <c r="H172" s="154">
        <v>-19.9043022220349</v>
      </c>
      <c r="I172" s="154">
        <v>0</v>
      </c>
      <c r="J172" s="154">
        <v>-973918</v>
      </c>
    </row>
    <row r="173" spans="1:10" ht="12.75">
      <c r="A173" s="151" t="s">
        <v>497</v>
      </c>
      <c r="B173" s="154">
        <v>43481</v>
      </c>
      <c r="C173" s="154">
        <v>213807.45300000001</v>
      </c>
      <c r="D173" s="155">
        <v>1.0089999999999999</v>
      </c>
      <c r="E173" s="154">
        <v>215731.72007700001</v>
      </c>
      <c r="F173" s="154">
        <v>238310.11227876699</v>
      </c>
      <c r="G173" s="154">
        <v>5480.7872928121997</v>
      </c>
      <c r="H173" s="154">
        <v>-816.06708541702005</v>
      </c>
      <c r="I173" s="154">
        <v>0</v>
      </c>
      <c r="J173" s="154">
        <v>-35483413</v>
      </c>
    </row>
    <row r="174" spans="1:10" ht="12.75">
      <c r="A174" s="151" t="s">
        <v>498</v>
      </c>
      <c r="B174" s="154">
        <v>40445</v>
      </c>
      <c r="C174" s="154">
        <v>257024.94899999999</v>
      </c>
      <c r="D174" s="155">
        <v>1.028</v>
      </c>
      <c r="E174" s="154">
        <v>264221.64757199999</v>
      </c>
      <c r="F174" s="154">
        <v>291874.97544120898</v>
      </c>
      <c r="G174" s="154">
        <v>7216.5898242356097</v>
      </c>
      <c r="H174" s="154">
        <v>919.73544600639002</v>
      </c>
      <c r="I174" s="154">
        <v>37198700</v>
      </c>
      <c r="J174" s="154">
        <v>0</v>
      </c>
    </row>
    <row r="175" spans="1:10" ht="12.75">
      <c r="A175" s="151" t="s">
        <v>499</v>
      </c>
      <c r="B175" s="154">
        <v>14460</v>
      </c>
      <c r="C175" s="154">
        <v>74135.680999999997</v>
      </c>
      <c r="D175" s="155">
        <v>1.133</v>
      </c>
      <c r="E175" s="154">
        <v>83995.726573000007</v>
      </c>
      <c r="F175" s="154">
        <v>92786.684421761005</v>
      </c>
      <c r="G175" s="154">
        <v>6416.7831550318797</v>
      </c>
      <c r="H175" s="154">
        <v>119.928776802656</v>
      </c>
      <c r="I175" s="154">
        <v>1734170</v>
      </c>
      <c r="J175" s="154">
        <v>0</v>
      </c>
    </row>
    <row r="176" spans="1:10" ht="12.75">
      <c r="A176" s="151" t="s">
        <v>500</v>
      </c>
      <c r="B176" s="154">
        <v>14209</v>
      </c>
      <c r="C176" s="154">
        <v>102006.51</v>
      </c>
      <c r="D176" s="155">
        <v>1.07</v>
      </c>
      <c r="E176" s="154">
        <v>109146.9657</v>
      </c>
      <c r="F176" s="154">
        <v>120570.241787206</v>
      </c>
      <c r="G176" s="154">
        <v>8485.4839740450607</v>
      </c>
      <c r="H176" s="154">
        <v>2188.6295958158298</v>
      </c>
      <c r="I176" s="154">
        <v>31098238</v>
      </c>
      <c r="J176" s="154">
        <v>0</v>
      </c>
    </row>
    <row r="177" spans="1:10" ht="12.75">
      <c r="A177" s="151" t="s">
        <v>501</v>
      </c>
      <c r="B177" s="154">
        <v>24798</v>
      </c>
      <c r="C177" s="154">
        <v>179447.478</v>
      </c>
      <c r="D177" s="155">
        <v>0.90300000000000002</v>
      </c>
      <c r="E177" s="154">
        <v>162041.07263400001</v>
      </c>
      <c r="F177" s="154">
        <v>179000.22397910399</v>
      </c>
      <c r="G177" s="154">
        <v>7218.3330905356997</v>
      </c>
      <c r="H177" s="154">
        <v>921.47871230648104</v>
      </c>
      <c r="I177" s="154">
        <v>22850829</v>
      </c>
      <c r="J177" s="154">
        <v>0</v>
      </c>
    </row>
    <row r="178" spans="1:10" ht="12.75">
      <c r="A178" s="151" t="s">
        <v>502</v>
      </c>
      <c r="B178" s="154">
        <v>35345</v>
      </c>
      <c r="C178" s="154">
        <v>213335.302</v>
      </c>
      <c r="D178" s="155">
        <v>1.0820000000000001</v>
      </c>
      <c r="E178" s="154">
        <v>230828.796764</v>
      </c>
      <c r="F178" s="154">
        <v>254987.242740046</v>
      </c>
      <c r="G178" s="154">
        <v>7214.2380178255999</v>
      </c>
      <c r="H178" s="154">
        <v>917.38363959637695</v>
      </c>
      <c r="I178" s="154">
        <v>32424925</v>
      </c>
      <c r="J178" s="154">
        <v>0</v>
      </c>
    </row>
    <row r="179" spans="1:10" ht="12.75">
      <c r="A179" s="151" t="s">
        <v>503</v>
      </c>
      <c r="B179" s="154">
        <v>9274</v>
      </c>
      <c r="C179" s="154">
        <v>79913.455000000002</v>
      </c>
      <c r="D179" s="155">
        <v>0.97199999999999998</v>
      </c>
      <c r="E179" s="154">
        <v>77675.878259999998</v>
      </c>
      <c r="F179" s="154">
        <v>85805.403409778795</v>
      </c>
      <c r="G179" s="154">
        <v>9252.2539799200804</v>
      </c>
      <c r="H179" s="154">
        <v>2955.39960169086</v>
      </c>
      <c r="I179" s="154">
        <v>27408376</v>
      </c>
      <c r="J179" s="154">
        <v>0</v>
      </c>
    </row>
    <row r="180" spans="1:10" ht="12.75">
      <c r="A180" s="151" t="s">
        <v>504</v>
      </c>
      <c r="B180" s="154">
        <v>10591</v>
      </c>
      <c r="C180" s="154">
        <v>62574.076000000001</v>
      </c>
      <c r="D180" s="155">
        <v>1.0289999999999999</v>
      </c>
      <c r="E180" s="154">
        <v>64388.724203999998</v>
      </c>
      <c r="F180" s="154">
        <v>71127.621330164198</v>
      </c>
      <c r="G180" s="154">
        <v>6715.8550967957799</v>
      </c>
      <c r="H180" s="154">
        <v>419.00071856656098</v>
      </c>
      <c r="I180" s="154">
        <v>4437637</v>
      </c>
      <c r="J180" s="154">
        <v>0</v>
      </c>
    </row>
    <row r="181" spans="1:10" ht="12.75">
      <c r="A181" s="151" t="s">
        <v>505</v>
      </c>
      <c r="B181" s="154">
        <v>70205</v>
      </c>
      <c r="C181" s="154">
        <v>381549.842</v>
      </c>
      <c r="D181" s="155">
        <v>1.105</v>
      </c>
      <c r="E181" s="154">
        <v>421612.57540999999</v>
      </c>
      <c r="F181" s="154">
        <v>465738.37240177498</v>
      </c>
      <c r="G181" s="154">
        <v>6633.9772438113396</v>
      </c>
      <c r="H181" s="154">
        <v>337.12286558212099</v>
      </c>
      <c r="I181" s="154">
        <v>23667711</v>
      </c>
      <c r="J181" s="154">
        <v>0</v>
      </c>
    </row>
    <row r="182" spans="1:10" ht="12.75">
      <c r="A182" s="151" t="s">
        <v>506</v>
      </c>
      <c r="B182" s="154">
        <v>15405</v>
      </c>
      <c r="C182" s="154">
        <v>72715.331000000006</v>
      </c>
      <c r="D182" s="155">
        <v>1.1519999999999999</v>
      </c>
      <c r="E182" s="154">
        <v>83768.061312000005</v>
      </c>
      <c r="F182" s="154">
        <v>92535.191809123804</v>
      </c>
      <c r="G182" s="154">
        <v>6006.8284199366299</v>
      </c>
      <c r="H182" s="154">
        <v>-290.02595829259502</v>
      </c>
      <c r="I182" s="154">
        <v>0</v>
      </c>
      <c r="J182" s="154">
        <v>-4467850</v>
      </c>
    </row>
    <row r="183" spans="1:10" ht="12.75">
      <c r="A183" s="151" t="s">
        <v>507</v>
      </c>
      <c r="B183" s="154">
        <v>39772</v>
      </c>
      <c r="C183" s="154">
        <v>204853.666</v>
      </c>
      <c r="D183" s="155">
        <v>1.014</v>
      </c>
      <c r="E183" s="154">
        <v>207721.61732399999</v>
      </c>
      <c r="F183" s="154">
        <v>229461.675499278</v>
      </c>
      <c r="G183" s="154">
        <v>5769.42762494413</v>
      </c>
      <c r="H183" s="154">
        <v>-527.42675328509802</v>
      </c>
      <c r="I183" s="154">
        <v>0</v>
      </c>
      <c r="J183" s="154">
        <v>-20976817</v>
      </c>
    </row>
    <row r="184" spans="1:10" ht="12.75">
      <c r="A184" s="151" t="s">
        <v>508</v>
      </c>
      <c r="B184" s="154">
        <v>18765</v>
      </c>
      <c r="C184" s="154">
        <v>107315.55100000001</v>
      </c>
      <c r="D184" s="155">
        <v>1.0580000000000001</v>
      </c>
      <c r="E184" s="154">
        <v>113539.852958</v>
      </c>
      <c r="F184" s="154">
        <v>125422.88680069</v>
      </c>
      <c r="G184" s="154">
        <v>6683.8735305457003</v>
      </c>
      <c r="H184" s="154">
        <v>387.01915231647598</v>
      </c>
      <c r="I184" s="154">
        <v>7262414</v>
      </c>
      <c r="J184" s="154">
        <v>0</v>
      </c>
    </row>
    <row r="185" spans="1:10" ht="12.75">
      <c r="A185" s="151" t="s">
        <v>509</v>
      </c>
      <c r="B185" s="154">
        <v>57404</v>
      </c>
      <c r="C185" s="154">
        <v>394650.57799999998</v>
      </c>
      <c r="D185" s="155">
        <v>0.93500000000000005</v>
      </c>
      <c r="E185" s="154">
        <v>368998.29042999999</v>
      </c>
      <c r="F185" s="154">
        <v>407617.49821333599</v>
      </c>
      <c r="G185" s="154">
        <v>7100.8553099668397</v>
      </c>
      <c r="H185" s="154">
        <v>804.000931737614</v>
      </c>
      <c r="I185" s="154">
        <v>46152869</v>
      </c>
      <c r="J185" s="154">
        <v>0</v>
      </c>
    </row>
    <row r="186" spans="1:10" ht="12.75">
      <c r="A186" s="151" t="s">
        <v>510</v>
      </c>
      <c r="B186" s="154">
        <v>9157</v>
      </c>
      <c r="C186" s="154">
        <v>35644.47</v>
      </c>
      <c r="D186" s="155">
        <v>1.0680000000000001</v>
      </c>
      <c r="E186" s="154">
        <v>38068.293960000003</v>
      </c>
      <c r="F186" s="154">
        <v>42052.505791131101</v>
      </c>
      <c r="G186" s="154">
        <v>4592.3889692182101</v>
      </c>
      <c r="H186" s="154">
        <v>-1704.46540901101</v>
      </c>
      <c r="I186" s="154">
        <v>0</v>
      </c>
      <c r="J186" s="154">
        <v>-15607790</v>
      </c>
    </row>
    <row r="187" spans="1:10" ht="12.75">
      <c r="A187" s="151" t="s">
        <v>511</v>
      </c>
      <c r="B187" s="154">
        <v>27842</v>
      </c>
      <c r="C187" s="154">
        <v>144265.83199999999</v>
      </c>
      <c r="D187" s="155">
        <v>1.111</v>
      </c>
      <c r="E187" s="154">
        <v>160279.33935200001</v>
      </c>
      <c r="F187" s="154">
        <v>177054.10842368801</v>
      </c>
      <c r="G187" s="154">
        <v>6359.2453280542904</v>
      </c>
      <c r="H187" s="154">
        <v>62.390949825068702</v>
      </c>
      <c r="I187" s="154">
        <v>1737089</v>
      </c>
      <c r="J187" s="154">
        <v>0</v>
      </c>
    </row>
    <row r="188" spans="1:10" ht="12.75">
      <c r="A188" s="151" t="s">
        <v>512</v>
      </c>
      <c r="B188" s="154">
        <v>13340</v>
      </c>
      <c r="C188" s="154">
        <v>68565.796000000002</v>
      </c>
      <c r="D188" s="155">
        <v>0.98599999999999999</v>
      </c>
      <c r="E188" s="154">
        <v>67605.874855999995</v>
      </c>
      <c r="F188" s="154">
        <v>74681.477632900598</v>
      </c>
      <c r="G188" s="154">
        <v>5598.3116666342303</v>
      </c>
      <c r="H188" s="154">
        <v>-698.54271159499206</v>
      </c>
      <c r="I188" s="154">
        <v>0</v>
      </c>
      <c r="J188" s="154">
        <v>-9318560</v>
      </c>
    </row>
    <row r="189" spans="1:10" ht="12.75">
      <c r="A189" s="151" t="s">
        <v>513</v>
      </c>
      <c r="B189" s="154">
        <v>10852</v>
      </c>
      <c r="C189" s="154">
        <v>54300.373</v>
      </c>
      <c r="D189" s="155">
        <v>1.1399999999999999</v>
      </c>
      <c r="E189" s="154">
        <v>61902.425219999997</v>
      </c>
      <c r="F189" s="154">
        <v>68381.107327382604</v>
      </c>
      <c r="G189" s="154">
        <v>6301.24468553102</v>
      </c>
      <c r="H189" s="154">
        <v>4.3903073017972902</v>
      </c>
      <c r="I189" s="154">
        <v>47644</v>
      </c>
      <c r="J189" s="154">
        <v>0</v>
      </c>
    </row>
    <row r="190" spans="1:10" ht="12.75">
      <c r="A190" s="151" t="s">
        <v>514</v>
      </c>
      <c r="B190" s="154">
        <v>13001</v>
      </c>
      <c r="C190" s="154">
        <v>60181.213000000003</v>
      </c>
      <c r="D190" s="155">
        <v>1.198</v>
      </c>
      <c r="E190" s="154">
        <v>72097.093173999994</v>
      </c>
      <c r="F190" s="154">
        <v>79642.744994274399</v>
      </c>
      <c r="G190" s="154">
        <v>6125.8937769613403</v>
      </c>
      <c r="H190" s="154">
        <v>-170.960601267882</v>
      </c>
      <c r="I190" s="154">
        <v>0</v>
      </c>
      <c r="J190" s="154">
        <v>-2222659</v>
      </c>
    </row>
    <row r="191" spans="1:10" ht="12.75">
      <c r="A191" s="151" t="s">
        <v>515</v>
      </c>
      <c r="B191" s="154">
        <v>11402</v>
      </c>
      <c r="C191" s="154">
        <v>56686.837</v>
      </c>
      <c r="D191" s="155">
        <v>0.95399999999999996</v>
      </c>
      <c r="E191" s="154">
        <v>54079.242498</v>
      </c>
      <c r="F191" s="154">
        <v>59739.153551685202</v>
      </c>
      <c r="G191" s="154">
        <v>5239.3574418246999</v>
      </c>
      <c r="H191" s="154">
        <v>-1057.4969364045301</v>
      </c>
      <c r="I191" s="154">
        <v>0</v>
      </c>
      <c r="J191" s="154">
        <v>-12057580</v>
      </c>
    </row>
    <row r="192" spans="1:10" ht="12.75">
      <c r="A192" s="151" t="s">
        <v>516</v>
      </c>
      <c r="B192" s="154">
        <v>12861</v>
      </c>
      <c r="C192" s="154">
        <v>88641.337</v>
      </c>
      <c r="D192" s="155">
        <v>0.92900000000000005</v>
      </c>
      <c r="E192" s="154">
        <v>82347.802072999999</v>
      </c>
      <c r="F192" s="154">
        <v>90966.288828188801</v>
      </c>
      <c r="G192" s="154">
        <v>7073.0338875817397</v>
      </c>
      <c r="H192" s="154">
        <v>776.17950935251702</v>
      </c>
      <c r="I192" s="154">
        <v>9982445</v>
      </c>
      <c r="J192" s="154">
        <v>0</v>
      </c>
    </row>
    <row r="193" spans="1:10" ht="12.75">
      <c r="A193" s="151" t="s">
        <v>517</v>
      </c>
      <c r="B193" s="154">
        <v>16268</v>
      </c>
      <c r="C193" s="154">
        <v>88663.398000000001</v>
      </c>
      <c r="D193" s="155">
        <v>1.0109999999999999</v>
      </c>
      <c r="E193" s="154">
        <v>89638.695378000004</v>
      </c>
      <c r="F193" s="154">
        <v>99020.243997632104</v>
      </c>
      <c r="G193" s="154">
        <v>6086.8111628738698</v>
      </c>
      <c r="H193" s="154">
        <v>-210.04321535535499</v>
      </c>
      <c r="I193" s="154">
        <v>0</v>
      </c>
      <c r="J193" s="154">
        <v>-3416983</v>
      </c>
    </row>
    <row r="194" spans="1:10" ht="12.75">
      <c r="A194" s="151" t="s">
        <v>518</v>
      </c>
      <c r="B194" s="154">
        <v>11981</v>
      </c>
      <c r="C194" s="154">
        <v>73231.505000000005</v>
      </c>
      <c r="D194" s="155">
        <v>1.004</v>
      </c>
      <c r="E194" s="154">
        <v>73524.431020000004</v>
      </c>
      <c r="F194" s="154">
        <v>81219.467426277406</v>
      </c>
      <c r="G194" s="154">
        <v>6779.0224043299704</v>
      </c>
      <c r="H194" s="154">
        <v>482.16802610074802</v>
      </c>
      <c r="I194" s="154">
        <v>5776855</v>
      </c>
      <c r="J194" s="154">
        <v>0</v>
      </c>
    </row>
    <row r="195" spans="1:10" ht="12.75">
      <c r="A195" s="151" t="s">
        <v>519</v>
      </c>
      <c r="B195" s="154">
        <v>59295</v>
      </c>
      <c r="C195" s="154">
        <v>346248.261</v>
      </c>
      <c r="D195" s="155">
        <v>1.0649999999999999</v>
      </c>
      <c r="E195" s="154">
        <v>368754.39796500001</v>
      </c>
      <c r="F195" s="154">
        <v>407348.08006427001</v>
      </c>
      <c r="G195" s="154">
        <v>6869.8554695045104</v>
      </c>
      <c r="H195" s="154">
        <v>573.00109127528299</v>
      </c>
      <c r="I195" s="154">
        <v>33976100</v>
      </c>
      <c r="J195" s="154">
        <v>0</v>
      </c>
    </row>
    <row r="196" spans="1:10" ht="12.75">
      <c r="A196" s="151" t="s">
        <v>520</v>
      </c>
      <c r="B196" s="154">
        <v>9209</v>
      </c>
      <c r="C196" s="154">
        <v>96544.156000000003</v>
      </c>
      <c r="D196" s="155">
        <v>0.85099999999999998</v>
      </c>
      <c r="E196" s="154">
        <v>82159.076755999995</v>
      </c>
      <c r="F196" s="154">
        <v>90757.811597913693</v>
      </c>
      <c r="G196" s="154">
        <v>9855.3384295703909</v>
      </c>
      <c r="H196" s="154">
        <v>3558.48405134117</v>
      </c>
      <c r="I196" s="154">
        <v>32770080</v>
      </c>
      <c r="J196" s="154">
        <v>0</v>
      </c>
    </row>
    <row r="197" spans="1:10" ht="12.75">
      <c r="A197" s="151" t="s">
        <v>521</v>
      </c>
      <c r="B197" s="154">
        <v>57259</v>
      </c>
      <c r="C197" s="154">
        <v>429919.93599999999</v>
      </c>
      <c r="D197" s="155">
        <v>1.0089999999999999</v>
      </c>
      <c r="E197" s="154">
        <v>433789.21542399999</v>
      </c>
      <c r="F197" s="154">
        <v>479189.41450109502</v>
      </c>
      <c r="G197" s="154">
        <v>8368.8051572869808</v>
      </c>
      <c r="H197" s="154">
        <v>2071.95077905776</v>
      </c>
      <c r="I197" s="154">
        <v>118637830</v>
      </c>
      <c r="J197" s="154">
        <v>0</v>
      </c>
    </row>
    <row r="198" spans="1:10" ht="12.75">
      <c r="A198" s="151" t="s">
        <v>522</v>
      </c>
      <c r="B198" s="154">
        <v>25081</v>
      </c>
      <c r="C198" s="154">
        <v>154468.06400000001</v>
      </c>
      <c r="D198" s="155">
        <v>1.054</v>
      </c>
      <c r="E198" s="154">
        <v>162809.33945599999</v>
      </c>
      <c r="F198" s="154">
        <v>179848.897287534</v>
      </c>
      <c r="G198" s="154">
        <v>7170.7227497920203</v>
      </c>
      <c r="H198" s="154">
        <v>873.86837156279398</v>
      </c>
      <c r="I198" s="154">
        <v>21917493</v>
      </c>
      <c r="J198" s="154">
        <v>0</v>
      </c>
    </row>
    <row r="199" spans="1:10" ht="12.75">
      <c r="A199" s="151" t="s">
        <v>523</v>
      </c>
      <c r="B199" s="154">
        <v>16131</v>
      </c>
      <c r="C199" s="154">
        <v>115422.171</v>
      </c>
      <c r="D199" s="155">
        <v>0.98499999999999999</v>
      </c>
      <c r="E199" s="154">
        <v>113690.838435</v>
      </c>
      <c r="F199" s="154">
        <v>125589.67435498899</v>
      </c>
      <c r="G199" s="154">
        <v>7785.6099655935104</v>
      </c>
      <c r="H199" s="154">
        <v>1488.75558736429</v>
      </c>
      <c r="I199" s="154">
        <v>24015116</v>
      </c>
      <c r="J199" s="154">
        <v>0</v>
      </c>
    </row>
    <row r="200" spans="1:10" ht="12.75">
      <c r="A200" s="151" t="s">
        <v>524</v>
      </c>
      <c r="B200" s="154">
        <v>12270</v>
      </c>
      <c r="C200" s="154">
        <v>60191.678999999996</v>
      </c>
      <c r="D200" s="155">
        <v>1.0860000000000001</v>
      </c>
      <c r="E200" s="154">
        <v>65368.163394000003</v>
      </c>
      <c r="F200" s="154">
        <v>72209.568218900895</v>
      </c>
      <c r="G200" s="154">
        <v>5885.0503845884996</v>
      </c>
      <c r="H200" s="154">
        <v>-411.80399364072798</v>
      </c>
      <c r="I200" s="154">
        <v>0</v>
      </c>
      <c r="J200" s="154">
        <v>-5052835</v>
      </c>
    </row>
    <row r="201" spans="1:10" ht="12.75">
      <c r="A201" s="151" t="s">
        <v>525</v>
      </c>
      <c r="B201" s="154">
        <v>39784</v>
      </c>
      <c r="C201" s="154">
        <v>265165.16200000001</v>
      </c>
      <c r="D201" s="155">
        <v>1.07</v>
      </c>
      <c r="E201" s="154">
        <v>283726.72334000003</v>
      </c>
      <c r="F201" s="154">
        <v>313421.44433608901</v>
      </c>
      <c r="G201" s="154">
        <v>7878.0777281341498</v>
      </c>
      <c r="H201" s="154">
        <v>1581.22334990493</v>
      </c>
      <c r="I201" s="154">
        <v>62907390</v>
      </c>
      <c r="J201" s="154">
        <v>0</v>
      </c>
    </row>
    <row r="202" spans="1:10" ht="12.75">
      <c r="A202" s="151" t="s">
        <v>526</v>
      </c>
      <c r="B202" s="154">
        <v>12222</v>
      </c>
      <c r="C202" s="154">
        <v>106330.148</v>
      </c>
      <c r="D202" s="155">
        <v>0.997</v>
      </c>
      <c r="E202" s="154">
        <v>106011.15755600001</v>
      </c>
      <c r="F202" s="154">
        <v>117106.241265565</v>
      </c>
      <c r="G202" s="154">
        <v>9581.5939507089606</v>
      </c>
      <c r="H202" s="154">
        <v>3284.7395724797302</v>
      </c>
      <c r="I202" s="154">
        <v>40146087</v>
      </c>
      <c r="J202" s="154">
        <v>0</v>
      </c>
    </row>
    <row r="203" spans="1:10" ht="12.75">
      <c r="A203" s="151" t="s">
        <v>527</v>
      </c>
      <c r="B203" s="154">
        <v>12825</v>
      </c>
      <c r="C203" s="154">
        <v>65132.673000000003</v>
      </c>
      <c r="D203" s="155">
        <v>1.224</v>
      </c>
      <c r="E203" s="154">
        <v>79722.391751999996</v>
      </c>
      <c r="F203" s="154">
        <v>88066.104153667897</v>
      </c>
      <c r="G203" s="154">
        <v>6866.7527605199102</v>
      </c>
      <c r="H203" s="154">
        <v>569.89838229068698</v>
      </c>
      <c r="I203" s="154">
        <v>7308947</v>
      </c>
      <c r="J203" s="154">
        <v>0</v>
      </c>
    </row>
    <row r="204" spans="1:10" ht="18.75" customHeight="1">
      <c r="A204" s="145" t="s">
        <v>528</v>
      </c>
      <c r="B204" s="154"/>
      <c r="C204" s="154"/>
      <c r="D204" s="155"/>
      <c r="E204" s="154"/>
      <c r="F204" s="154"/>
      <c r="G204" s="154"/>
      <c r="H204" s="154"/>
      <c r="I204" s="154"/>
      <c r="J204" s="154"/>
    </row>
    <row r="205" spans="1:10" ht="12.75">
      <c r="A205" s="151" t="s">
        <v>529</v>
      </c>
      <c r="B205" s="154">
        <v>25851</v>
      </c>
      <c r="C205" s="154">
        <v>146323.16</v>
      </c>
      <c r="D205" s="155">
        <v>0.97499999999999998</v>
      </c>
      <c r="E205" s="154">
        <v>142665.08100000001</v>
      </c>
      <c r="F205" s="154">
        <v>157596.34911006401</v>
      </c>
      <c r="G205" s="154">
        <v>6096.3347301869899</v>
      </c>
      <c r="H205" s="154">
        <v>-200.51964804223701</v>
      </c>
      <c r="I205" s="154">
        <v>0</v>
      </c>
      <c r="J205" s="154">
        <v>-5183633</v>
      </c>
    </row>
    <row r="206" spans="1:10" ht="12.75">
      <c r="A206" s="151" t="s">
        <v>530</v>
      </c>
      <c r="B206" s="154">
        <v>8536</v>
      </c>
      <c r="C206" s="154">
        <v>53987.152999999998</v>
      </c>
      <c r="D206" s="155">
        <v>0.94199999999999995</v>
      </c>
      <c r="E206" s="154">
        <v>50855.898126</v>
      </c>
      <c r="F206" s="154">
        <v>56178.455296786597</v>
      </c>
      <c r="G206" s="154">
        <v>6581.3560563245701</v>
      </c>
      <c r="H206" s="154">
        <v>284.50167809534997</v>
      </c>
      <c r="I206" s="154">
        <v>2428506</v>
      </c>
      <c r="J206" s="154">
        <v>0</v>
      </c>
    </row>
    <row r="207" spans="1:10" ht="12.75">
      <c r="A207" s="151" t="s">
        <v>531</v>
      </c>
      <c r="B207" s="154">
        <v>10326</v>
      </c>
      <c r="C207" s="154">
        <v>57669.796999999999</v>
      </c>
      <c r="D207" s="155">
        <v>1.054</v>
      </c>
      <c r="E207" s="154">
        <v>60783.966037999999</v>
      </c>
      <c r="F207" s="154">
        <v>67145.590672036298</v>
      </c>
      <c r="G207" s="154">
        <v>6502.5751183455704</v>
      </c>
      <c r="H207" s="154">
        <v>205.72074011634399</v>
      </c>
      <c r="I207" s="154">
        <v>2124272</v>
      </c>
      <c r="J207" s="154">
        <v>0</v>
      </c>
    </row>
    <row r="208" spans="1:10" ht="12.75">
      <c r="A208" s="151" t="s">
        <v>532</v>
      </c>
      <c r="B208" s="154">
        <v>11603</v>
      </c>
      <c r="C208" s="154">
        <v>67403.789999999994</v>
      </c>
      <c r="D208" s="155">
        <v>1.0469999999999999</v>
      </c>
      <c r="E208" s="154">
        <v>70571.768129999997</v>
      </c>
      <c r="F208" s="154">
        <v>77957.780064835606</v>
      </c>
      <c r="G208" s="154">
        <v>6718.7606709330003</v>
      </c>
      <c r="H208" s="154">
        <v>421.90629270377502</v>
      </c>
      <c r="I208" s="154">
        <v>4895379</v>
      </c>
      <c r="J208" s="154">
        <v>0</v>
      </c>
    </row>
    <row r="209" spans="1:10" ht="12.75">
      <c r="A209" s="151" t="s">
        <v>533</v>
      </c>
      <c r="B209" s="154">
        <v>9085</v>
      </c>
      <c r="C209" s="154">
        <v>61955.749000000003</v>
      </c>
      <c r="D209" s="155">
        <v>0.88300000000000001</v>
      </c>
      <c r="E209" s="154">
        <v>54706.926367</v>
      </c>
      <c r="F209" s="154">
        <v>60432.530553655801</v>
      </c>
      <c r="G209" s="154">
        <v>6651.9020972653698</v>
      </c>
      <c r="H209" s="154">
        <v>355.04771903614301</v>
      </c>
      <c r="I209" s="154">
        <v>3225609</v>
      </c>
      <c r="J209" s="154">
        <v>0</v>
      </c>
    </row>
    <row r="210" spans="1:10" ht="12.75">
      <c r="A210" s="151" t="s">
        <v>534</v>
      </c>
      <c r="B210" s="154">
        <v>11581</v>
      </c>
      <c r="C210" s="154">
        <v>68542.138999999996</v>
      </c>
      <c r="D210" s="155">
        <v>1.1120000000000001</v>
      </c>
      <c r="E210" s="154">
        <v>76218.858567999996</v>
      </c>
      <c r="F210" s="154">
        <v>84195.892642104198</v>
      </c>
      <c r="G210" s="154">
        <v>7270.1746517661904</v>
      </c>
      <c r="H210" s="154">
        <v>973.32027353696606</v>
      </c>
      <c r="I210" s="154">
        <v>11272022</v>
      </c>
      <c r="J210" s="154">
        <v>0</v>
      </c>
    </row>
    <row r="211" spans="1:10" ht="12.75">
      <c r="A211" s="151" t="s">
        <v>535</v>
      </c>
      <c r="B211" s="154">
        <v>16796</v>
      </c>
      <c r="C211" s="154">
        <v>86907.585000000006</v>
      </c>
      <c r="D211" s="155">
        <v>1.1279999999999999</v>
      </c>
      <c r="E211" s="154">
        <v>98031.755879999997</v>
      </c>
      <c r="F211" s="154">
        <v>108291.71872504</v>
      </c>
      <c r="G211" s="154">
        <v>6447.4707504786802</v>
      </c>
      <c r="H211" s="154">
        <v>150.61637224945301</v>
      </c>
      <c r="I211" s="154">
        <v>2529753</v>
      </c>
      <c r="J211" s="154">
        <v>0</v>
      </c>
    </row>
    <row r="212" spans="1:10" ht="12.75">
      <c r="A212" s="151" t="s">
        <v>536</v>
      </c>
      <c r="B212" s="154">
        <v>96392</v>
      </c>
      <c r="C212" s="154">
        <v>532203.39</v>
      </c>
      <c r="D212" s="155">
        <v>0.93400000000000005</v>
      </c>
      <c r="E212" s="154">
        <v>497077.96626000002</v>
      </c>
      <c r="F212" s="154">
        <v>549101.93970752705</v>
      </c>
      <c r="G212" s="154">
        <v>5696.55095555157</v>
      </c>
      <c r="H212" s="154">
        <v>-600.30342267765297</v>
      </c>
      <c r="I212" s="154">
        <v>0</v>
      </c>
      <c r="J212" s="154">
        <v>-57864448</v>
      </c>
    </row>
    <row r="213" spans="1:10" ht="12.75">
      <c r="A213" s="151" t="s">
        <v>537</v>
      </c>
      <c r="B213" s="154">
        <v>12130</v>
      </c>
      <c r="C213" s="154">
        <v>73400.437000000005</v>
      </c>
      <c r="D213" s="155">
        <v>0.98899999999999999</v>
      </c>
      <c r="E213" s="154">
        <v>72593.032193000006</v>
      </c>
      <c r="F213" s="154">
        <v>80190.588784974796</v>
      </c>
      <c r="G213" s="154">
        <v>6610.9306500391504</v>
      </c>
      <c r="H213" s="154">
        <v>314.07627180992199</v>
      </c>
      <c r="I213" s="154">
        <v>3809745</v>
      </c>
      <c r="J213" s="154">
        <v>0</v>
      </c>
    </row>
    <row r="214" spans="1:10" ht="12.75">
      <c r="A214" s="151" t="s">
        <v>538</v>
      </c>
      <c r="B214" s="154">
        <v>24049</v>
      </c>
      <c r="C214" s="154">
        <v>138038.98499999999</v>
      </c>
      <c r="D214" s="155">
        <v>0.95399999999999996</v>
      </c>
      <c r="E214" s="154">
        <v>131689.19169000001</v>
      </c>
      <c r="F214" s="154">
        <v>145471.72778459601</v>
      </c>
      <c r="G214" s="154">
        <v>6048.9720065115398</v>
      </c>
      <c r="H214" s="154">
        <v>-247.88237171768199</v>
      </c>
      <c r="I214" s="154">
        <v>0</v>
      </c>
      <c r="J214" s="154">
        <v>-5961323</v>
      </c>
    </row>
    <row r="215" spans="1:10" ht="12.75">
      <c r="A215" s="151" t="s">
        <v>539</v>
      </c>
      <c r="B215" s="154">
        <v>3700</v>
      </c>
      <c r="C215" s="154">
        <v>26636.413</v>
      </c>
      <c r="D215" s="155">
        <v>1.075</v>
      </c>
      <c r="E215" s="154">
        <v>28634.143974999999</v>
      </c>
      <c r="F215" s="154">
        <v>31630.9815879327</v>
      </c>
      <c r="G215" s="154">
        <v>8548.9139426845195</v>
      </c>
      <c r="H215" s="154">
        <v>2252.05956445529</v>
      </c>
      <c r="I215" s="154">
        <v>8332620</v>
      </c>
      <c r="J215" s="154">
        <v>0</v>
      </c>
    </row>
    <row r="216" spans="1:10" ht="12.75">
      <c r="A216" s="151" t="s">
        <v>540</v>
      </c>
      <c r="B216" s="154">
        <v>3888</v>
      </c>
      <c r="C216" s="154">
        <v>11080.478999999999</v>
      </c>
      <c r="D216" s="155">
        <v>1.6060000000000001</v>
      </c>
      <c r="E216" s="154">
        <v>17795.249274000002</v>
      </c>
      <c r="F216" s="154">
        <v>19657.692670331198</v>
      </c>
      <c r="G216" s="154">
        <v>5055.9909131510403</v>
      </c>
      <c r="H216" s="154">
        <v>-1240.8634650781801</v>
      </c>
      <c r="I216" s="154">
        <v>0</v>
      </c>
      <c r="J216" s="154">
        <v>-4824477</v>
      </c>
    </row>
    <row r="217" spans="1:10" ht="12.75">
      <c r="A217" s="151" t="s">
        <v>541</v>
      </c>
      <c r="B217" s="154">
        <v>13430</v>
      </c>
      <c r="C217" s="154">
        <v>100418.485</v>
      </c>
      <c r="D217" s="155">
        <v>0.93300000000000005</v>
      </c>
      <c r="E217" s="154">
        <v>93690.446505</v>
      </c>
      <c r="F217" s="154">
        <v>103496.049714364</v>
      </c>
      <c r="G217" s="154">
        <v>7706.3328156637199</v>
      </c>
      <c r="H217" s="154">
        <v>1409.4784374344999</v>
      </c>
      <c r="I217" s="154">
        <v>18929295</v>
      </c>
      <c r="J217" s="154">
        <v>0</v>
      </c>
    </row>
    <row r="218" spans="1:10" ht="12.75">
      <c r="A218" s="151" t="s">
        <v>542</v>
      </c>
      <c r="B218" s="154">
        <v>15247</v>
      </c>
      <c r="C218" s="154">
        <v>101316.66800000001</v>
      </c>
      <c r="D218" s="155">
        <v>0.95</v>
      </c>
      <c r="E218" s="154">
        <v>96250.834600000002</v>
      </c>
      <c r="F218" s="154">
        <v>106324.406963724</v>
      </c>
      <c r="G218" s="154">
        <v>6973.4640889174098</v>
      </c>
      <c r="H218" s="154">
        <v>676.60971068818401</v>
      </c>
      <c r="I218" s="154">
        <v>10316268</v>
      </c>
      <c r="J218" s="154">
        <v>0</v>
      </c>
    </row>
    <row r="219" spans="1:10" ht="12.75">
      <c r="A219" s="151" t="s">
        <v>543</v>
      </c>
      <c r="B219" s="154">
        <v>11428</v>
      </c>
      <c r="C219" s="154">
        <v>77731.023000000001</v>
      </c>
      <c r="D219" s="155">
        <v>1.04</v>
      </c>
      <c r="E219" s="154">
        <v>80840.263919999998</v>
      </c>
      <c r="F219" s="154">
        <v>89300.972358372805</v>
      </c>
      <c r="G219" s="154">
        <v>7814.2257926472503</v>
      </c>
      <c r="H219" s="154">
        <v>1517.3714144180301</v>
      </c>
      <c r="I219" s="154">
        <v>17340521</v>
      </c>
      <c r="J219" s="154">
        <v>0</v>
      </c>
    </row>
    <row r="220" spans="1:10" ht="12.75">
      <c r="A220" s="151" t="s">
        <v>544</v>
      </c>
      <c r="B220" s="154">
        <v>9909</v>
      </c>
      <c r="C220" s="154">
        <v>49521.1</v>
      </c>
      <c r="D220" s="155">
        <v>1.0760000000000001</v>
      </c>
      <c r="E220" s="154">
        <v>53284.703600000001</v>
      </c>
      <c r="F220" s="154">
        <v>58861.458542695997</v>
      </c>
      <c r="G220" s="154">
        <v>5940.2016896453797</v>
      </c>
      <c r="H220" s="154">
        <v>-356.65268858384701</v>
      </c>
      <c r="I220" s="154">
        <v>0</v>
      </c>
      <c r="J220" s="154">
        <v>-3534071</v>
      </c>
    </row>
    <row r="221" spans="1:10" ht="18.75" customHeight="1">
      <c r="A221" s="145" t="s">
        <v>545</v>
      </c>
      <c r="B221" s="154"/>
      <c r="C221" s="154"/>
      <c r="D221" s="155"/>
      <c r="E221" s="154"/>
      <c r="F221" s="154"/>
      <c r="G221" s="154"/>
      <c r="H221" s="154"/>
      <c r="I221" s="154"/>
      <c r="J221" s="154"/>
    </row>
    <row r="222" spans="1:10" ht="12.75">
      <c r="A222" s="151" t="s">
        <v>546</v>
      </c>
      <c r="B222" s="154">
        <v>11488</v>
      </c>
      <c r="C222" s="154">
        <v>58700.292000000001</v>
      </c>
      <c r="D222" s="155">
        <v>1.056</v>
      </c>
      <c r="E222" s="154">
        <v>61987.508351999997</v>
      </c>
      <c r="F222" s="154">
        <v>68475.095224631601</v>
      </c>
      <c r="G222" s="154">
        <v>5960.5758377987104</v>
      </c>
      <c r="H222" s="154">
        <v>-336.278540430509</v>
      </c>
      <c r="I222" s="154">
        <v>0</v>
      </c>
      <c r="J222" s="154">
        <v>-3863168</v>
      </c>
    </row>
    <row r="223" spans="1:10" ht="12.75">
      <c r="A223" s="151" t="s">
        <v>547</v>
      </c>
      <c r="B223" s="154">
        <v>9529</v>
      </c>
      <c r="C223" s="154">
        <v>56992.08</v>
      </c>
      <c r="D223" s="155">
        <v>0.97</v>
      </c>
      <c r="E223" s="154">
        <v>55282.317600000002</v>
      </c>
      <c r="F223" s="154">
        <v>61068.141994066696</v>
      </c>
      <c r="G223" s="154">
        <v>6408.6621884842798</v>
      </c>
      <c r="H223" s="154">
        <v>111.807810255053</v>
      </c>
      <c r="I223" s="154">
        <v>1065417</v>
      </c>
      <c r="J223" s="154">
        <v>0</v>
      </c>
    </row>
    <row r="224" spans="1:10" ht="12.75">
      <c r="A224" s="151" t="s">
        <v>548</v>
      </c>
      <c r="B224" s="154">
        <v>16263</v>
      </c>
      <c r="C224" s="154">
        <v>80396.225000000006</v>
      </c>
      <c r="D224" s="155">
        <v>1.0620000000000001</v>
      </c>
      <c r="E224" s="154">
        <v>85380.790949999995</v>
      </c>
      <c r="F224" s="154">
        <v>94316.709061060101</v>
      </c>
      <c r="G224" s="154">
        <v>5799.4656005079096</v>
      </c>
      <c r="H224" s="154">
        <v>-497.388777721314</v>
      </c>
      <c r="I224" s="154">
        <v>0</v>
      </c>
      <c r="J224" s="154">
        <v>-8089034</v>
      </c>
    </row>
    <row r="225" spans="1:10" ht="12.75">
      <c r="A225" s="151" t="s">
        <v>549</v>
      </c>
      <c r="B225" s="154">
        <v>6663</v>
      </c>
      <c r="C225" s="154">
        <v>42010.002999999997</v>
      </c>
      <c r="D225" s="155">
        <v>1.1060000000000001</v>
      </c>
      <c r="E225" s="154">
        <v>46463.063318</v>
      </c>
      <c r="F225" s="154">
        <v>51325.8682226979</v>
      </c>
      <c r="G225" s="154">
        <v>7703.11694772594</v>
      </c>
      <c r="H225" s="154">
        <v>1406.2625694967201</v>
      </c>
      <c r="I225" s="154">
        <v>9369928</v>
      </c>
      <c r="J225" s="154">
        <v>0</v>
      </c>
    </row>
    <row r="226" spans="1:10" ht="12.75">
      <c r="A226" s="151" t="s">
        <v>550</v>
      </c>
      <c r="B226" s="154">
        <v>30308</v>
      </c>
      <c r="C226" s="154">
        <v>188833.36</v>
      </c>
      <c r="D226" s="155">
        <v>0.88500000000000001</v>
      </c>
      <c r="E226" s="154">
        <v>167117.52359999999</v>
      </c>
      <c r="F226" s="154">
        <v>184607.97419429399</v>
      </c>
      <c r="G226" s="154">
        <v>6091.0642138806397</v>
      </c>
      <c r="H226" s="154">
        <v>-205.790164348584</v>
      </c>
      <c r="I226" s="154">
        <v>0</v>
      </c>
      <c r="J226" s="154">
        <v>-6237088</v>
      </c>
    </row>
    <row r="227" spans="1:10" ht="12.75">
      <c r="A227" s="151" t="s">
        <v>551</v>
      </c>
      <c r="B227" s="154">
        <v>22473</v>
      </c>
      <c r="C227" s="154">
        <v>162357.323</v>
      </c>
      <c r="D227" s="155">
        <v>1.026</v>
      </c>
      <c r="E227" s="154">
        <v>166578.61339799999</v>
      </c>
      <c r="F227" s="154">
        <v>184012.66187443299</v>
      </c>
      <c r="G227" s="154">
        <v>8188.1663273453796</v>
      </c>
      <c r="H227" s="154">
        <v>1891.3119491161599</v>
      </c>
      <c r="I227" s="154">
        <v>42503453</v>
      </c>
      <c r="J227" s="154">
        <v>0</v>
      </c>
    </row>
    <row r="228" spans="1:10" ht="12.75">
      <c r="A228" s="151" t="s">
        <v>552</v>
      </c>
      <c r="B228" s="154">
        <v>5586</v>
      </c>
      <c r="C228" s="154">
        <v>32945.678999999996</v>
      </c>
      <c r="D228" s="155">
        <v>1.077</v>
      </c>
      <c r="E228" s="154">
        <v>35482.496283</v>
      </c>
      <c r="F228" s="154">
        <v>39196.079603475002</v>
      </c>
      <c r="G228" s="154">
        <v>7016.8420342776599</v>
      </c>
      <c r="H228" s="154">
        <v>719.98765604843504</v>
      </c>
      <c r="I228" s="154">
        <v>4021851</v>
      </c>
      <c r="J228" s="154">
        <v>0</v>
      </c>
    </row>
    <row r="229" spans="1:10" ht="12.75">
      <c r="A229" s="151" t="s">
        <v>553</v>
      </c>
      <c r="B229" s="154">
        <v>8736</v>
      </c>
      <c r="C229" s="154">
        <v>47842.411</v>
      </c>
      <c r="D229" s="155">
        <v>1.093</v>
      </c>
      <c r="E229" s="154">
        <v>52291.755223</v>
      </c>
      <c r="F229" s="154">
        <v>57764.588601060103</v>
      </c>
      <c r="G229" s="154">
        <v>6612.2468636744597</v>
      </c>
      <c r="H229" s="154">
        <v>315.39248544523298</v>
      </c>
      <c r="I229" s="154">
        <v>2755269</v>
      </c>
      <c r="J229" s="154">
        <v>0</v>
      </c>
    </row>
    <row r="230" spans="1:10" ht="12.75">
      <c r="A230" s="151" t="s">
        <v>554</v>
      </c>
      <c r="B230" s="154">
        <v>23483</v>
      </c>
      <c r="C230" s="154">
        <v>187989.359</v>
      </c>
      <c r="D230" s="155">
        <v>0.96</v>
      </c>
      <c r="E230" s="154">
        <v>180469.78464</v>
      </c>
      <c r="F230" s="154">
        <v>199357.677327807</v>
      </c>
      <c r="G230" s="154">
        <v>8489.4467200871804</v>
      </c>
      <c r="H230" s="154">
        <v>2192.59234185795</v>
      </c>
      <c r="I230" s="154">
        <v>51488646</v>
      </c>
      <c r="J230" s="154">
        <v>0</v>
      </c>
    </row>
    <row r="231" spans="1:10" ht="12.75">
      <c r="A231" s="151" t="s">
        <v>555</v>
      </c>
      <c r="B231" s="154">
        <v>4503</v>
      </c>
      <c r="C231" s="154">
        <v>26597.282999999999</v>
      </c>
      <c r="D231" s="155">
        <v>0.96099999999999997</v>
      </c>
      <c r="E231" s="154">
        <v>25559.988963</v>
      </c>
      <c r="F231" s="154">
        <v>28235.086789473899</v>
      </c>
      <c r="G231" s="154">
        <v>6270.2835419662297</v>
      </c>
      <c r="H231" s="154">
        <v>-26.570836262998501</v>
      </c>
      <c r="I231" s="154">
        <v>0</v>
      </c>
      <c r="J231" s="154">
        <v>-119648</v>
      </c>
    </row>
    <row r="232" spans="1:10" ht="12.75">
      <c r="A232" s="151" t="s">
        <v>556</v>
      </c>
      <c r="B232" s="154">
        <v>10705</v>
      </c>
      <c r="C232" s="154">
        <v>80855.349000000002</v>
      </c>
      <c r="D232" s="155">
        <v>0.88200000000000001</v>
      </c>
      <c r="E232" s="154">
        <v>71314.417818000002</v>
      </c>
      <c r="F232" s="154">
        <v>78778.1551606625</v>
      </c>
      <c r="G232" s="154">
        <v>7359.0056198657203</v>
      </c>
      <c r="H232" s="154">
        <v>1062.1512416364901</v>
      </c>
      <c r="I232" s="154">
        <v>11370329</v>
      </c>
      <c r="J232" s="154">
        <v>0</v>
      </c>
    </row>
    <row r="233" spans="1:10" ht="12.75">
      <c r="A233" s="151" t="s">
        <v>557</v>
      </c>
      <c r="B233" s="154">
        <v>157919</v>
      </c>
      <c r="C233" s="154">
        <v>1076331.8910000001</v>
      </c>
      <c r="D233" s="155">
        <v>1.014</v>
      </c>
      <c r="E233" s="154">
        <v>1091400.5374739999</v>
      </c>
      <c r="F233" s="154">
        <v>1205626.0643251899</v>
      </c>
      <c r="G233" s="154">
        <v>7634.4585789245502</v>
      </c>
      <c r="H233" s="154">
        <v>1337.6042006953201</v>
      </c>
      <c r="I233" s="154">
        <v>211233118</v>
      </c>
      <c r="J233" s="154">
        <v>0</v>
      </c>
    </row>
    <row r="234" spans="1:10" ht="18.75" customHeight="1">
      <c r="A234" s="145" t="s">
        <v>558</v>
      </c>
      <c r="B234" s="154"/>
      <c r="C234" s="154"/>
      <c r="D234" s="155"/>
      <c r="E234" s="154"/>
      <c r="F234" s="154"/>
      <c r="G234" s="154"/>
      <c r="H234" s="154"/>
      <c r="I234" s="154"/>
      <c r="J234" s="154"/>
    </row>
    <row r="235" spans="1:10" ht="12.75">
      <c r="A235" s="151" t="s">
        <v>559</v>
      </c>
      <c r="B235" s="154">
        <v>14088</v>
      </c>
      <c r="C235" s="154">
        <v>80095.104999999996</v>
      </c>
      <c r="D235" s="155">
        <v>0.93300000000000005</v>
      </c>
      <c r="E235" s="154">
        <v>74728.732965000003</v>
      </c>
      <c r="F235" s="154">
        <v>82549.811112537602</v>
      </c>
      <c r="G235" s="154">
        <v>5859.5834123039203</v>
      </c>
      <c r="H235" s="154">
        <v>-437.270965925307</v>
      </c>
      <c r="I235" s="154">
        <v>0</v>
      </c>
      <c r="J235" s="154">
        <v>-6160273</v>
      </c>
    </row>
    <row r="236" spans="1:10" ht="12.75">
      <c r="A236" s="151" t="s">
        <v>560</v>
      </c>
      <c r="B236" s="154">
        <v>13362</v>
      </c>
      <c r="C236" s="154">
        <v>77279.764999999999</v>
      </c>
      <c r="D236" s="155">
        <v>0.89100000000000001</v>
      </c>
      <c r="E236" s="154">
        <v>68856.270615000001</v>
      </c>
      <c r="F236" s="154">
        <v>76062.739292585306</v>
      </c>
      <c r="G236" s="154">
        <v>5692.4666436600301</v>
      </c>
      <c r="H236" s="154">
        <v>-604.387734569195</v>
      </c>
      <c r="I236" s="154">
        <v>0</v>
      </c>
      <c r="J236" s="154">
        <v>-8075829</v>
      </c>
    </row>
    <row r="237" spans="1:10" ht="12.75">
      <c r="A237" s="151" t="s">
        <v>561</v>
      </c>
      <c r="B237" s="154">
        <v>16702</v>
      </c>
      <c r="C237" s="154">
        <v>125352.325</v>
      </c>
      <c r="D237" s="155">
        <v>0.95299999999999996</v>
      </c>
      <c r="E237" s="154">
        <v>119460.765725</v>
      </c>
      <c r="F237" s="154">
        <v>131963.479838158</v>
      </c>
      <c r="G237" s="154">
        <v>7901.05854617158</v>
      </c>
      <c r="H237" s="154">
        <v>1604.2041679423601</v>
      </c>
      <c r="I237" s="154">
        <v>26793418</v>
      </c>
      <c r="J237" s="154">
        <v>0</v>
      </c>
    </row>
    <row r="238" spans="1:10" ht="12.75">
      <c r="A238" s="151" t="s">
        <v>562</v>
      </c>
      <c r="B238" s="154">
        <v>8752</v>
      </c>
      <c r="C238" s="154">
        <v>78181.376999999993</v>
      </c>
      <c r="D238" s="155">
        <v>1.1259999999999999</v>
      </c>
      <c r="E238" s="154">
        <v>88032.230502000006</v>
      </c>
      <c r="F238" s="154">
        <v>97245.647175084101</v>
      </c>
      <c r="G238" s="154">
        <v>11111.2485346303</v>
      </c>
      <c r="H238" s="154">
        <v>4814.3941564010402</v>
      </c>
      <c r="I238" s="154">
        <v>42135578</v>
      </c>
      <c r="J238" s="154">
        <v>0</v>
      </c>
    </row>
    <row r="239" spans="1:10" ht="12.75">
      <c r="A239" s="151" t="s">
        <v>563</v>
      </c>
      <c r="B239" s="154">
        <v>26125</v>
      </c>
      <c r="C239" s="154">
        <v>137972.96599999999</v>
      </c>
      <c r="D239" s="155">
        <v>1.177</v>
      </c>
      <c r="E239" s="154">
        <v>162394.18098199999</v>
      </c>
      <c r="F239" s="154">
        <v>179390.28850011399</v>
      </c>
      <c r="G239" s="154">
        <v>6866.6139138799699</v>
      </c>
      <c r="H239" s="154">
        <v>569.75953565074497</v>
      </c>
      <c r="I239" s="154">
        <v>14884968</v>
      </c>
      <c r="J239" s="154">
        <v>0</v>
      </c>
    </row>
    <row r="240" spans="1:10" ht="12.75">
      <c r="A240" s="151" t="s">
        <v>564</v>
      </c>
      <c r="B240" s="154">
        <v>5626</v>
      </c>
      <c r="C240" s="154">
        <v>26685.306</v>
      </c>
      <c r="D240" s="155">
        <v>1.129</v>
      </c>
      <c r="E240" s="154">
        <v>30127.710474</v>
      </c>
      <c r="F240" s="154">
        <v>33280.864136245298</v>
      </c>
      <c r="G240" s="154">
        <v>5915.5464159696603</v>
      </c>
      <c r="H240" s="154">
        <v>-381.30796225956601</v>
      </c>
      <c r="I240" s="154">
        <v>0</v>
      </c>
      <c r="J240" s="154">
        <v>-2145239</v>
      </c>
    </row>
    <row r="241" spans="1:10" ht="12.75">
      <c r="A241" s="151" t="s">
        <v>565</v>
      </c>
      <c r="B241" s="154">
        <v>22994</v>
      </c>
      <c r="C241" s="154">
        <v>150064.739</v>
      </c>
      <c r="D241" s="155">
        <v>0.91200000000000003</v>
      </c>
      <c r="E241" s="154">
        <v>136859.041968</v>
      </c>
      <c r="F241" s="154">
        <v>151182.652444979</v>
      </c>
      <c r="G241" s="154">
        <v>6574.87398647383</v>
      </c>
      <c r="H241" s="154">
        <v>278.019608244604</v>
      </c>
      <c r="I241" s="154">
        <v>6392783</v>
      </c>
      <c r="J241" s="154">
        <v>0</v>
      </c>
    </row>
    <row r="242" spans="1:10" ht="12.75">
      <c r="A242" s="151" t="s">
        <v>566</v>
      </c>
      <c r="B242" s="154">
        <v>4406</v>
      </c>
      <c r="C242" s="154">
        <v>18431.787</v>
      </c>
      <c r="D242" s="155">
        <v>1.135</v>
      </c>
      <c r="E242" s="154">
        <v>20920.078245000001</v>
      </c>
      <c r="F242" s="154">
        <v>23109.5649432875</v>
      </c>
      <c r="G242" s="154">
        <v>5245.02154863538</v>
      </c>
      <c r="H242" s="154">
        <v>-1051.83282959384</v>
      </c>
      <c r="I242" s="154">
        <v>0</v>
      </c>
      <c r="J242" s="154">
        <v>-4634375</v>
      </c>
    </row>
    <row r="243" spans="1:10" ht="12.75">
      <c r="A243" s="151" t="s">
        <v>567</v>
      </c>
      <c r="B243" s="154">
        <v>10029</v>
      </c>
      <c r="C243" s="154">
        <v>36207.425999999999</v>
      </c>
      <c r="D243" s="155">
        <v>1.1220000000000001</v>
      </c>
      <c r="E243" s="154">
        <v>40624.731972000001</v>
      </c>
      <c r="F243" s="154">
        <v>44876.499543445301</v>
      </c>
      <c r="G243" s="154">
        <v>4474.6734014802296</v>
      </c>
      <c r="H243" s="154">
        <v>-1822.1809767489899</v>
      </c>
      <c r="I243" s="154">
        <v>0</v>
      </c>
      <c r="J243" s="154">
        <v>-18274653</v>
      </c>
    </row>
    <row r="244" spans="1:10" ht="12.75">
      <c r="A244" s="151" t="s">
        <v>568</v>
      </c>
      <c r="B244" s="154">
        <v>158500</v>
      </c>
      <c r="C244" s="154">
        <v>848359.04299999995</v>
      </c>
      <c r="D244" s="155">
        <v>0.92500000000000004</v>
      </c>
      <c r="E244" s="154">
        <v>784732.11477500002</v>
      </c>
      <c r="F244" s="154">
        <v>866861.85190586001</v>
      </c>
      <c r="G244" s="154">
        <v>5469.1599489328701</v>
      </c>
      <c r="H244" s="154">
        <v>-827.69442929635204</v>
      </c>
      <c r="I244" s="154">
        <v>0</v>
      </c>
      <c r="J244" s="154">
        <v>-131189567</v>
      </c>
    </row>
    <row r="245" spans="1:10" ht="18.75" customHeight="1">
      <c r="A245" s="145" t="s">
        <v>569</v>
      </c>
      <c r="B245" s="154"/>
      <c r="C245" s="154"/>
      <c r="D245" s="155"/>
      <c r="E245" s="154"/>
      <c r="F245" s="154"/>
      <c r="G245" s="154"/>
      <c r="H245" s="154"/>
      <c r="I245" s="154"/>
      <c r="J245" s="154"/>
    </row>
    <row r="246" spans="1:10" ht="12.75">
      <c r="A246" s="151" t="s">
        <v>570</v>
      </c>
      <c r="B246" s="154">
        <v>22926</v>
      </c>
      <c r="C246" s="154">
        <v>103280.42200000001</v>
      </c>
      <c r="D246" s="155">
        <v>1.101</v>
      </c>
      <c r="E246" s="154">
        <v>113711.744622</v>
      </c>
      <c r="F246" s="154">
        <v>125612.768574835</v>
      </c>
      <c r="G246" s="154">
        <v>5479.0529780526604</v>
      </c>
      <c r="H246" s="154">
        <v>-817.80140017656299</v>
      </c>
      <c r="I246" s="154">
        <v>0</v>
      </c>
      <c r="J246" s="154">
        <v>-18748915</v>
      </c>
    </row>
    <row r="247" spans="1:10" ht="12.75">
      <c r="A247" s="151" t="s">
        <v>571</v>
      </c>
      <c r="B247" s="154">
        <v>52208</v>
      </c>
      <c r="C247" s="154">
        <v>352382.342</v>
      </c>
      <c r="D247" s="155">
        <v>1.056</v>
      </c>
      <c r="E247" s="154">
        <v>372115.75315200002</v>
      </c>
      <c r="F247" s="154">
        <v>411061.23328873201</v>
      </c>
      <c r="G247" s="154">
        <v>7873.5295986962201</v>
      </c>
      <c r="H247" s="154">
        <v>1576.6752204669999</v>
      </c>
      <c r="I247" s="154">
        <v>82315060</v>
      </c>
      <c r="J247" s="154">
        <v>0</v>
      </c>
    </row>
    <row r="248" spans="1:10" ht="12.75">
      <c r="A248" s="151" t="s">
        <v>572</v>
      </c>
      <c r="B248" s="154">
        <v>59855</v>
      </c>
      <c r="C248" s="154">
        <v>369050.592</v>
      </c>
      <c r="D248" s="155">
        <v>1.004</v>
      </c>
      <c r="E248" s="154">
        <v>370526.794368</v>
      </c>
      <c r="F248" s="154">
        <v>409305.97473850101</v>
      </c>
      <c r="G248" s="154">
        <v>6838.2921182608097</v>
      </c>
      <c r="H248" s="154">
        <v>541.43774003158399</v>
      </c>
      <c r="I248" s="154">
        <v>32407756</v>
      </c>
      <c r="J248" s="154">
        <v>0</v>
      </c>
    </row>
    <row r="249" spans="1:10" ht="12.75">
      <c r="A249" s="151" t="s">
        <v>573</v>
      </c>
      <c r="B249" s="154">
        <v>10487</v>
      </c>
      <c r="C249" s="154">
        <v>57154.603999999999</v>
      </c>
      <c r="D249" s="155">
        <v>1.069</v>
      </c>
      <c r="E249" s="154">
        <v>61098.271675999997</v>
      </c>
      <c r="F249" s="154">
        <v>67492.791407537297</v>
      </c>
      <c r="G249" s="154">
        <v>6435.8530950259701</v>
      </c>
      <c r="H249" s="154">
        <v>138.99871679674499</v>
      </c>
      <c r="I249" s="154">
        <v>1457680</v>
      </c>
      <c r="J249" s="154">
        <v>0</v>
      </c>
    </row>
    <row r="250" spans="1:10" ht="12.75">
      <c r="A250" s="151" t="s">
        <v>574</v>
      </c>
      <c r="B250" s="154">
        <v>15441</v>
      </c>
      <c r="C250" s="154">
        <v>96777.183999999994</v>
      </c>
      <c r="D250" s="155">
        <v>1.046</v>
      </c>
      <c r="E250" s="154">
        <v>101228.93446400001</v>
      </c>
      <c r="F250" s="154">
        <v>111823.512691436</v>
      </c>
      <c r="G250" s="154">
        <v>7241.9864446238198</v>
      </c>
      <c r="H250" s="154">
        <v>945.132066394601</v>
      </c>
      <c r="I250" s="154">
        <v>14593784</v>
      </c>
      <c r="J250" s="154">
        <v>0</v>
      </c>
    </row>
    <row r="251" spans="1:10" ht="12.75">
      <c r="A251" s="151" t="s">
        <v>575</v>
      </c>
      <c r="B251" s="154">
        <v>16119</v>
      </c>
      <c r="C251" s="154">
        <v>45050.921000000002</v>
      </c>
      <c r="D251" s="155">
        <v>1.1879999999999999</v>
      </c>
      <c r="E251" s="154">
        <v>53520.494147999998</v>
      </c>
      <c r="F251" s="154">
        <v>59121.926831495199</v>
      </c>
      <c r="G251" s="154">
        <v>3667.8408605679701</v>
      </c>
      <c r="H251" s="154">
        <v>-2629.0135176612498</v>
      </c>
      <c r="I251" s="154">
        <v>0</v>
      </c>
      <c r="J251" s="154">
        <v>-42377069</v>
      </c>
    </row>
    <row r="252" spans="1:10" ht="12.75">
      <c r="A252" s="151" t="s">
        <v>576</v>
      </c>
      <c r="B252" s="154">
        <v>26343</v>
      </c>
      <c r="C252" s="154">
        <v>152883.6</v>
      </c>
      <c r="D252" s="155">
        <v>1.0569999999999999</v>
      </c>
      <c r="E252" s="154">
        <v>161597.96520000001</v>
      </c>
      <c r="F252" s="154">
        <v>178510.74110514199</v>
      </c>
      <c r="G252" s="154">
        <v>6776.4013629860801</v>
      </c>
      <c r="H252" s="154">
        <v>479.54698475685302</v>
      </c>
      <c r="I252" s="154">
        <v>12632706</v>
      </c>
      <c r="J252" s="154">
        <v>0</v>
      </c>
    </row>
    <row r="253" spans="1:10" ht="12.75">
      <c r="A253" s="151" t="s">
        <v>577</v>
      </c>
      <c r="B253" s="154">
        <v>10215</v>
      </c>
      <c r="C253" s="154">
        <v>47632.962</v>
      </c>
      <c r="D253" s="155">
        <v>1.2210000000000001</v>
      </c>
      <c r="E253" s="154">
        <v>58159.846601999998</v>
      </c>
      <c r="F253" s="154">
        <v>64246.831986003301</v>
      </c>
      <c r="G253" s="154">
        <v>6289.4598126288101</v>
      </c>
      <c r="H253" s="154">
        <v>-7.3945656004134399</v>
      </c>
      <c r="I253" s="154">
        <v>0</v>
      </c>
      <c r="J253" s="154">
        <v>-75535</v>
      </c>
    </row>
    <row r="254" spans="1:10" ht="12.75">
      <c r="A254" s="151" t="s">
        <v>578</v>
      </c>
      <c r="B254" s="154">
        <v>20669</v>
      </c>
      <c r="C254" s="154">
        <v>144065.33900000001</v>
      </c>
      <c r="D254" s="155">
        <v>1.04</v>
      </c>
      <c r="E254" s="154">
        <v>149827.95256000001</v>
      </c>
      <c r="F254" s="154">
        <v>165508.88383186</v>
      </c>
      <c r="G254" s="154">
        <v>8007.59029618557</v>
      </c>
      <c r="H254" s="154">
        <v>1710.73591795635</v>
      </c>
      <c r="I254" s="154">
        <v>35359201</v>
      </c>
      <c r="J254" s="154">
        <v>0</v>
      </c>
    </row>
    <row r="255" spans="1:10" ht="12.75">
      <c r="A255" s="151" t="s">
        <v>579</v>
      </c>
      <c r="B255" s="154">
        <v>6926</v>
      </c>
      <c r="C255" s="154">
        <v>37804.097999999998</v>
      </c>
      <c r="D255" s="155">
        <v>0.94599999999999995</v>
      </c>
      <c r="E255" s="154">
        <v>35762.676707999999</v>
      </c>
      <c r="F255" s="154">
        <v>39505.583595360098</v>
      </c>
      <c r="G255" s="154">
        <v>5703.9537388622703</v>
      </c>
      <c r="H255" s="154">
        <v>-592.90063936695503</v>
      </c>
      <c r="I255" s="154">
        <v>0</v>
      </c>
      <c r="J255" s="154">
        <v>-4106430</v>
      </c>
    </row>
    <row r="256" spans="1:10" ht="12.75">
      <c r="A256" s="151" t="s">
        <v>580</v>
      </c>
      <c r="B256" s="154">
        <v>11138</v>
      </c>
      <c r="C256" s="154">
        <v>70940.138000000006</v>
      </c>
      <c r="D256" s="155">
        <v>0.97</v>
      </c>
      <c r="E256" s="154">
        <v>68811.933860000005</v>
      </c>
      <c r="F256" s="154">
        <v>76013.762271225802</v>
      </c>
      <c r="G256" s="154">
        <v>6824.7227752941099</v>
      </c>
      <c r="H256" s="154">
        <v>527.86839706489002</v>
      </c>
      <c r="I256" s="154">
        <v>5879398</v>
      </c>
      <c r="J256" s="154">
        <v>0</v>
      </c>
    </row>
    <row r="257" spans="1:10" ht="12.75">
      <c r="A257" s="151" t="s">
        <v>581</v>
      </c>
      <c r="B257" s="154">
        <v>10953</v>
      </c>
      <c r="C257" s="154">
        <v>62273.434000000001</v>
      </c>
      <c r="D257" s="155">
        <v>0.92300000000000004</v>
      </c>
      <c r="E257" s="154">
        <v>57478.379582000001</v>
      </c>
      <c r="F257" s="154">
        <v>63494.042910792101</v>
      </c>
      <c r="G257" s="154">
        <v>5796.9545248600498</v>
      </c>
      <c r="H257" s="154">
        <v>-499.89985336917499</v>
      </c>
      <c r="I257" s="154">
        <v>0</v>
      </c>
      <c r="J257" s="154">
        <v>-5475403</v>
      </c>
    </row>
    <row r="258" spans="1:10" ht="12.75">
      <c r="A258" s="151" t="s">
        <v>582</v>
      </c>
      <c r="B258" s="154">
        <v>11263</v>
      </c>
      <c r="C258" s="154">
        <v>65812.846999999994</v>
      </c>
      <c r="D258" s="155">
        <v>0.96199999999999997</v>
      </c>
      <c r="E258" s="154">
        <v>63311.958813999998</v>
      </c>
      <c r="F258" s="154">
        <v>69938.162121767702</v>
      </c>
      <c r="G258" s="154">
        <v>6209.5500418865104</v>
      </c>
      <c r="H258" s="154">
        <v>-87.304336342716894</v>
      </c>
      <c r="I258" s="154">
        <v>0</v>
      </c>
      <c r="J258" s="154">
        <v>-983309</v>
      </c>
    </row>
    <row r="259" spans="1:10" ht="12.75">
      <c r="A259" s="151" t="s">
        <v>583</v>
      </c>
      <c r="B259" s="154">
        <v>6788</v>
      </c>
      <c r="C259" s="154">
        <v>43343.629000000001</v>
      </c>
      <c r="D259" s="155">
        <v>1.02</v>
      </c>
      <c r="E259" s="154">
        <v>44210.501579999996</v>
      </c>
      <c r="F259" s="154">
        <v>48837.554308981198</v>
      </c>
      <c r="G259" s="154">
        <v>7194.6897921304098</v>
      </c>
      <c r="H259" s="154">
        <v>897.83541390118796</v>
      </c>
      <c r="I259" s="154">
        <v>6094507</v>
      </c>
      <c r="J259" s="154">
        <v>0</v>
      </c>
    </row>
    <row r="260" spans="1:10" ht="12.75">
      <c r="A260" s="151" t="s">
        <v>584</v>
      </c>
      <c r="B260" s="154">
        <v>7012</v>
      </c>
      <c r="C260" s="154">
        <v>28831.600999999999</v>
      </c>
      <c r="D260" s="155">
        <v>1.036</v>
      </c>
      <c r="E260" s="154">
        <v>29869.538636000001</v>
      </c>
      <c r="F260" s="154">
        <v>32995.672140932598</v>
      </c>
      <c r="G260" s="154">
        <v>4705.6007046395598</v>
      </c>
      <c r="H260" s="154">
        <v>-1591.2536735896599</v>
      </c>
      <c r="I260" s="154">
        <v>0</v>
      </c>
      <c r="J260" s="154">
        <v>-11157871</v>
      </c>
    </row>
    <row r="261" spans="1:10" ht="18.75" customHeight="1">
      <c r="A261" s="145" t="s">
        <v>585</v>
      </c>
      <c r="B261" s="154"/>
      <c r="C261" s="154"/>
      <c r="D261" s="155"/>
      <c r="E261" s="154"/>
      <c r="F261" s="154"/>
      <c r="G261" s="154"/>
      <c r="H261" s="154"/>
      <c r="I261" s="154"/>
      <c r="J261" s="154"/>
    </row>
    <row r="262" spans="1:10" ht="12.75">
      <c r="A262" s="151" t="s">
        <v>586</v>
      </c>
      <c r="B262" s="154">
        <v>26605</v>
      </c>
      <c r="C262" s="154">
        <v>201719.492</v>
      </c>
      <c r="D262" s="155">
        <v>0.83599999999999997</v>
      </c>
      <c r="E262" s="154">
        <v>168637.49531200001</v>
      </c>
      <c r="F262" s="154">
        <v>186287.02551422999</v>
      </c>
      <c r="G262" s="154">
        <v>7001.9554788284204</v>
      </c>
      <c r="H262" s="154">
        <v>705.10110059919396</v>
      </c>
      <c r="I262" s="154">
        <v>18759215</v>
      </c>
      <c r="J262" s="154">
        <v>0</v>
      </c>
    </row>
    <row r="263" spans="1:10" ht="12.75">
      <c r="A263" s="151" t="s">
        <v>587</v>
      </c>
      <c r="B263" s="154">
        <v>103409</v>
      </c>
      <c r="C263" s="154">
        <v>581508.21299999999</v>
      </c>
      <c r="D263" s="155">
        <v>1.004</v>
      </c>
      <c r="E263" s="154">
        <v>583834.24585199996</v>
      </c>
      <c r="F263" s="154">
        <v>644938.09548043902</v>
      </c>
      <c r="G263" s="154">
        <v>6236.7694831246699</v>
      </c>
      <c r="H263" s="154">
        <v>-60.084895104550903</v>
      </c>
      <c r="I263" s="154">
        <v>0</v>
      </c>
      <c r="J263" s="154">
        <v>-6213319</v>
      </c>
    </row>
    <row r="264" spans="1:10" ht="12.75">
      <c r="A264" s="151" t="s">
        <v>588</v>
      </c>
      <c r="B264" s="154">
        <v>9480</v>
      </c>
      <c r="C264" s="154">
        <v>51860.909</v>
      </c>
      <c r="D264" s="155">
        <v>1.2110000000000001</v>
      </c>
      <c r="E264" s="154">
        <v>62803.560798999999</v>
      </c>
      <c r="F264" s="154">
        <v>69376.555381721802</v>
      </c>
      <c r="G264" s="154">
        <v>7318.2020444854197</v>
      </c>
      <c r="H264" s="154">
        <v>1021.34766625619</v>
      </c>
      <c r="I264" s="154">
        <v>9682376</v>
      </c>
      <c r="J264" s="154">
        <v>0</v>
      </c>
    </row>
    <row r="265" spans="1:10" ht="12.75">
      <c r="A265" s="151" t="s">
        <v>589</v>
      </c>
      <c r="B265" s="154">
        <v>37704</v>
      </c>
      <c r="C265" s="154">
        <v>280097.53700000001</v>
      </c>
      <c r="D265" s="155">
        <v>1.06</v>
      </c>
      <c r="E265" s="154">
        <v>296903.38922000001</v>
      </c>
      <c r="F265" s="154">
        <v>327977.17459310399</v>
      </c>
      <c r="G265" s="154">
        <v>8698.7368606276195</v>
      </c>
      <c r="H265" s="154">
        <v>2401.88248239839</v>
      </c>
      <c r="I265" s="154">
        <v>90560577</v>
      </c>
      <c r="J265" s="154">
        <v>0</v>
      </c>
    </row>
    <row r="266" spans="1:10" ht="12.75">
      <c r="A266" s="151" t="s">
        <v>590</v>
      </c>
      <c r="B266" s="154">
        <v>18769</v>
      </c>
      <c r="C266" s="154">
        <v>133512.658</v>
      </c>
      <c r="D266" s="155">
        <v>0.92400000000000004</v>
      </c>
      <c r="E266" s="154">
        <v>123365.69599199999</v>
      </c>
      <c r="F266" s="154">
        <v>136277.09848467601</v>
      </c>
      <c r="G266" s="154">
        <v>7260.7543547698697</v>
      </c>
      <c r="H266" s="154">
        <v>963.89997654064598</v>
      </c>
      <c r="I266" s="154">
        <v>18091439</v>
      </c>
      <c r="J266" s="154">
        <v>0</v>
      </c>
    </row>
    <row r="267" spans="1:10" ht="12.75">
      <c r="A267" s="151" t="s">
        <v>591</v>
      </c>
      <c r="B267" s="154">
        <v>9492</v>
      </c>
      <c r="C267" s="154">
        <v>49712.605000000003</v>
      </c>
      <c r="D267" s="155">
        <v>0.93400000000000005</v>
      </c>
      <c r="E267" s="154">
        <v>46431.573069999999</v>
      </c>
      <c r="F267" s="154">
        <v>51291.082218424301</v>
      </c>
      <c r="G267" s="154">
        <v>5403.6116959991896</v>
      </c>
      <c r="H267" s="154">
        <v>-893.24268223003901</v>
      </c>
      <c r="I267" s="154">
        <v>0</v>
      </c>
      <c r="J267" s="154">
        <v>-8478660</v>
      </c>
    </row>
    <row r="268" spans="1:10" ht="12.75">
      <c r="A268" s="151" t="s">
        <v>592</v>
      </c>
      <c r="B268" s="154">
        <v>5837</v>
      </c>
      <c r="C268" s="154">
        <v>40573.248</v>
      </c>
      <c r="D268" s="155">
        <v>0.92300000000000004</v>
      </c>
      <c r="E268" s="154">
        <v>37449.107903999997</v>
      </c>
      <c r="F268" s="154">
        <v>41368.515979738797</v>
      </c>
      <c r="G268" s="154">
        <v>7087.2907280690097</v>
      </c>
      <c r="H268" s="154">
        <v>790.43634983978905</v>
      </c>
      <c r="I268" s="154">
        <v>4613777</v>
      </c>
      <c r="J268" s="154">
        <v>0</v>
      </c>
    </row>
    <row r="269" spans="1:10" ht="12.75">
      <c r="A269" s="151" t="s">
        <v>593</v>
      </c>
      <c r="B269" s="154">
        <v>11656</v>
      </c>
      <c r="C269" s="154">
        <v>79440.297000000006</v>
      </c>
      <c r="D269" s="155">
        <v>0.86399999999999999</v>
      </c>
      <c r="E269" s="154">
        <v>68636.416608</v>
      </c>
      <c r="F269" s="154">
        <v>75819.875456546695</v>
      </c>
      <c r="G269" s="154">
        <v>6504.7937076652997</v>
      </c>
      <c r="H269" s="154">
        <v>207.93932943607399</v>
      </c>
      <c r="I269" s="154">
        <v>2423741</v>
      </c>
      <c r="J269" s="154">
        <v>0</v>
      </c>
    </row>
    <row r="270" spans="1:10" ht="12.75">
      <c r="A270" s="151" t="s">
        <v>594</v>
      </c>
      <c r="B270" s="154">
        <v>39136</v>
      </c>
      <c r="C270" s="154">
        <v>195347.035</v>
      </c>
      <c r="D270" s="155">
        <v>0.94299999999999995</v>
      </c>
      <c r="E270" s="154">
        <v>184212.254005</v>
      </c>
      <c r="F270" s="154">
        <v>203491.83198181301</v>
      </c>
      <c r="G270" s="154">
        <v>5199.6073176055997</v>
      </c>
      <c r="H270" s="154">
        <v>-1097.24706062362</v>
      </c>
      <c r="I270" s="154">
        <v>0</v>
      </c>
      <c r="J270" s="154">
        <v>-42941861</v>
      </c>
    </row>
    <row r="271" spans="1:10" ht="12.75">
      <c r="A271" s="151" t="s">
        <v>595</v>
      </c>
      <c r="B271" s="154">
        <v>25343</v>
      </c>
      <c r="C271" s="154">
        <v>187609.01500000001</v>
      </c>
      <c r="D271" s="155">
        <v>0.93700000000000006</v>
      </c>
      <c r="E271" s="154">
        <v>175789.64705500001</v>
      </c>
      <c r="F271" s="154">
        <v>194187.71848743199</v>
      </c>
      <c r="G271" s="154">
        <v>7662.3808739072701</v>
      </c>
      <c r="H271" s="154">
        <v>1365.52649567805</v>
      </c>
      <c r="I271" s="154">
        <v>34606538</v>
      </c>
      <c r="J271" s="154">
        <v>0</v>
      </c>
    </row>
    <row r="272" spans="1:10" ht="18.75" customHeight="1">
      <c r="A272" s="145" t="s">
        <v>596</v>
      </c>
      <c r="B272" s="154"/>
      <c r="C272" s="154"/>
      <c r="D272" s="155"/>
      <c r="E272" s="154"/>
      <c r="F272" s="154"/>
      <c r="G272" s="154"/>
      <c r="H272" s="154"/>
      <c r="I272" s="154"/>
      <c r="J272" s="154"/>
    </row>
    <row r="273" spans="1:10" ht="12.75">
      <c r="A273" s="151" t="s">
        <v>597</v>
      </c>
      <c r="B273" s="154">
        <v>24872</v>
      </c>
      <c r="C273" s="154">
        <v>212953.33</v>
      </c>
      <c r="D273" s="155">
        <v>0.98</v>
      </c>
      <c r="E273" s="154">
        <v>208694.2634</v>
      </c>
      <c r="F273" s="154">
        <v>230536.11830952499</v>
      </c>
      <c r="G273" s="154">
        <v>9268.9015081025009</v>
      </c>
      <c r="H273" s="154">
        <v>2972.04712987327</v>
      </c>
      <c r="I273" s="154">
        <v>73920756</v>
      </c>
      <c r="J273" s="154">
        <v>0</v>
      </c>
    </row>
    <row r="274" spans="1:10" ht="12.75">
      <c r="A274" s="151" t="s">
        <v>598</v>
      </c>
      <c r="B274" s="154">
        <v>17943</v>
      </c>
      <c r="C274" s="154">
        <v>134614.478</v>
      </c>
      <c r="D274" s="155">
        <v>1.048</v>
      </c>
      <c r="E274" s="154">
        <v>141075.97294400001</v>
      </c>
      <c r="F274" s="154">
        <v>155840.92566508599</v>
      </c>
      <c r="G274" s="154">
        <v>8685.3327573475108</v>
      </c>
      <c r="H274" s="154">
        <v>2388.4783791182899</v>
      </c>
      <c r="I274" s="154">
        <v>42856468</v>
      </c>
      <c r="J274" s="154">
        <v>0</v>
      </c>
    </row>
    <row r="275" spans="1:10" ht="12.75">
      <c r="A275" s="151" t="s">
        <v>599</v>
      </c>
      <c r="B275" s="154">
        <v>18673</v>
      </c>
      <c r="C275" s="154">
        <v>154925.071</v>
      </c>
      <c r="D275" s="155">
        <v>0.89300000000000002</v>
      </c>
      <c r="E275" s="154">
        <v>138348.088403</v>
      </c>
      <c r="F275" s="154">
        <v>152827.54186127099</v>
      </c>
      <c r="G275" s="154">
        <v>8184.4128881953202</v>
      </c>
      <c r="H275" s="154">
        <v>1887.5585099661</v>
      </c>
      <c r="I275" s="154">
        <v>35246380</v>
      </c>
      <c r="J275" s="154">
        <v>0</v>
      </c>
    </row>
    <row r="276" spans="1:10" ht="12.75">
      <c r="A276" s="151" t="s">
        <v>600</v>
      </c>
      <c r="B276" s="154">
        <v>99342</v>
      </c>
      <c r="C276" s="154">
        <v>568696.24100000004</v>
      </c>
      <c r="D276" s="155">
        <v>1.0289999999999999</v>
      </c>
      <c r="E276" s="154">
        <v>585188.43198899995</v>
      </c>
      <c r="F276" s="154">
        <v>646434.01017596805</v>
      </c>
      <c r="G276" s="154">
        <v>6507.1571961100799</v>
      </c>
      <c r="H276" s="154">
        <v>210.302817880856</v>
      </c>
      <c r="I276" s="154">
        <v>20891903</v>
      </c>
      <c r="J276" s="154">
        <v>0</v>
      </c>
    </row>
    <row r="277" spans="1:10" ht="12.75">
      <c r="A277" s="151" t="s">
        <v>601</v>
      </c>
      <c r="B277" s="154">
        <v>17730</v>
      </c>
      <c r="C277" s="154">
        <v>94205.562999999995</v>
      </c>
      <c r="D277" s="155">
        <v>0.90500000000000003</v>
      </c>
      <c r="E277" s="154">
        <v>85256.034515000007</v>
      </c>
      <c r="F277" s="154">
        <v>94178.895669400605</v>
      </c>
      <c r="G277" s="154">
        <v>5311.8384472307198</v>
      </c>
      <c r="H277" s="154">
        <v>-985.01593099850697</v>
      </c>
      <c r="I277" s="154">
        <v>0</v>
      </c>
      <c r="J277" s="154">
        <v>-17464332</v>
      </c>
    </row>
    <row r="278" spans="1:10" ht="12.75">
      <c r="A278" s="151" t="s">
        <v>602</v>
      </c>
      <c r="B278" s="154">
        <v>9169</v>
      </c>
      <c r="C278" s="154">
        <v>62148.917000000001</v>
      </c>
      <c r="D278" s="155">
        <v>0.92100000000000004</v>
      </c>
      <c r="E278" s="154">
        <v>57239.152557000001</v>
      </c>
      <c r="F278" s="154">
        <v>63229.778484737799</v>
      </c>
      <c r="G278" s="154">
        <v>6896.0386612212696</v>
      </c>
      <c r="H278" s="154">
        <v>599.18428299204197</v>
      </c>
      <c r="I278" s="154">
        <v>5493921</v>
      </c>
      <c r="J278" s="154">
        <v>0</v>
      </c>
    </row>
    <row r="279" spans="1:10" ht="12.75">
      <c r="A279" s="151" t="s">
        <v>603</v>
      </c>
      <c r="B279" s="154">
        <v>55605</v>
      </c>
      <c r="C279" s="154">
        <v>391952.35</v>
      </c>
      <c r="D279" s="155">
        <v>0.90500000000000003</v>
      </c>
      <c r="E279" s="154">
        <v>354716.87675</v>
      </c>
      <c r="F279" s="154">
        <v>391841.39771051903</v>
      </c>
      <c r="G279" s="154">
        <v>7046.87344142648</v>
      </c>
      <c r="H279" s="154">
        <v>750.01906319725595</v>
      </c>
      <c r="I279" s="154">
        <v>41704810</v>
      </c>
      <c r="J279" s="154">
        <v>0</v>
      </c>
    </row>
    <row r="280" spans="1:10" ht="18.75" customHeight="1">
      <c r="A280" s="145" t="s">
        <v>604</v>
      </c>
      <c r="B280" s="154"/>
      <c r="C280" s="154"/>
      <c r="D280" s="155"/>
      <c r="E280" s="154"/>
      <c r="F280" s="154"/>
      <c r="G280" s="154"/>
      <c r="H280" s="154"/>
      <c r="I280" s="154"/>
      <c r="J280" s="154"/>
    </row>
    <row r="281" spans="1:10" ht="12.75">
      <c r="A281" s="151" t="s">
        <v>605</v>
      </c>
      <c r="B281" s="154">
        <v>7154</v>
      </c>
      <c r="C281" s="154">
        <v>47748.858999999997</v>
      </c>
      <c r="D281" s="155">
        <v>1.139</v>
      </c>
      <c r="E281" s="154">
        <v>54385.950401000002</v>
      </c>
      <c r="F281" s="154">
        <v>60077.961376397398</v>
      </c>
      <c r="G281" s="154">
        <v>8397.8140028511898</v>
      </c>
      <c r="H281" s="154">
        <v>2100.9596246219699</v>
      </c>
      <c r="I281" s="154">
        <v>15030265</v>
      </c>
      <c r="J281" s="154">
        <v>0</v>
      </c>
    </row>
    <row r="282" spans="1:10" ht="12.75">
      <c r="A282" s="151" t="s">
        <v>606</v>
      </c>
      <c r="B282" s="154">
        <v>6155</v>
      </c>
      <c r="C282" s="154">
        <v>33819.483999999997</v>
      </c>
      <c r="D282" s="155">
        <v>1</v>
      </c>
      <c r="E282" s="154">
        <v>33819.483999999997</v>
      </c>
      <c r="F282" s="154">
        <v>37359.017145801903</v>
      </c>
      <c r="G282" s="154">
        <v>6069.7022170271202</v>
      </c>
      <c r="H282" s="154">
        <v>-227.152161202108</v>
      </c>
      <c r="I282" s="154">
        <v>0</v>
      </c>
      <c r="J282" s="154">
        <v>-1398122</v>
      </c>
    </row>
    <row r="283" spans="1:10" ht="12.75">
      <c r="A283" s="151" t="s">
        <v>607</v>
      </c>
      <c r="B283" s="154">
        <v>10196</v>
      </c>
      <c r="C283" s="154">
        <v>50275.398999999998</v>
      </c>
      <c r="D283" s="155">
        <v>1.258</v>
      </c>
      <c r="E283" s="154">
        <v>63246.451942</v>
      </c>
      <c r="F283" s="154">
        <v>69865.799327757704</v>
      </c>
      <c r="G283" s="154">
        <v>6852.2753361865198</v>
      </c>
      <c r="H283" s="154">
        <v>555.42095795729495</v>
      </c>
      <c r="I283" s="154">
        <v>5663072</v>
      </c>
      <c r="J283" s="154">
        <v>0</v>
      </c>
    </row>
    <row r="284" spans="1:10" ht="12.75">
      <c r="A284" s="151" t="s">
        <v>608</v>
      </c>
      <c r="B284" s="154">
        <v>15481</v>
      </c>
      <c r="C284" s="154">
        <v>88843.572</v>
      </c>
      <c r="D284" s="155">
        <v>1.1839999999999999</v>
      </c>
      <c r="E284" s="154">
        <v>105190.789248</v>
      </c>
      <c r="F284" s="154">
        <v>116200.013551255</v>
      </c>
      <c r="G284" s="154">
        <v>7505.97594155774</v>
      </c>
      <c r="H284" s="154">
        <v>1209.1215633285201</v>
      </c>
      <c r="I284" s="154">
        <v>18718411</v>
      </c>
      <c r="J284" s="154">
        <v>0</v>
      </c>
    </row>
    <row r="285" spans="1:10" ht="12.75">
      <c r="A285" s="151" t="s">
        <v>609</v>
      </c>
      <c r="B285" s="154">
        <v>5188</v>
      </c>
      <c r="C285" s="154">
        <v>4245.1549999999997</v>
      </c>
      <c r="D285" s="155">
        <v>1.022</v>
      </c>
      <c r="E285" s="154">
        <v>4338.5484100000003</v>
      </c>
      <c r="F285" s="154">
        <v>4792.6190842261703</v>
      </c>
      <c r="G285" s="154">
        <v>923.78933774598499</v>
      </c>
      <c r="H285" s="154">
        <v>-5373.0650404832404</v>
      </c>
      <c r="I285" s="154">
        <v>0</v>
      </c>
      <c r="J285" s="154">
        <v>-27875461</v>
      </c>
    </row>
    <row r="286" spans="1:10" ht="12.75">
      <c r="A286" s="151" t="s">
        <v>610</v>
      </c>
      <c r="B286" s="154">
        <v>11391</v>
      </c>
      <c r="C286" s="154">
        <v>78248.600000000006</v>
      </c>
      <c r="D286" s="155">
        <v>1.048</v>
      </c>
      <c r="E286" s="154">
        <v>82004.532800000001</v>
      </c>
      <c r="F286" s="154">
        <v>90587.093135681003</v>
      </c>
      <c r="G286" s="154">
        <v>7952.5145409253801</v>
      </c>
      <c r="H286" s="154">
        <v>1655.6601626961599</v>
      </c>
      <c r="I286" s="154">
        <v>18859625</v>
      </c>
      <c r="J286" s="154">
        <v>0</v>
      </c>
    </row>
    <row r="287" spans="1:10" ht="12.75">
      <c r="A287" s="151" t="s">
        <v>611</v>
      </c>
      <c r="B287" s="154">
        <v>12277</v>
      </c>
      <c r="C287" s="154">
        <v>32182.788</v>
      </c>
      <c r="D287" s="155">
        <v>1.1060000000000001</v>
      </c>
      <c r="E287" s="154">
        <v>35594.163527999997</v>
      </c>
      <c r="F287" s="154">
        <v>39319.433895946699</v>
      </c>
      <c r="G287" s="154">
        <v>3202.69071401375</v>
      </c>
      <c r="H287" s="154">
        <v>-3094.1636642154799</v>
      </c>
      <c r="I287" s="154">
        <v>0</v>
      </c>
      <c r="J287" s="154">
        <v>-37987047</v>
      </c>
    </row>
    <row r="288" spans="1:10" ht="12.75">
      <c r="A288" s="151" t="s">
        <v>612</v>
      </c>
      <c r="B288" s="154">
        <v>64642</v>
      </c>
      <c r="C288" s="154">
        <v>748176.53</v>
      </c>
      <c r="D288" s="155">
        <v>1.022</v>
      </c>
      <c r="E288" s="154">
        <v>764636.41365999996</v>
      </c>
      <c r="F288" s="154">
        <v>844662.94306052697</v>
      </c>
      <c r="G288" s="154">
        <v>13066.7823251219</v>
      </c>
      <c r="H288" s="154">
        <v>6769.9279468926397</v>
      </c>
      <c r="I288" s="154">
        <v>437621682</v>
      </c>
      <c r="J288" s="154">
        <v>0</v>
      </c>
    </row>
    <row r="289" spans="1:10" ht="18.75" customHeight="1">
      <c r="A289" s="145" t="s">
        <v>613</v>
      </c>
      <c r="B289" s="154"/>
      <c r="C289" s="154"/>
      <c r="D289" s="155"/>
      <c r="E289" s="154"/>
      <c r="F289" s="154"/>
      <c r="G289" s="154"/>
      <c r="H289" s="154"/>
      <c r="I289" s="154"/>
      <c r="J289" s="154"/>
    </row>
    <row r="290" spans="1:10" ht="12.75">
      <c r="A290" s="151" t="s">
        <v>614</v>
      </c>
      <c r="B290" s="154">
        <v>2375</v>
      </c>
      <c r="C290" s="154">
        <v>2431.6669999999999</v>
      </c>
      <c r="D290" s="155">
        <v>1.0640000000000001</v>
      </c>
      <c r="E290" s="154">
        <v>2587.2936880000002</v>
      </c>
      <c r="F290" s="154">
        <v>2858.0787705459102</v>
      </c>
      <c r="G290" s="154">
        <v>1203.40158759828</v>
      </c>
      <c r="H290" s="154">
        <v>-5093.4527906309504</v>
      </c>
      <c r="I290" s="154">
        <v>0</v>
      </c>
      <c r="J290" s="154">
        <v>-12096950</v>
      </c>
    </row>
    <row r="291" spans="1:10" ht="12.75">
      <c r="A291" s="151" t="s">
        <v>615</v>
      </c>
      <c r="B291" s="154">
        <v>2420</v>
      </c>
      <c r="C291" s="154">
        <v>12701.15</v>
      </c>
      <c r="D291" s="155">
        <v>0.995</v>
      </c>
      <c r="E291" s="154">
        <v>12637.644249999999</v>
      </c>
      <c r="F291" s="154">
        <v>13960.2948471448</v>
      </c>
      <c r="G291" s="154">
        <v>5768.7168789854404</v>
      </c>
      <c r="H291" s="154">
        <v>-528.13749924378396</v>
      </c>
      <c r="I291" s="154">
        <v>0</v>
      </c>
      <c r="J291" s="154">
        <v>-1278093</v>
      </c>
    </row>
    <row r="292" spans="1:10" ht="12.75">
      <c r="A292" s="151" t="s">
        <v>616</v>
      </c>
      <c r="B292" s="154">
        <v>12256</v>
      </c>
      <c r="C292" s="154">
        <v>121022.68</v>
      </c>
      <c r="D292" s="155">
        <v>1.0189999999999999</v>
      </c>
      <c r="E292" s="154">
        <v>123322.11092000001</v>
      </c>
      <c r="F292" s="154">
        <v>136228.951817147</v>
      </c>
      <c r="G292" s="154">
        <v>11115.2865386053</v>
      </c>
      <c r="H292" s="154">
        <v>4818.43216037609</v>
      </c>
      <c r="I292" s="154">
        <v>59054705</v>
      </c>
      <c r="J292" s="154">
        <v>0</v>
      </c>
    </row>
    <row r="293" spans="1:10" ht="12.75">
      <c r="A293" s="151" t="s">
        <v>617</v>
      </c>
      <c r="B293" s="154">
        <v>3039</v>
      </c>
      <c r="C293" s="154">
        <v>7006.0929999999998</v>
      </c>
      <c r="D293" s="155">
        <v>1.0189999999999999</v>
      </c>
      <c r="E293" s="154">
        <v>7139.2087670000001</v>
      </c>
      <c r="F293" s="154">
        <v>7886.3953907106397</v>
      </c>
      <c r="G293" s="154">
        <v>2595.0626491315002</v>
      </c>
      <c r="H293" s="154">
        <v>-3701.7917290977198</v>
      </c>
      <c r="I293" s="154">
        <v>0</v>
      </c>
      <c r="J293" s="154">
        <v>-11249745</v>
      </c>
    </row>
    <row r="294" spans="1:10" ht="12.75">
      <c r="A294" s="151" t="s">
        <v>618</v>
      </c>
      <c r="B294" s="154">
        <v>7072</v>
      </c>
      <c r="C294" s="154">
        <v>39488.307999999997</v>
      </c>
      <c r="D294" s="155">
        <v>1.1120000000000001</v>
      </c>
      <c r="E294" s="154">
        <v>43910.998496</v>
      </c>
      <c r="F294" s="154">
        <v>48506.705356632403</v>
      </c>
      <c r="G294" s="154">
        <v>6858.9798298405603</v>
      </c>
      <c r="H294" s="154">
        <v>562.12545161133801</v>
      </c>
      <c r="I294" s="154">
        <v>3975351</v>
      </c>
      <c r="J294" s="154">
        <v>0</v>
      </c>
    </row>
    <row r="295" spans="1:10" ht="12.75">
      <c r="A295" s="151" t="s">
        <v>619</v>
      </c>
      <c r="B295" s="154">
        <v>3960</v>
      </c>
      <c r="C295" s="154">
        <v>29987.633999999998</v>
      </c>
      <c r="D295" s="155">
        <v>0.98499999999999999</v>
      </c>
      <c r="E295" s="154">
        <v>29537.819490000002</v>
      </c>
      <c r="F295" s="154">
        <v>32629.2354069184</v>
      </c>
      <c r="G295" s="154">
        <v>8239.7059108379908</v>
      </c>
      <c r="H295" s="154">
        <v>1942.85153260876</v>
      </c>
      <c r="I295" s="154">
        <v>7693692</v>
      </c>
      <c r="J295" s="154">
        <v>0</v>
      </c>
    </row>
    <row r="296" spans="1:10" ht="12.75">
      <c r="A296" s="151" t="s">
        <v>620</v>
      </c>
      <c r="B296" s="154">
        <v>6757</v>
      </c>
      <c r="C296" s="154">
        <v>26888.536</v>
      </c>
      <c r="D296" s="155">
        <v>1.222</v>
      </c>
      <c r="E296" s="154">
        <v>32857.790992000002</v>
      </c>
      <c r="F296" s="154">
        <v>36296.673747100998</v>
      </c>
      <c r="G296" s="154">
        <v>5371.7143328549701</v>
      </c>
      <c r="H296" s="154">
        <v>-925.14004537425399</v>
      </c>
      <c r="I296" s="154">
        <v>0</v>
      </c>
      <c r="J296" s="154">
        <v>-6251171</v>
      </c>
    </row>
    <row r="297" spans="1:10" ht="12.75">
      <c r="A297" s="151" t="s">
        <v>621</v>
      </c>
      <c r="B297" s="154">
        <v>74241</v>
      </c>
      <c r="C297" s="154">
        <v>619639.41500000004</v>
      </c>
      <c r="D297" s="155">
        <v>0.98499999999999999</v>
      </c>
      <c r="E297" s="154">
        <v>610344.82377500006</v>
      </c>
      <c r="F297" s="154">
        <v>674223.25947556295</v>
      </c>
      <c r="G297" s="154">
        <v>9081.5487328506297</v>
      </c>
      <c r="H297" s="154">
        <v>2784.6943546214002</v>
      </c>
      <c r="I297" s="154">
        <v>206738494</v>
      </c>
      <c r="J297" s="154">
        <v>0</v>
      </c>
    </row>
    <row r="298" spans="1:10" ht="12.75">
      <c r="A298" s="151" t="s">
        <v>622</v>
      </c>
      <c r="B298" s="154">
        <v>2436</v>
      </c>
      <c r="C298" s="154">
        <v>7397.37</v>
      </c>
      <c r="D298" s="155">
        <v>1.5089999999999999</v>
      </c>
      <c r="E298" s="154">
        <v>11162.63133</v>
      </c>
      <c r="F298" s="154">
        <v>12330.9076877026</v>
      </c>
      <c r="G298" s="154">
        <v>5061.9489686792303</v>
      </c>
      <c r="H298" s="154">
        <v>-1234.9054095499901</v>
      </c>
      <c r="I298" s="154">
        <v>0</v>
      </c>
      <c r="J298" s="154">
        <v>-3008230</v>
      </c>
    </row>
    <row r="299" spans="1:10" ht="12.75">
      <c r="A299" s="151" t="s">
        <v>623</v>
      </c>
      <c r="B299" s="154">
        <v>5726</v>
      </c>
      <c r="C299" s="154">
        <v>23606.830999999998</v>
      </c>
      <c r="D299" s="155">
        <v>1.1319999999999999</v>
      </c>
      <c r="E299" s="154">
        <v>26722.932691999998</v>
      </c>
      <c r="F299" s="154">
        <v>29519.743726028999</v>
      </c>
      <c r="G299" s="154">
        <v>5155.3866095055901</v>
      </c>
      <c r="H299" s="154">
        <v>-1141.4677687236399</v>
      </c>
      <c r="I299" s="154">
        <v>0</v>
      </c>
      <c r="J299" s="154">
        <v>-6536044</v>
      </c>
    </row>
    <row r="300" spans="1:10" ht="12.75">
      <c r="A300" s="151" t="s">
        <v>624</v>
      </c>
      <c r="B300" s="154">
        <v>132175</v>
      </c>
      <c r="C300" s="154">
        <v>941756.58100000001</v>
      </c>
      <c r="D300" s="155">
        <v>1.0069999999999999</v>
      </c>
      <c r="E300" s="154">
        <v>948348.87706700002</v>
      </c>
      <c r="F300" s="154">
        <v>1047602.67656798</v>
      </c>
      <c r="G300" s="154">
        <v>7925.8761230791097</v>
      </c>
      <c r="H300" s="154">
        <v>1629.02174484989</v>
      </c>
      <c r="I300" s="154">
        <v>215315949</v>
      </c>
      <c r="J300" s="154">
        <v>0</v>
      </c>
    </row>
    <row r="301" spans="1:10" ht="12.75">
      <c r="A301" s="151" t="s">
        <v>625</v>
      </c>
      <c r="B301" s="154">
        <v>6405</v>
      </c>
      <c r="C301" s="154">
        <v>50211.080999999998</v>
      </c>
      <c r="D301" s="155">
        <v>1.1559999999999999</v>
      </c>
      <c r="E301" s="154">
        <v>58044.009636000003</v>
      </c>
      <c r="F301" s="154">
        <v>64118.871571263902</v>
      </c>
      <c r="G301" s="154">
        <v>10010.7527823987</v>
      </c>
      <c r="H301" s="154">
        <v>3713.8984041695098</v>
      </c>
      <c r="I301" s="154">
        <v>23787519</v>
      </c>
      <c r="J301" s="154">
        <v>0</v>
      </c>
    </row>
    <row r="302" spans="1:10" ht="12.75">
      <c r="A302" s="151" t="s">
        <v>626</v>
      </c>
      <c r="B302" s="154">
        <v>5508</v>
      </c>
      <c r="C302" s="154">
        <v>26899.982</v>
      </c>
      <c r="D302" s="155">
        <v>1.3560000000000001</v>
      </c>
      <c r="E302" s="154">
        <v>36476.375591999997</v>
      </c>
      <c r="F302" s="154">
        <v>40293.977908067398</v>
      </c>
      <c r="G302" s="154">
        <v>7315.5370203462899</v>
      </c>
      <c r="H302" s="154">
        <v>1018.68264211707</v>
      </c>
      <c r="I302" s="154">
        <v>5610904</v>
      </c>
      <c r="J302" s="154">
        <v>0</v>
      </c>
    </row>
    <row r="303" spans="1:10" ht="12.75">
      <c r="A303" s="151" t="s">
        <v>627</v>
      </c>
      <c r="B303" s="154">
        <v>8985</v>
      </c>
      <c r="C303" s="154">
        <v>80949.672999999995</v>
      </c>
      <c r="D303" s="155">
        <v>1.079</v>
      </c>
      <c r="E303" s="154">
        <v>87344.697167000006</v>
      </c>
      <c r="F303" s="154">
        <v>96486.156886865196</v>
      </c>
      <c r="G303" s="154">
        <v>10738.581734765199</v>
      </c>
      <c r="H303" s="154">
        <v>4441.7273565359601</v>
      </c>
      <c r="I303" s="154">
        <v>39908920</v>
      </c>
      <c r="J303" s="154">
        <v>0</v>
      </c>
    </row>
    <row r="304" spans="1:10" ht="12.75">
      <c r="A304" s="151" t="s">
        <v>628</v>
      </c>
      <c r="B304" s="154">
        <v>2781</v>
      </c>
      <c r="C304" s="154">
        <v>15996.375</v>
      </c>
      <c r="D304" s="155">
        <v>1.3049999999999999</v>
      </c>
      <c r="E304" s="154">
        <v>20875.269375</v>
      </c>
      <c r="F304" s="154">
        <v>23060.066395568301</v>
      </c>
      <c r="G304" s="154">
        <v>8292.0051763999509</v>
      </c>
      <c r="H304" s="154">
        <v>1995.15079817072</v>
      </c>
      <c r="I304" s="154">
        <v>5548514</v>
      </c>
      <c r="J304" s="154">
        <v>0</v>
      </c>
    </row>
    <row r="305" spans="1:10" ht="18.75" customHeight="1">
      <c r="A305" s="145" t="s">
        <v>629</v>
      </c>
      <c r="B305" s="154"/>
      <c r="C305" s="154"/>
      <c r="D305" s="155"/>
      <c r="E305" s="154"/>
      <c r="F305" s="154"/>
      <c r="G305" s="154"/>
      <c r="H305" s="154"/>
      <c r="I305" s="154"/>
      <c r="J305" s="154"/>
    </row>
    <row r="306" spans="1:10" ht="12.75">
      <c r="A306" s="151" t="s">
        <v>630</v>
      </c>
      <c r="B306" s="154">
        <v>2678</v>
      </c>
      <c r="C306" s="154">
        <v>10572.817999999999</v>
      </c>
      <c r="D306" s="155">
        <v>1.22</v>
      </c>
      <c r="E306" s="154">
        <v>12898.837960000001</v>
      </c>
      <c r="F306" s="154">
        <v>14248.824982325599</v>
      </c>
      <c r="G306" s="154">
        <v>5320.6964086353901</v>
      </c>
      <c r="H306" s="154">
        <v>-976.15796959382999</v>
      </c>
      <c r="I306" s="154">
        <v>0</v>
      </c>
      <c r="J306" s="154">
        <v>-2614151</v>
      </c>
    </row>
    <row r="307" spans="1:10" ht="12.75">
      <c r="A307" s="151" t="s">
        <v>631</v>
      </c>
      <c r="B307" s="154">
        <v>6124</v>
      </c>
      <c r="C307" s="154">
        <v>42624.040999999997</v>
      </c>
      <c r="D307" s="155">
        <v>1.131</v>
      </c>
      <c r="E307" s="154">
        <v>48207.790371000003</v>
      </c>
      <c r="F307" s="154">
        <v>53253.197684252402</v>
      </c>
      <c r="G307" s="154">
        <v>8695.8193475265307</v>
      </c>
      <c r="H307" s="154">
        <v>2398.9649692972998</v>
      </c>
      <c r="I307" s="154">
        <v>14691261</v>
      </c>
      <c r="J307" s="154">
        <v>0</v>
      </c>
    </row>
    <row r="308" spans="1:10" ht="12.75">
      <c r="A308" s="151" t="s">
        <v>632</v>
      </c>
      <c r="B308" s="154">
        <v>28056</v>
      </c>
      <c r="C308" s="154">
        <v>235070.853</v>
      </c>
      <c r="D308" s="155">
        <v>1.004</v>
      </c>
      <c r="E308" s="154">
        <v>236011.13641199999</v>
      </c>
      <c r="F308" s="154">
        <v>260711.963902705</v>
      </c>
      <c r="G308" s="154">
        <v>9292.5564550436502</v>
      </c>
      <c r="H308" s="154">
        <v>2995.7020768144298</v>
      </c>
      <c r="I308" s="154">
        <v>84047417</v>
      </c>
      <c r="J308" s="154">
        <v>0</v>
      </c>
    </row>
    <row r="309" spans="1:10" ht="12.75">
      <c r="A309" s="151" t="s">
        <v>633</v>
      </c>
      <c r="B309" s="154">
        <v>17433</v>
      </c>
      <c r="C309" s="154">
        <v>90545.410999999993</v>
      </c>
      <c r="D309" s="155">
        <v>1.196</v>
      </c>
      <c r="E309" s="154">
        <v>108292.311556</v>
      </c>
      <c r="F309" s="154">
        <v>119626.13989554399</v>
      </c>
      <c r="G309" s="154">
        <v>6862.0512760594502</v>
      </c>
      <c r="H309" s="154">
        <v>565.19689783022602</v>
      </c>
      <c r="I309" s="154">
        <v>9853078</v>
      </c>
      <c r="J309" s="154">
        <v>0</v>
      </c>
    </row>
    <row r="310" spans="1:10" ht="12.75">
      <c r="A310" s="151" t="s">
        <v>634</v>
      </c>
      <c r="B310" s="154">
        <v>9341</v>
      </c>
      <c r="C310" s="154">
        <v>86710.657999999996</v>
      </c>
      <c r="D310" s="155">
        <v>0.85799999999999998</v>
      </c>
      <c r="E310" s="154">
        <v>74397.744563999993</v>
      </c>
      <c r="F310" s="154">
        <v>82184.181602991506</v>
      </c>
      <c r="G310" s="154">
        <v>8798.2209188514607</v>
      </c>
      <c r="H310" s="154">
        <v>2501.3665406222399</v>
      </c>
      <c r="I310" s="154">
        <v>23365265</v>
      </c>
      <c r="J310" s="154">
        <v>0</v>
      </c>
    </row>
    <row r="311" spans="1:10" ht="12.75">
      <c r="A311" s="151" t="s">
        <v>635</v>
      </c>
      <c r="B311" s="154">
        <v>4752</v>
      </c>
      <c r="C311" s="154">
        <v>18689.352999999999</v>
      </c>
      <c r="D311" s="155">
        <v>0.996</v>
      </c>
      <c r="E311" s="154">
        <v>18614.595588</v>
      </c>
      <c r="F311" s="154">
        <v>20562.791429173201</v>
      </c>
      <c r="G311" s="154">
        <v>4327.1867485633902</v>
      </c>
      <c r="H311" s="154">
        <v>-1969.66762966584</v>
      </c>
      <c r="I311" s="154">
        <v>0</v>
      </c>
      <c r="J311" s="154">
        <v>-9359861</v>
      </c>
    </row>
    <row r="312" spans="1:10" ht="12.75">
      <c r="A312" s="151" t="s">
        <v>636</v>
      </c>
      <c r="B312" s="154">
        <v>15734</v>
      </c>
      <c r="C312" s="154">
        <v>115233.488</v>
      </c>
      <c r="D312" s="155">
        <v>0.82599999999999996</v>
      </c>
      <c r="E312" s="154">
        <v>95182.861088000005</v>
      </c>
      <c r="F312" s="154">
        <v>105144.65978762601</v>
      </c>
      <c r="G312" s="154">
        <v>6682.6401288690904</v>
      </c>
      <c r="H312" s="154">
        <v>385.78575063987</v>
      </c>
      <c r="I312" s="154">
        <v>6069953</v>
      </c>
      <c r="J312" s="154">
        <v>0</v>
      </c>
    </row>
    <row r="313" spans="1:10" ht="12.75">
      <c r="A313" s="151" t="s">
        <v>637</v>
      </c>
      <c r="B313" s="154">
        <v>22454</v>
      </c>
      <c r="C313" s="154">
        <v>121647.015</v>
      </c>
      <c r="D313" s="155">
        <v>1.0089999999999999</v>
      </c>
      <c r="E313" s="154">
        <v>122741.838135</v>
      </c>
      <c r="F313" s="154">
        <v>135587.947923531</v>
      </c>
      <c r="G313" s="154">
        <v>6038.4763482466997</v>
      </c>
      <c r="H313" s="154">
        <v>-258.37802998251999</v>
      </c>
      <c r="I313" s="154">
        <v>0</v>
      </c>
      <c r="J313" s="154">
        <v>-5801620</v>
      </c>
    </row>
    <row r="314" spans="1:10" ht="12.75">
      <c r="A314" s="151" t="s">
        <v>638</v>
      </c>
      <c r="B314" s="154">
        <v>79249</v>
      </c>
      <c r="C314" s="154">
        <v>511021.73499999999</v>
      </c>
      <c r="D314" s="155">
        <v>0.98799999999999999</v>
      </c>
      <c r="E314" s="154">
        <v>504889.47418000002</v>
      </c>
      <c r="F314" s="154">
        <v>557730.99680129695</v>
      </c>
      <c r="G314" s="154">
        <v>7037.7039054284296</v>
      </c>
      <c r="H314" s="154">
        <v>740.84952719920204</v>
      </c>
      <c r="I314" s="154">
        <v>58711584</v>
      </c>
      <c r="J314" s="154">
        <v>0</v>
      </c>
    </row>
    <row r="315" spans="1:10" ht="12.75">
      <c r="A315" s="151" t="s">
        <v>639</v>
      </c>
      <c r="B315" s="154">
        <v>5900</v>
      </c>
      <c r="C315" s="154">
        <v>36050.107000000004</v>
      </c>
      <c r="D315" s="155">
        <v>0.90900000000000003</v>
      </c>
      <c r="E315" s="154">
        <v>32769.547263</v>
      </c>
      <c r="F315" s="154">
        <v>36199.194466082998</v>
      </c>
      <c r="G315" s="154">
        <v>6135.45668916661</v>
      </c>
      <c r="H315" s="154">
        <v>-161.39768906261099</v>
      </c>
      <c r="I315" s="154">
        <v>0</v>
      </c>
      <c r="J315" s="154">
        <v>-952246</v>
      </c>
    </row>
    <row r="316" spans="1:10" ht="12.75">
      <c r="A316" s="151" t="s">
        <v>640</v>
      </c>
      <c r="B316" s="154">
        <v>42330</v>
      </c>
      <c r="C316" s="154">
        <v>285749.74200000003</v>
      </c>
      <c r="D316" s="155">
        <v>0.91300000000000003</v>
      </c>
      <c r="E316" s="154">
        <v>260889.51444599999</v>
      </c>
      <c r="F316" s="154">
        <v>288194.10264651099</v>
      </c>
      <c r="G316" s="154">
        <v>6808.2707924996703</v>
      </c>
      <c r="H316" s="154">
        <v>511.41641427044999</v>
      </c>
      <c r="I316" s="154">
        <v>21648257</v>
      </c>
      <c r="J316" s="154">
        <v>0</v>
      </c>
    </row>
    <row r="317" spans="1:10" ht="12.75">
      <c r="A317" s="151" t="s">
        <v>641</v>
      </c>
      <c r="B317" s="154">
        <v>7936</v>
      </c>
      <c r="C317" s="154">
        <v>63657.139000000003</v>
      </c>
      <c r="D317" s="155">
        <v>0.93799999999999994</v>
      </c>
      <c r="E317" s="154">
        <v>59710.396381999999</v>
      </c>
      <c r="F317" s="154">
        <v>65959.661661832695</v>
      </c>
      <c r="G317" s="154">
        <v>8311.4493021462604</v>
      </c>
      <c r="H317" s="154">
        <v>2014.59492391704</v>
      </c>
      <c r="I317" s="154">
        <v>15987825</v>
      </c>
      <c r="J317" s="154">
        <v>0</v>
      </c>
    </row>
    <row r="318" spans="1:10" ht="12.75">
      <c r="A318" s="152" t="s">
        <v>642</v>
      </c>
      <c r="B318" s="154">
        <v>3163</v>
      </c>
      <c r="C318" s="154">
        <v>27139.677</v>
      </c>
      <c r="D318" s="155">
        <v>0.97799999999999998</v>
      </c>
      <c r="E318" s="154">
        <v>26542.604105999999</v>
      </c>
      <c r="F318" s="154">
        <v>29320.542025132199</v>
      </c>
      <c r="G318" s="154">
        <v>9269.8520471489701</v>
      </c>
      <c r="H318" s="154">
        <v>2972.9976689197501</v>
      </c>
      <c r="I318" s="154">
        <v>9403592</v>
      </c>
      <c r="J318" s="154">
        <v>0</v>
      </c>
    </row>
    <row r="319" spans="1:10" ht="13.5" thickBot="1">
      <c r="A319" s="153" t="s">
        <v>643</v>
      </c>
      <c r="B319" s="156">
        <v>4135</v>
      </c>
      <c r="C319" s="156">
        <v>40615.913999999997</v>
      </c>
      <c r="D319" s="157">
        <v>0.89500000000000002</v>
      </c>
      <c r="E319" s="156">
        <v>36351.243029999998</v>
      </c>
      <c r="F319" s="156">
        <v>40155.749024112301</v>
      </c>
      <c r="G319" s="156">
        <v>9711.18477003925</v>
      </c>
      <c r="H319" s="156">
        <v>3414.3303918100301</v>
      </c>
      <c r="I319" s="156">
        <v>14118256</v>
      </c>
      <c r="J319" s="156">
        <v>0</v>
      </c>
    </row>
    <row r="320" spans="1:10" ht="12.75">
      <c r="A320" s="145"/>
    </row>
    <row r="321" spans="1:1" ht="12.75">
      <c r="A321" s="145"/>
    </row>
    <row r="322" spans="1:1" ht="12.75">
      <c r="A322" s="145"/>
    </row>
  </sheetData>
  <mergeCells count="4">
    <mergeCell ref="F2:G2"/>
    <mergeCell ref="F3:G3"/>
    <mergeCell ref="F4:G4"/>
    <mergeCell ref="F5:G5"/>
  </mergeCells>
  <pageMargins left="0.70866141732283472" right="0.15748031496062992" top="1.1811023622047245" bottom="0.62992125984251968" header="0.39370078740157483" footer="0.39370078740157483"/>
  <pageSetup paperSize="9" scale="80" orientation="portrait" r:id="rId1"/>
  <headerFooter alignWithMargins="0">
    <oddHeader>&amp;LStatistiska centralbyrån
Offentlig ekonomi och mikrosimuleringar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4"/>
  <dimension ref="A1:P322"/>
  <sheetViews>
    <sheetView showGridLines="0" zoomScaleNormal="100" workbookViewId="0">
      <pane ySplit="8" topLeftCell="A9" activePane="bottomLeft" state="frozen"/>
      <selection pane="bottomLeft"/>
    </sheetView>
  </sheetViews>
  <sheetFormatPr defaultColWidth="0" defaultRowHeight="12.75"/>
  <cols>
    <col min="1" max="1" width="21.28515625" style="11" customWidth="1"/>
    <col min="2" max="2" width="12.28515625" style="11" customWidth="1"/>
    <col min="3" max="3" width="11.28515625" style="11" customWidth="1"/>
    <col min="4" max="4" width="9.7109375" style="11" bestFit="1" customWidth="1"/>
    <col min="5" max="5" width="9.42578125" style="11" bestFit="1" customWidth="1"/>
    <col min="6" max="7" width="9.7109375" style="11" bestFit="1" customWidth="1"/>
    <col min="8" max="9" width="10.5703125" style="11" bestFit="1" customWidth="1"/>
    <col min="10" max="10" width="10.7109375" style="11" bestFit="1" customWidth="1"/>
    <col min="11" max="11" width="9.7109375" style="11" bestFit="1" customWidth="1"/>
    <col min="12" max="12" width="10.5703125" style="11" bestFit="1" customWidth="1"/>
    <col min="13" max="13" width="10.28515625" style="11" bestFit="1" customWidth="1"/>
    <col min="14" max="14" width="13" style="11" bestFit="1" customWidth="1"/>
    <col min="15" max="15" width="12" style="11" customWidth="1"/>
    <col min="16" max="16" width="5" style="11" customWidth="1"/>
    <col min="17" max="16384" width="9.28515625" style="11" hidden="1"/>
  </cols>
  <sheetData>
    <row r="1" spans="1:15" ht="16.5" thickBot="1">
      <c r="A1" s="27" t="s">
        <v>658</v>
      </c>
      <c r="B1" s="28"/>
      <c r="C1" s="28"/>
      <c r="D1" s="29"/>
      <c r="E1" s="29"/>
      <c r="F1" s="29"/>
      <c r="G1" s="29"/>
      <c r="H1" s="29"/>
      <c r="I1" s="29"/>
      <c r="J1" s="29"/>
      <c r="K1" s="29"/>
      <c r="L1" s="29"/>
      <c r="M1" s="30"/>
    </row>
    <row r="2" spans="1:15" ht="14.25">
      <c r="A2" s="31" t="s">
        <v>5</v>
      </c>
      <c r="B2" s="199" t="s">
        <v>644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14" t="s">
        <v>33</v>
      </c>
      <c r="N2" s="13" t="s">
        <v>34</v>
      </c>
      <c r="O2" s="13" t="s">
        <v>7</v>
      </c>
    </row>
    <row r="3" spans="1:15">
      <c r="B3" s="16" t="s">
        <v>35</v>
      </c>
      <c r="C3" s="32" t="s">
        <v>36</v>
      </c>
      <c r="D3" s="16" t="s">
        <v>37</v>
      </c>
      <c r="E3" s="16" t="s">
        <v>38</v>
      </c>
      <c r="F3" s="16" t="s">
        <v>39</v>
      </c>
      <c r="G3" s="16" t="s">
        <v>40</v>
      </c>
      <c r="H3" s="16" t="s">
        <v>40</v>
      </c>
      <c r="I3" s="201" t="s">
        <v>41</v>
      </c>
      <c r="J3" s="202"/>
      <c r="K3" s="202"/>
      <c r="L3" s="16" t="s">
        <v>42</v>
      </c>
      <c r="M3" s="16" t="s">
        <v>43</v>
      </c>
      <c r="N3" s="16" t="s">
        <v>44</v>
      </c>
      <c r="O3" s="15" t="s">
        <v>13</v>
      </c>
    </row>
    <row r="4" spans="1:15">
      <c r="A4" s="33" t="s">
        <v>18</v>
      </c>
      <c r="B4" s="16" t="s">
        <v>45</v>
      </c>
      <c r="C4" s="16" t="s">
        <v>46</v>
      </c>
      <c r="D4" s="16" t="s">
        <v>47</v>
      </c>
      <c r="E4" s="16" t="s">
        <v>48</v>
      </c>
      <c r="F4" s="16" t="s">
        <v>49</v>
      </c>
      <c r="G4" s="16" t="s">
        <v>50</v>
      </c>
      <c r="H4" s="16" t="s">
        <v>50</v>
      </c>
      <c r="I4" s="16" t="s">
        <v>51</v>
      </c>
      <c r="J4" s="16" t="s">
        <v>52</v>
      </c>
      <c r="K4" s="16" t="s">
        <v>53</v>
      </c>
      <c r="L4" s="16" t="s">
        <v>54</v>
      </c>
      <c r="M4" s="16" t="s">
        <v>55</v>
      </c>
      <c r="N4" s="16" t="s">
        <v>56</v>
      </c>
      <c r="O4" s="15" t="s">
        <v>19</v>
      </c>
    </row>
    <row r="5" spans="1:15" ht="14.25">
      <c r="A5" s="34"/>
      <c r="B5" s="16" t="s">
        <v>57</v>
      </c>
      <c r="C5" s="16" t="s">
        <v>58</v>
      </c>
      <c r="D5" s="16" t="s">
        <v>59</v>
      </c>
      <c r="E5" s="16" t="s">
        <v>60</v>
      </c>
      <c r="F5" s="16" t="s">
        <v>59</v>
      </c>
      <c r="G5" s="16" t="s">
        <v>61</v>
      </c>
      <c r="H5" s="16" t="s">
        <v>62</v>
      </c>
      <c r="I5" s="16" t="s">
        <v>63</v>
      </c>
      <c r="J5" s="16" t="s">
        <v>64</v>
      </c>
      <c r="K5" s="16" t="s">
        <v>63</v>
      </c>
      <c r="L5" s="16" t="s">
        <v>65</v>
      </c>
      <c r="M5" s="16" t="s">
        <v>66</v>
      </c>
      <c r="N5" s="35" t="s">
        <v>333</v>
      </c>
      <c r="O5" s="15" t="s">
        <v>15</v>
      </c>
    </row>
    <row r="6" spans="1:15">
      <c r="A6" s="34"/>
      <c r="B6" s="16"/>
      <c r="C6" s="16" t="s">
        <v>67</v>
      </c>
      <c r="D6" s="16" t="s">
        <v>68</v>
      </c>
      <c r="E6" s="16" t="s">
        <v>69</v>
      </c>
      <c r="F6" s="16" t="s">
        <v>68</v>
      </c>
      <c r="G6" s="16" t="s">
        <v>70</v>
      </c>
      <c r="H6" s="16" t="s">
        <v>71</v>
      </c>
      <c r="I6" s="16" t="s">
        <v>72</v>
      </c>
      <c r="J6" s="16" t="s">
        <v>73</v>
      </c>
      <c r="K6" s="16" t="s">
        <v>72</v>
      </c>
      <c r="L6" s="16" t="s">
        <v>74</v>
      </c>
      <c r="M6" s="36" t="s">
        <v>645</v>
      </c>
      <c r="N6" s="15" t="s">
        <v>75</v>
      </c>
      <c r="O6" s="35" t="s">
        <v>333</v>
      </c>
    </row>
    <row r="7" spans="1:15">
      <c r="A7" s="37"/>
      <c r="B7" s="38"/>
      <c r="C7" s="39" t="s">
        <v>76</v>
      </c>
      <c r="D7" s="38"/>
      <c r="E7" s="38"/>
      <c r="F7" s="38"/>
      <c r="G7" s="38"/>
      <c r="H7" s="38"/>
      <c r="I7" s="39" t="s">
        <v>77</v>
      </c>
      <c r="J7" s="38"/>
      <c r="K7" s="39" t="s">
        <v>77</v>
      </c>
      <c r="L7" s="38" t="s">
        <v>78</v>
      </c>
      <c r="M7" s="39" t="s">
        <v>79</v>
      </c>
      <c r="N7" s="39"/>
    </row>
    <row r="8" spans="1:15" ht="15" customHeight="1">
      <c r="A8" s="40" t="s">
        <v>322</v>
      </c>
      <c r="B8" s="41">
        <v>642706</v>
      </c>
      <c r="C8" s="41"/>
      <c r="D8" s="41">
        <v>78661</v>
      </c>
      <c r="E8" s="41">
        <v>31464</v>
      </c>
      <c r="F8" s="41">
        <v>78661</v>
      </c>
      <c r="G8" s="41">
        <v>314644</v>
      </c>
      <c r="H8" s="41">
        <v>173054</v>
      </c>
      <c r="I8" s="41">
        <v>1355296</v>
      </c>
      <c r="J8" s="41">
        <v>487906</v>
      </c>
      <c r="K8" s="41">
        <v>1084236</v>
      </c>
      <c r="L8" s="41">
        <v>215123</v>
      </c>
      <c r="M8" s="41">
        <v>321353</v>
      </c>
      <c r="N8" s="42"/>
      <c r="O8" s="43"/>
    </row>
    <row r="9" spans="1:15" ht="18" customHeight="1">
      <c r="A9" s="21" t="s">
        <v>31</v>
      </c>
      <c r="B9" s="81">
        <v>4982</v>
      </c>
      <c r="C9" s="81">
        <v>47</v>
      </c>
      <c r="D9" s="81">
        <v>6670</v>
      </c>
      <c r="E9" s="81">
        <v>17624</v>
      </c>
      <c r="F9" s="81">
        <v>4113</v>
      </c>
      <c r="G9" s="81">
        <v>8842</v>
      </c>
      <c r="H9" s="81">
        <v>4576</v>
      </c>
      <c r="I9" s="81">
        <v>830</v>
      </c>
      <c r="J9" s="81">
        <v>44</v>
      </c>
      <c r="K9" s="81">
        <v>29030</v>
      </c>
      <c r="L9" s="81">
        <v>40202</v>
      </c>
      <c r="M9" s="81">
        <v>13730</v>
      </c>
      <c r="N9" s="81">
        <v>4471074</v>
      </c>
      <c r="O9" s="81">
        <v>58301814.721000001</v>
      </c>
    </row>
    <row r="10" spans="1:15" ht="18.75" customHeight="1">
      <c r="A10" s="145" t="s">
        <v>334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>
      <c r="A11" s="151" t="s">
        <v>314</v>
      </c>
      <c r="B11" s="17">
        <v>84</v>
      </c>
      <c r="C11" s="17" t="s">
        <v>988</v>
      </c>
      <c r="D11" s="17">
        <v>134</v>
      </c>
      <c r="E11" s="17">
        <v>202</v>
      </c>
      <c r="F11" s="17">
        <v>94</v>
      </c>
      <c r="G11" s="17">
        <v>80</v>
      </c>
      <c r="H11" s="17">
        <v>68</v>
      </c>
      <c r="I11" s="17">
        <v>6</v>
      </c>
      <c r="J11" s="17" t="s">
        <v>988</v>
      </c>
      <c r="K11" s="17">
        <v>227</v>
      </c>
      <c r="L11" s="17">
        <v>388</v>
      </c>
      <c r="M11" s="17">
        <v>179</v>
      </c>
      <c r="N11" s="17">
        <v>58712</v>
      </c>
      <c r="O11" s="17">
        <v>569017.39099999995</v>
      </c>
    </row>
    <row r="12" spans="1:15">
      <c r="A12" s="151" t="s">
        <v>335</v>
      </c>
      <c r="B12" s="17">
        <v>15</v>
      </c>
      <c r="C12" s="17">
        <v>0</v>
      </c>
      <c r="D12" s="17">
        <v>31</v>
      </c>
      <c r="E12" s="17">
        <v>41</v>
      </c>
      <c r="F12" s="17">
        <v>25</v>
      </c>
      <c r="G12" s="17">
        <v>33</v>
      </c>
      <c r="H12" s="17">
        <v>17</v>
      </c>
      <c r="I12" s="17">
        <v>4</v>
      </c>
      <c r="J12" s="17">
        <v>0</v>
      </c>
      <c r="K12" s="17">
        <v>67</v>
      </c>
      <c r="L12" s="17">
        <v>88</v>
      </c>
      <c r="M12" s="17">
        <v>24</v>
      </c>
      <c r="N12" s="17">
        <v>8198</v>
      </c>
      <c r="O12" s="17">
        <v>141567.092</v>
      </c>
    </row>
    <row r="13" spans="1:15">
      <c r="A13" s="151" t="s">
        <v>336</v>
      </c>
      <c r="B13" s="17">
        <v>9</v>
      </c>
      <c r="C13" s="17">
        <v>0</v>
      </c>
      <c r="D13" s="17">
        <v>13</v>
      </c>
      <c r="E13" s="17">
        <v>32</v>
      </c>
      <c r="F13" s="17">
        <v>12</v>
      </c>
      <c r="G13" s="17">
        <v>24</v>
      </c>
      <c r="H13" s="17">
        <v>15</v>
      </c>
      <c r="I13" s="17">
        <v>7</v>
      </c>
      <c r="J13" s="17">
        <v>0</v>
      </c>
      <c r="K13" s="17">
        <v>84</v>
      </c>
      <c r="L13" s="17">
        <v>125</v>
      </c>
      <c r="M13" s="17">
        <v>24</v>
      </c>
      <c r="N13" s="17">
        <v>7294</v>
      </c>
      <c r="O13" s="17">
        <v>161364.736</v>
      </c>
    </row>
    <row r="14" spans="1:15">
      <c r="A14" s="151" t="s">
        <v>337</v>
      </c>
      <c r="B14" s="17">
        <v>32</v>
      </c>
      <c r="C14" s="17">
        <v>0</v>
      </c>
      <c r="D14" s="17">
        <v>65</v>
      </c>
      <c r="E14" s="17">
        <v>153</v>
      </c>
      <c r="F14" s="17">
        <v>62</v>
      </c>
      <c r="G14" s="17">
        <v>101</v>
      </c>
      <c r="H14" s="17">
        <v>38</v>
      </c>
      <c r="I14" s="17">
        <v>13</v>
      </c>
      <c r="J14" s="17">
        <v>0</v>
      </c>
      <c r="K14" s="17">
        <v>193</v>
      </c>
      <c r="L14" s="17">
        <v>271</v>
      </c>
      <c r="M14" s="17">
        <v>133</v>
      </c>
      <c r="N14" s="17">
        <v>44860</v>
      </c>
      <c r="O14" s="17">
        <v>446500.30499999999</v>
      </c>
    </row>
    <row r="15" spans="1:15">
      <c r="A15" s="151" t="s">
        <v>338</v>
      </c>
      <c r="B15" s="17">
        <v>41</v>
      </c>
      <c r="C15" s="17">
        <v>0</v>
      </c>
      <c r="D15" s="17">
        <v>31</v>
      </c>
      <c r="E15" s="17">
        <v>177</v>
      </c>
      <c r="F15" s="17">
        <v>57</v>
      </c>
      <c r="G15" s="17">
        <v>67</v>
      </c>
      <c r="H15" s="17">
        <v>52</v>
      </c>
      <c r="I15" s="17" t="s">
        <v>988</v>
      </c>
      <c r="J15" s="17">
        <v>0</v>
      </c>
      <c r="K15" s="17">
        <v>221</v>
      </c>
      <c r="L15" s="17">
        <v>356</v>
      </c>
      <c r="M15" s="17">
        <v>144</v>
      </c>
      <c r="N15" s="17">
        <v>49121</v>
      </c>
      <c r="O15" s="17">
        <v>484583.86200000002</v>
      </c>
    </row>
    <row r="16" spans="1:15">
      <c r="A16" s="151" t="s">
        <v>339</v>
      </c>
      <c r="B16" s="17">
        <v>69</v>
      </c>
      <c r="C16" s="17" t="s">
        <v>988</v>
      </c>
      <c r="D16" s="17">
        <v>77</v>
      </c>
      <c r="E16" s="17">
        <v>61</v>
      </c>
      <c r="F16" s="17">
        <v>81</v>
      </c>
      <c r="G16" s="17">
        <v>53</v>
      </c>
      <c r="H16" s="17">
        <v>34</v>
      </c>
      <c r="I16" s="17">
        <v>9</v>
      </c>
      <c r="J16" s="17">
        <v>0</v>
      </c>
      <c r="K16" s="17">
        <v>194</v>
      </c>
      <c r="L16" s="17">
        <v>279</v>
      </c>
      <c r="M16" s="17">
        <v>85</v>
      </c>
      <c r="N16" s="17">
        <v>28424</v>
      </c>
      <c r="O16" s="17">
        <v>418909.48800000001</v>
      </c>
    </row>
    <row r="17" spans="1:15">
      <c r="A17" s="151" t="s">
        <v>340</v>
      </c>
      <c r="B17" s="17">
        <v>14</v>
      </c>
      <c r="C17" s="17">
        <v>0</v>
      </c>
      <c r="D17" s="17">
        <v>25</v>
      </c>
      <c r="E17" s="17">
        <v>77</v>
      </c>
      <c r="F17" s="17">
        <v>31</v>
      </c>
      <c r="G17" s="17">
        <v>47</v>
      </c>
      <c r="H17" s="17">
        <v>46</v>
      </c>
      <c r="I17" s="17">
        <v>5</v>
      </c>
      <c r="J17" s="17">
        <v>0</v>
      </c>
      <c r="K17" s="17">
        <v>138</v>
      </c>
      <c r="L17" s="17">
        <v>159</v>
      </c>
      <c r="M17" s="17">
        <v>47</v>
      </c>
      <c r="N17" s="17">
        <v>15515</v>
      </c>
      <c r="O17" s="17">
        <v>259798.576</v>
      </c>
    </row>
    <row r="18" spans="1:15">
      <c r="A18" s="151" t="s">
        <v>341</v>
      </c>
      <c r="B18" s="17">
        <v>56</v>
      </c>
      <c r="C18" s="17" t="s">
        <v>988</v>
      </c>
      <c r="D18" s="17">
        <v>94</v>
      </c>
      <c r="E18" s="17">
        <v>128</v>
      </c>
      <c r="F18" s="17">
        <v>96</v>
      </c>
      <c r="G18" s="17">
        <v>134</v>
      </c>
      <c r="H18" s="17">
        <v>86</v>
      </c>
      <c r="I18" s="17">
        <v>4</v>
      </c>
      <c r="J18" s="17">
        <v>0</v>
      </c>
      <c r="K18" s="17">
        <v>184</v>
      </c>
      <c r="L18" s="17">
        <v>278</v>
      </c>
      <c r="M18" s="17">
        <v>111</v>
      </c>
      <c r="N18" s="17">
        <v>37141</v>
      </c>
      <c r="O18" s="17">
        <v>448902.73700000002</v>
      </c>
    </row>
    <row r="19" spans="1:15">
      <c r="A19" s="151" t="s">
        <v>342</v>
      </c>
      <c r="B19" s="17">
        <v>16</v>
      </c>
      <c r="C19" s="17">
        <v>0</v>
      </c>
      <c r="D19" s="17">
        <v>22</v>
      </c>
      <c r="E19" s="17">
        <v>134</v>
      </c>
      <c r="F19" s="17">
        <v>16</v>
      </c>
      <c r="G19" s="17">
        <v>58</v>
      </c>
      <c r="H19" s="17">
        <v>22</v>
      </c>
      <c r="I19" s="17">
        <v>13</v>
      </c>
      <c r="J19" s="17">
        <v>0</v>
      </c>
      <c r="K19" s="17">
        <v>193</v>
      </c>
      <c r="L19" s="17">
        <v>284</v>
      </c>
      <c r="M19" s="17">
        <v>79</v>
      </c>
      <c r="N19" s="17">
        <v>0</v>
      </c>
      <c r="O19" s="17">
        <v>352903.34499999997</v>
      </c>
    </row>
    <row r="20" spans="1:15">
      <c r="A20" s="151" t="s">
        <v>343</v>
      </c>
      <c r="B20" s="17">
        <v>5</v>
      </c>
      <c r="C20" s="17">
        <v>0</v>
      </c>
      <c r="D20" s="17" t="s">
        <v>988</v>
      </c>
      <c r="E20" s="17">
        <v>16</v>
      </c>
      <c r="F20" s="17">
        <v>4</v>
      </c>
      <c r="G20" s="17">
        <v>6</v>
      </c>
      <c r="H20" s="17">
        <v>6</v>
      </c>
      <c r="I20" s="17">
        <v>0</v>
      </c>
      <c r="J20" s="17">
        <v>0</v>
      </c>
      <c r="K20" s="17">
        <v>30</v>
      </c>
      <c r="L20" s="17">
        <v>38</v>
      </c>
      <c r="M20" s="17">
        <v>15</v>
      </c>
      <c r="N20" s="17">
        <v>4825</v>
      </c>
      <c r="O20" s="17">
        <v>57383.495999999999</v>
      </c>
    </row>
    <row r="21" spans="1:15">
      <c r="A21" s="151" t="s">
        <v>344</v>
      </c>
      <c r="B21" s="17">
        <v>5</v>
      </c>
      <c r="C21" s="17">
        <v>0</v>
      </c>
      <c r="D21" s="17">
        <v>6</v>
      </c>
      <c r="E21" s="17">
        <v>64</v>
      </c>
      <c r="F21" s="17">
        <v>4</v>
      </c>
      <c r="G21" s="17">
        <v>19</v>
      </c>
      <c r="H21" s="17">
        <v>12</v>
      </c>
      <c r="I21" s="17">
        <v>4</v>
      </c>
      <c r="J21" s="17">
        <v>0</v>
      </c>
      <c r="K21" s="17">
        <v>60</v>
      </c>
      <c r="L21" s="17">
        <v>96</v>
      </c>
      <c r="M21" s="17">
        <v>34</v>
      </c>
      <c r="N21" s="17">
        <v>8723</v>
      </c>
      <c r="O21" s="17">
        <v>124844.874</v>
      </c>
    </row>
    <row r="22" spans="1:15">
      <c r="A22" s="151" t="s">
        <v>345</v>
      </c>
      <c r="B22" s="17">
        <v>10</v>
      </c>
      <c r="C22" s="17">
        <v>0</v>
      </c>
      <c r="D22" s="17">
        <v>9</v>
      </c>
      <c r="E22" s="17">
        <v>24</v>
      </c>
      <c r="F22" s="17">
        <v>22</v>
      </c>
      <c r="G22" s="17">
        <v>22</v>
      </c>
      <c r="H22" s="17">
        <v>14</v>
      </c>
      <c r="I22" s="17">
        <v>0</v>
      </c>
      <c r="J22" s="17">
        <v>0</v>
      </c>
      <c r="K22" s="17">
        <v>37</v>
      </c>
      <c r="L22" s="17">
        <v>59</v>
      </c>
      <c r="M22" s="17">
        <v>23</v>
      </c>
      <c r="N22" s="17">
        <v>7629</v>
      </c>
      <c r="O22" s="17">
        <v>86794.718999999997</v>
      </c>
    </row>
    <row r="23" spans="1:15">
      <c r="A23" s="151" t="s">
        <v>346</v>
      </c>
      <c r="B23" s="17">
        <v>39</v>
      </c>
      <c r="C23" s="17">
        <v>0</v>
      </c>
      <c r="D23" s="17">
        <v>36</v>
      </c>
      <c r="E23" s="17">
        <v>46</v>
      </c>
      <c r="F23" s="17">
        <v>28</v>
      </c>
      <c r="G23" s="17">
        <v>33</v>
      </c>
      <c r="H23" s="17">
        <v>19</v>
      </c>
      <c r="I23" s="17">
        <v>4</v>
      </c>
      <c r="J23" s="17" t="s">
        <v>988</v>
      </c>
      <c r="K23" s="17">
        <v>99</v>
      </c>
      <c r="L23" s="17">
        <v>150</v>
      </c>
      <c r="M23" s="17">
        <v>54</v>
      </c>
      <c r="N23" s="17">
        <v>17626</v>
      </c>
      <c r="O23" s="17">
        <v>226202.33199999999</v>
      </c>
    </row>
    <row r="24" spans="1:15">
      <c r="A24" s="151" t="s">
        <v>347</v>
      </c>
      <c r="B24" s="17">
        <v>22</v>
      </c>
      <c r="C24" s="17">
        <v>0</v>
      </c>
      <c r="D24" s="17">
        <v>63</v>
      </c>
      <c r="E24" s="17">
        <v>61</v>
      </c>
      <c r="F24" s="17">
        <v>55</v>
      </c>
      <c r="G24" s="17">
        <v>62</v>
      </c>
      <c r="H24" s="17">
        <v>60</v>
      </c>
      <c r="I24" s="17" t="s">
        <v>988</v>
      </c>
      <c r="J24" s="17">
        <v>0</v>
      </c>
      <c r="K24" s="17">
        <v>154</v>
      </c>
      <c r="L24" s="17">
        <v>248</v>
      </c>
      <c r="M24" s="17">
        <v>95</v>
      </c>
      <c r="N24" s="17">
        <v>31838</v>
      </c>
      <c r="O24" s="17">
        <v>341987.27299999999</v>
      </c>
    </row>
    <row r="25" spans="1:15">
      <c r="A25" s="151" t="s">
        <v>348</v>
      </c>
      <c r="B25" s="17">
        <v>30</v>
      </c>
      <c r="C25" s="17">
        <v>0</v>
      </c>
      <c r="D25" s="17">
        <v>29</v>
      </c>
      <c r="E25" s="17">
        <v>36</v>
      </c>
      <c r="F25" s="17">
        <v>31</v>
      </c>
      <c r="G25" s="17">
        <v>31</v>
      </c>
      <c r="H25" s="17">
        <v>42</v>
      </c>
      <c r="I25" s="17" t="s">
        <v>988</v>
      </c>
      <c r="J25" s="17">
        <v>0</v>
      </c>
      <c r="K25" s="17">
        <v>110</v>
      </c>
      <c r="L25" s="17">
        <v>160</v>
      </c>
      <c r="M25" s="17">
        <v>75</v>
      </c>
      <c r="N25" s="17">
        <v>31161</v>
      </c>
      <c r="O25" s="17">
        <v>252459.18700000001</v>
      </c>
    </row>
    <row r="26" spans="1:15">
      <c r="A26" s="151" t="s">
        <v>349</v>
      </c>
      <c r="B26" s="17">
        <v>275</v>
      </c>
      <c r="C26" s="17">
        <v>0</v>
      </c>
      <c r="D26" s="17">
        <v>712</v>
      </c>
      <c r="E26" s="17">
        <v>474</v>
      </c>
      <c r="F26" s="17">
        <v>480</v>
      </c>
      <c r="G26" s="17">
        <v>637</v>
      </c>
      <c r="H26" s="17">
        <v>435</v>
      </c>
      <c r="I26" s="17">
        <v>86</v>
      </c>
      <c r="J26" s="17" t="s">
        <v>988</v>
      </c>
      <c r="K26" s="17">
        <v>1685</v>
      </c>
      <c r="L26" s="17">
        <v>2941</v>
      </c>
      <c r="M26" s="17">
        <v>1076</v>
      </c>
      <c r="N26" s="17">
        <v>359696</v>
      </c>
      <c r="O26" s="17">
        <v>3843746.2149999999</v>
      </c>
    </row>
    <row r="27" spans="1:15">
      <c r="A27" s="151" t="s">
        <v>350</v>
      </c>
      <c r="B27" s="17">
        <v>13</v>
      </c>
      <c r="C27" s="17">
        <v>0</v>
      </c>
      <c r="D27" s="17">
        <v>26</v>
      </c>
      <c r="E27" s="17">
        <v>27</v>
      </c>
      <c r="F27" s="17">
        <v>20</v>
      </c>
      <c r="G27" s="17">
        <v>26</v>
      </c>
      <c r="H27" s="17">
        <v>24</v>
      </c>
      <c r="I27" s="17">
        <v>4</v>
      </c>
      <c r="J27" s="17">
        <v>0</v>
      </c>
      <c r="K27" s="17">
        <v>69</v>
      </c>
      <c r="L27" s="17">
        <v>116</v>
      </c>
      <c r="M27" s="17">
        <v>49</v>
      </c>
      <c r="N27" s="17">
        <v>15720</v>
      </c>
      <c r="O27" s="17">
        <v>161811.185</v>
      </c>
    </row>
    <row r="28" spans="1:15">
      <c r="A28" s="151" t="s">
        <v>351</v>
      </c>
      <c r="B28" s="17">
        <v>43</v>
      </c>
      <c r="C28" s="17" t="s">
        <v>988</v>
      </c>
      <c r="D28" s="17">
        <v>43</v>
      </c>
      <c r="E28" s="17">
        <v>161</v>
      </c>
      <c r="F28" s="17">
        <v>40</v>
      </c>
      <c r="G28" s="17">
        <v>66</v>
      </c>
      <c r="H28" s="17">
        <v>65</v>
      </c>
      <c r="I28" s="17">
        <v>6</v>
      </c>
      <c r="J28" s="17">
        <v>0</v>
      </c>
      <c r="K28" s="17">
        <v>401</v>
      </c>
      <c r="L28" s="17">
        <v>571</v>
      </c>
      <c r="M28" s="17">
        <v>178</v>
      </c>
      <c r="N28" s="17">
        <v>59242</v>
      </c>
      <c r="O28" s="17">
        <v>752791.71200000006</v>
      </c>
    </row>
    <row r="29" spans="1:15">
      <c r="A29" s="151" t="s">
        <v>352</v>
      </c>
      <c r="B29" s="17">
        <v>25</v>
      </c>
      <c r="C29" s="17">
        <v>0</v>
      </c>
      <c r="D29" s="17">
        <v>39</v>
      </c>
      <c r="E29" s="17">
        <v>69</v>
      </c>
      <c r="F29" s="17">
        <v>50</v>
      </c>
      <c r="G29" s="17">
        <v>73</v>
      </c>
      <c r="H29" s="17">
        <v>26</v>
      </c>
      <c r="I29" s="17">
        <v>5</v>
      </c>
      <c r="J29" s="17">
        <v>0</v>
      </c>
      <c r="K29" s="17">
        <v>125</v>
      </c>
      <c r="L29" s="17">
        <v>182</v>
      </c>
      <c r="M29" s="17">
        <v>71</v>
      </c>
      <c r="N29" s="17">
        <v>25418</v>
      </c>
      <c r="O29" s="17">
        <v>282400.34000000003</v>
      </c>
    </row>
    <row r="30" spans="1:15">
      <c r="A30" s="151" t="s">
        <v>353</v>
      </c>
      <c r="B30" s="17">
        <v>19</v>
      </c>
      <c r="C30" s="17">
        <v>0</v>
      </c>
      <c r="D30" s="17">
        <v>49</v>
      </c>
      <c r="E30" s="17">
        <v>37</v>
      </c>
      <c r="F30" s="17">
        <v>42</v>
      </c>
      <c r="G30" s="17">
        <v>78</v>
      </c>
      <c r="H30" s="17">
        <v>66</v>
      </c>
      <c r="I30" s="17">
        <v>7</v>
      </c>
      <c r="J30" s="17">
        <v>0</v>
      </c>
      <c r="K30" s="17">
        <v>145</v>
      </c>
      <c r="L30" s="17">
        <v>221</v>
      </c>
      <c r="M30" s="17">
        <v>89</v>
      </c>
      <c r="N30" s="17">
        <v>30013</v>
      </c>
      <c r="O30" s="17">
        <v>329354.42099999997</v>
      </c>
    </row>
    <row r="31" spans="1:15">
      <c r="A31" s="151" t="s">
        <v>354</v>
      </c>
      <c r="B31" s="17">
        <v>18</v>
      </c>
      <c r="C31" s="17">
        <v>0</v>
      </c>
      <c r="D31" s="17">
        <v>74</v>
      </c>
      <c r="E31" s="17">
        <v>20</v>
      </c>
      <c r="F31" s="17">
        <v>36</v>
      </c>
      <c r="G31" s="17">
        <v>50</v>
      </c>
      <c r="H31" s="17">
        <v>36</v>
      </c>
      <c r="I31" s="17">
        <v>4</v>
      </c>
      <c r="J31" s="17">
        <v>0</v>
      </c>
      <c r="K31" s="17">
        <v>132</v>
      </c>
      <c r="L31" s="17">
        <v>188</v>
      </c>
      <c r="M31" s="17">
        <v>72</v>
      </c>
      <c r="N31" s="17">
        <v>17382</v>
      </c>
      <c r="O31" s="17">
        <v>272315.71799999999</v>
      </c>
    </row>
    <row r="32" spans="1:15">
      <c r="A32" s="151" t="s">
        <v>355</v>
      </c>
      <c r="B32" s="17">
        <v>12</v>
      </c>
      <c r="C32" s="17">
        <v>0</v>
      </c>
      <c r="D32" s="17">
        <v>33</v>
      </c>
      <c r="E32" s="17">
        <v>22</v>
      </c>
      <c r="F32" s="17">
        <v>13</v>
      </c>
      <c r="G32" s="17">
        <v>13</v>
      </c>
      <c r="H32" s="17">
        <v>25</v>
      </c>
      <c r="I32" s="17" t="s">
        <v>988</v>
      </c>
      <c r="J32" s="17">
        <v>0</v>
      </c>
      <c r="K32" s="17">
        <v>64</v>
      </c>
      <c r="L32" s="17">
        <v>95</v>
      </c>
      <c r="M32" s="17">
        <v>46</v>
      </c>
      <c r="N32" s="17">
        <v>14146</v>
      </c>
      <c r="O32" s="17">
        <v>143261.723</v>
      </c>
    </row>
    <row r="33" spans="1:15">
      <c r="A33" s="151" t="s">
        <v>356</v>
      </c>
      <c r="B33" s="17">
        <v>7</v>
      </c>
      <c r="C33" s="17">
        <v>0</v>
      </c>
      <c r="D33" s="17">
        <v>8</v>
      </c>
      <c r="E33" s="17">
        <v>15</v>
      </c>
      <c r="F33" s="17">
        <v>14</v>
      </c>
      <c r="G33" s="17">
        <v>22</v>
      </c>
      <c r="H33" s="17">
        <v>22</v>
      </c>
      <c r="I33" s="17">
        <v>0</v>
      </c>
      <c r="J33" s="17">
        <v>0</v>
      </c>
      <c r="K33" s="17">
        <v>101</v>
      </c>
      <c r="L33" s="17">
        <v>104</v>
      </c>
      <c r="M33" s="17">
        <v>41</v>
      </c>
      <c r="N33" s="17">
        <v>15231</v>
      </c>
      <c r="O33" s="17">
        <v>177717.90100000001</v>
      </c>
    </row>
    <row r="34" spans="1:15">
      <c r="A34" s="151" t="s">
        <v>357</v>
      </c>
      <c r="B34" s="17">
        <v>5</v>
      </c>
      <c r="C34" s="17">
        <v>0</v>
      </c>
      <c r="D34" s="17">
        <v>8</v>
      </c>
      <c r="E34" s="17">
        <v>5</v>
      </c>
      <c r="F34" s="17">
        <v>7</v>
      </c>
      <c r="G34" s="17">
        <v>5</v>
      </c>
      <c r="H34" s="17">
        <v>5</v>
      </c>
      <c r="I34" s="17" t="s">
        <v>988</v>
      </c>
      <c r="J34" s="17">
        <v>0</v>
      </c>
      <c r="K34" s="17">
        <v>23</v>
      </c>
      <c r="L34" s="17">
        <v>24</v>
      </c>
      <c r="M34" s="17">
        <v>8</v>
      </c>
      <c r="N34" s="17">
        <v>2452</v>
      </c>
      <c r="O34" s="17">
        <v>43467.754999999997</v>
      </c>
    </row>
    <row r="35" spans="1:15">
      <c r="A35" s="151" t="s">
        <v>358</v>
      </c>
      <c r="B35" s="17">
        <v>8</v>
      </c>
      <c r="C35" s="17">
        <v>0</v>
      </c>
      <c r="D35" s="17">
        <v>73</v>
      </c>
      <c r="E35" s="17">
        <v>13</v>
      </c>
      <c r="F35" s="17">
        <v>18</v>
      </c>
      <c r="G35" s="17">
        <v>66</v>
      </c>
      <c r="H35" s="17">
        <v>42</v>
      </c>
      <c r="I35" s="17">
        <v>4</v>
      </c>
      <c r="J35" s="17">
        <v>0</v>
      </c>
      <c r="K35" s="17">
        <v>87</v>
      </c>
      <c r="L35" s="17">
        <v>142</v>
      </c>
      <c r="M35" s="17">
        <v>62</v>
      </c>
      <c r="N35" s="17">
        <v>21213</v>
      </c>
      <c r="O35" s="17">
        <v>212177.671</v>
      </c>
    </row>
    <row r="36" spans="1:15">
      <c r="A36" s="151" t="s">
        <v>359</v>
      </c>
      <c r="B36" s="17">
        <v>23</v>
      </c>
      <c r="C36" s="17">
        <v>0</v>
      </c>
      <c r="D36" s="17">
        <v>20</v>
      </c>
      <c r="E36" s="17">
        <v>69</v>
      </c>
      <c r="F36" s="17">
        <v>13</v>
      </c>
      <c r="G36" s="17">
        <v>53</v>
      </c>
      <c r="H36" s="17">
        <v>21</v>
      </c>
      <c r="I36" s="17">
        <v>5</v>
      </c>
      <c r="J36" s="17">
        <v>0</v>
      </c>
      <c r="K36" s="17">
        <v>127</v>
      </c>
      <c r="L36" s="17">
        <v>199</v>
      </c>
      <c r="M36" s="17">
        <v>59</v>
      </c>
      <c r="N36" s="17">
        <v>14268</v>
      </c>
      <c r="O36" s="17">
        <v>260371.08900000001</v>
      </c>
    </row>
    <row r="37" spans="1:15" ht="18.75" customHeight="1">
      <c r="A37" s="145" t="s">
        <v>360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5">
      <c r="A38" s="151" t="s">
        <v>361</v>
      </c>
      <c r="B38" s="17">
        <v>24</v>
      </c>
      <c r="C38" s="17">
        <v>0</v>
      </c>
      <c r="D38" s="17">
        <v>17</v>
      </c>
      <c r="E38" s="17">
        <v>148</v>
      </c>
      <c r="F38" s="17">
        <v>24</v>
      </c>
      <c r="G38" s="17">
        <v>51</v>
      </c>
      <c r="H38" s="17">
        <v>15</v>
      </c>
      <c r="I38" s="17" t="s">
        <v>988</v>
      </c>
      <c r="J38" s="17">
        <v>0</v>
      </c>
      <c r="K38" s="17">
        <v>115</v>
      </c>
      <c r="L38" s="17">
        <v>199</v>
      </c>
      <c r="M38" s="17">
        <v>58</v>
      </c>
      <c r="N38" s="17">
        <v>19163</v>
      </c>
      <c r="O38" s="17">
        <v>251313.35</v>
      </c>
    </row>
    <row r="39" spans="1:15">
      <c r="A39" s="151" t="s">
        <v>362</v>
      </c>
      <c r="B39" s="17">
        <v>4</v>
      </c>
      <c r="C39" s="17">
        <v>0</v>
      </c>
      <c r="D39" s="17">
        <v>4</v>
      </c>
      <c r="E39" s="17">
        <v>72</v>
      </c>
      <c r="F39" s="17" t="s">
        <v>988</v>
      </c>
      <c r="G39" s="17">
        <v>14</v>
      </c>
      <c r="H39" s="17">
        <v>6</v>
      </c>
      <c r="I39" s="17" t="s">
        <v>988</v>
      </c>
      <c r="J39" s="17" t="s">
        <v>988</v>
      </c>
      <c r="K39" s="17">
        <v>45</v>
      </c>
      <c r="L39" s="17">
        <v>61</v>
      </c>
      <c r="M39" s="17">
        <v>22</v>
      </c>
      <c r="N39" s="17">
        <v>7661</v>
      </c>
      <c r="O39" s="17">
        <v>92437.126999999993</v>
      </c>
    </row>
    <row r="40" spans="1:15">
      <c r="A40" s="151" t="s">
        <v>363</v>
      </c>
      <c r="B40" s="17">
        <v>8</v>
      </c>
      <c r="C40" s="17">
        <v>0</v>
      </c>
      <c r="D40" s="17">
        <v>13</v>
      </c>
      <c r="E40" s="17">
        <v>38</v>
      </c>
      <c r="F40" s="17">
        <v>7</v>
      </c>
      <c r="G40" s="17">
        <v>4</v>
      </c>
      <c r="H40" s="17">
        <v>0</v>
      </c>
      <c r="I40" s="17">
        <v>4</v>
      </c>
      <c r="J40" s="17">
        <v>0</v>
      </c>
      <c r="K40" s="17">
        <v>45</v>
      </c>
      <c r="L40" s="17">
        <v>72</v>
      </c>
      <c r="M40" s="17">
        <v>20</v>
      </c>
      <c r="N40" s="17">
        <v>6752</v>
      </c>
      <c r="O40" s="17">
        <v>92048.796000000002</v>
      </c>
    </row>
    <row r="41" spans="1:15">
      <c r="A41" s="151" t="s">
        <v>364</v>
      </c>
      <c r="B41" s="17">
        <v>5</v>
      </c>
      <c r="C41" s="17">
        <v>0</v>
      </c>
      <c r="D41" s="17">
        <v>21</v>
      </c>
      <c r="E41" s="17">
        <v>6</v>
      </c>
      <c r="F41" s="17">
        <v>9</v>
      </c>
      <c r="G41" s="17">
        <v>8</v>
      </c>
      <c r="H41" s="17">
        <v>6</v>
      </c>
      <c r="I41" s="17" t="s">
        <v>988</v>
      </c>
      <c r="J41" s="17">
        <v>0</v>
      </c>
      <c r="K41" s="17">
        <v>40</v>
      </c>
      <c r="L41" s="17">
        <v>40</v>
      </c>
      <c r="M41" s="17">
        <v>16</v>
      </c>
      <c r="N41" s="17">
        <v>5399</v>
      </c>
      <c r="O41" s="17">
        <v>74543.22</v>
      </c>
    </row>
    <row r="42" spans="1:15">
      <c r="A42" s="151" t="s">
        <v>365</v>
      </c>
      <c r="B42" s="17">
        <v>18</v>
      </c>
      <c r="C42" s="17">
        <v>0</v>
      </c>
      <c r="D42" s="17">
        <v>29</v>
      </c>
      <c r="E42" s="17">
        <v>85</v>
      </c>
      <c r="F42" s="17">
        <v>8</v>
      </c>
      <c r="G42" s="17">
        <v>17</v>
      </c>
      <c r="H42" s="17">
        <v>11</v>
      </c>
      <c r="I42" s="17">
        <v>0</v>
      </c>
      <c r="J42" s="17">
        <v>0</v>
      </c>
      <c r="K42" s="17">
        <v>63</v>
      </c>
      <c r="L42" s="17">
        <v>108</v>
      </c>
      <c r="M42" s="17">
        <v>25</v>
      </c>
      <c r="N42" s="17">
        <v>8391</v>
      </c>
      <c r="O42" s="17">
        <v>132371.12400000001</v>
      </c>
    </row>
    <row r="43" spans="1:15">
      <c r="A43" s="151" t="s">
        <v>366</v>
      </c>
      <c r="B43" s="17">
        <v>134</v>
      </c>
      <c r="C43" s="17">
        <v>0</v>
      </c>
      <c r="D43" s="17">
        <v>230</v>
      </c>
      <c r="E43" s="17">
        <v>386</v>
      </c>
      <c r="F43" s="17">
        <v>149</v>
      </c>
      <c r="G43" s="17">
        <v>152</v>
      </c>
      <c r="H43" s="17">
        <v>88</v>
      </c>
      <c r="I43" s="17">
        <v>11</v>
      </c>
      <c r="J43" s="17">
        <v>0</v>
      </c>
      <c r="K43" s="17">
        <v>643</v>
      </c>
      <c r="L43" s="17">
        <v>968</v>
      </c>
      <c r="M43" s="17">
        <v>294</v>
      </c>
      <c r="N43" s="17">
        <v>101618</v>
      </c>
      <c r="O43" s="17">
        <v>1307541.7169999999</v>
      </c>
    </row>
    <row r="44" spans="1:15">
      <c r="A44" s="151" t="s">
        <v>367</v>
      </c>
      <c r="B44" s="17">
        <v>6</v>
      </c>
      <c r="C44" s="17">
        <v>0</v>
      </c>
      <c r="D44" s="17" t="s">
        <v>988</v>
      </c>
      <c r="E44" s="17">
        <v>6</v>
      </c>
      <c r="F44" s="17" t="s">
        <v>988</v>
      </c>
      <c r="G44" s="17">
        <v>8</v>
      </c>
      <c r="H44" s="17" t="s">
        <v>988</v>
      </c>
      <c r="I44" s="17" t="s">
        <v>988</v>
      </c>
      <c r="J44" s="17">
        <v>0</v>
      </c>
      <c r="K44" s="17">
        <v>16</v>
      </c>
      <c r="L44" s="17">
        <v>31</v>
      </c>
      <c r="M44" s="17">
        <v>11</v>
      </c>
      <c r="N44" s="17">
        <v>3651</v>
      </c>
      <c r="O44" s="17">
        <v>39607.637999999999</v>
      </c>
    </row>
    <row r="45" spans="1:15">
      <c r="A45" s="151" t="s">
        <v>368</v>
      </c>
      <c r="B45" s="17">
        <v>7</v>
      </c>
      <c r="C45" s="17">
        <v>0</v>
      </c>
      <c r="D45" s="17">
        <v>22</v>
      </c>
      <c r="E45" s="17">
        <v>62</v>
      </c>
      <c r="F45" s="17" t="s">
        <v>988</v>
      </c>
      <c r="G45" s="17">
        <v>14</v>
      </c>
      <c r="H45" s="17">
        <v>4</v>
      </c>
      <c r="I45" s="17" t="s">
        <v>988</v>
      </c>
      <c r="J45" s="17">
        <v>0</v>
      </c>
      <c r="K45" s="17">
        <v>55</v>
      </c>
      <c r="L45" s="17">
        <v>111</v>
      </c>
      <c r="M45" s="17">
        <v>21</v>
      </c>
      <c r="N45" s="17">
        <v>6379</v>
      </c>
      <c r="O45" s="17">
        <v>111429.148</v>
      </c>
    </row>
    <row r="46" spans="1:15" ht="18.75" customHeight="1">
      <c r="A46" s="145" t="s">
        <v>369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15">
      <c r="A47" s="151" t="s">
        <v>370</v>
      </c>
      <c r="B47" s="17">
        <v>71</v>
      </c>
      <c r="C47" s="17">
        <v>0</v>
      </c>
      <c r="D47" s="17">
        <v>12</v>
      </c>
      <c r="E47" s="17">
        <v>224</v>
      </c>
      <c r="F47" s="17">
        <v>17</v>
      </c>
      <c r="G47" s="17">
        <v>87</v>
      </c>
      <c r="H47" s="17">
        <v>47</v>
      </c>
      <c r="I47" s="17" t="s">
        <v>988</v>
      </c>
      <c r="J47" s="17">
        <v>0</v>
      </c>
      <c r="K47" s="17">
        <v>259</v>
      </c>
      <c r="L47" s="17">
        <v>466</v>
      </c>
      <c r="M47" s="17">
        <v>213</v>
      </c>
      <c r="N47" s="17">
        <v>69182</v>
      </c>
      <c r="O47" s="17">
        <v>613229.31599999999</v>
      </c>
    </row>
    <row r="48" spans="1:15">
      <c r="A48" s="151" t="s">
        <v>371</v>
      </c>
      <c r="B48" s="17">
        <v>11</v>
      </c>
      <c r="C48" s="17">
        <v>0</v>
      </c>
      <c r="D48" s="17">
        <v>7</v>
      </c>
      <c r="E48" s="17">
        <v>51</v>
      </c>
      <c r="F48" s="17">
        <v>0</v>
      </c>
      <c r="G48" s="17">
        <v>9</v>
      </c>
      <c r="H48" s="17" t="s">
        <v>988</v>
      </c>
      <c r="I48" s="17" t="s">
        <v>988</v>
      </c>
      <c r="J48" s="17">
        <v>0</v>
      </c>
      <c r="K48" s="17">
        <v>55</v>
      </c>
      <c r="L48" s="17">
        <v>64</v>
      </c>
      <c r="M48" s="17">
        <v>24</v>
      </c>
      <c r="N48" s="17">
        <v>7355</v>
      </c>
      <c r="O48" s="17">
        <v>105110.227</v>
      </c>
    </row>
    <row r="49" spans="1:15">
      <c r="A49" s="151" t="s">
        <v>372</v>
      </c>
      <c r="B49" s="17">
        <v>7</v>
      </c>
      <c r="C49" s="17">
        <v>0</v>
      </c>
      <c r="D49" s="17">
        <v>6</v>
      </c>
      <c r="E49" s="17">
        <v>31</v>
      </c>
      <c r="F49" s="17">
        <v>5</v>
      </c>
      <c r="G49" s="17">
        <v>19</v>
      </c>
      <c r="H49" s="17">
        <v>11</v>
      </c>
      <c r="I49" s="17" t="s">
        <v>988</v>
      </c>
      <c r="J49" s="17">
        <v>0</v>
      </c>
      <c r="K49" s="17">
        <v>29</v>
      </c>
      <c r="L49" s="17">
        <v>55</v>
      </c>
      <c r="M49" s="17">
        <v>16</v>
      </c>
      <c r="N49" s="17">
        <v>4877</v>
      </c>
      <c r="O49" s="17">
        <v>70225.275999999998</v>
      </c>
    </row>
    <row r="50" spans="1:15">
      <c r="A50" s="151" t="s">
        <v>373</v>
      </c>
      <c r="B50" s="17">
        <v>25</v>
      </c>
      <c r="C50" s="17">
        <v>0</v>
      </c>
      <c r="D50" s="17">
        <v>22</v>
      </c>
      <c r="E50" s="17">
        <v>117</v>
      </c>
      <c r="F50" s="17" t="s">
        <v>988</v>
      </c>
      <c r="G50" s="17">
        <v>49</v>
      </c>
      <c r="H50" s="17">
        <v>18</v>
      </c>
      <c r="I50" s="17">
        <v>6</v>
      </c>
      <c r="J50" s="17">
        <v>0</v>
      </c>
      <c r="K50" s="17">
        <v>142</v>
      </c>
      <c r="L50" s="17">
        <v>222</v>
      </c>
      <c r="M50" s="17">
        <v>66</v>
      </c>
      <c r="N50" s="17">
        <v>24061</v>
      </c>
      <c r="O50" s="17">
        <v>295368.88299999997</v>
      </c>
    </row>
    <row r="51" spans="1:15">
      <c r="A51" s="151" t="s">
        <v>374</v>
      </c>
      <c r="B51" s="17">
        <v>36</v>
      </c>
      <c r="C51" s="17" t="s">
        <v>988</v>
      </c>
      <c r="D51" s="17">
        <v>6</v>
      </c>
      <c r="E51" s="17">
        <v>190</v>
      </c>
      <c r="F51" s="17">
        <v>4</v>
      </c>
      <c r="G51" s="17">
        <v>30</v>
      </c>
      <c r="H51" s="17">
        <v>20</v>
      </c>
      <c r="I51" s="17" t="s">
        <v>988</v>
      </c>
      <c r="J51" s="17" t="s">
        <v>988</v>
      </c>
      <c r="K51" s="17">
        <v>196</v>
      </c>
      <c r="L51" s="17">
        <v>225</v>
      </c>
      <c r="M51" s="17">
        <v>60</v>
      </c>
      <c r="N51" s="17">
        <v>18276</v>
      </c>
      <c r="O51" s="17">
        <v>345183.78499999997</v>
      </c>
    </row>
    <row r="52" spans="1:15">
      <c r="A52" s="151" t="s">
        <v>375</v>
      </c>
      <c r="B52" s="17">
        <v>5</v>
      </c>
      <c r="C52" s="17">
        <v>0</v>
      </c>
      <c r="D52" s="17" t="s">
        <v>988</v>
      </c>
      <c r="E52" s="17">
        <v>6</v>
      </c>
      <c r="F52" s="17" t="s">
        <v>988</v>
      </c>
      <c r="G52" s="17" t="s">
        <v>988</v>
      </c>
      <c r="H52" s="17">
        <v>4</v>
      </c>
      <c r="I52" s="17">
        <v>0</v>
      </c>
      <c r="J52" s="17">
        <v>0</v>
      </c>
      <c r="K52" s="17">
        <v>35</v>
      </c>
      <c r="L52" s="17">
        <v>30</v>
      </c>
      <c r="M52" s="17">
        <v>16</v>
      </c>
      <c r="N52" s="17">
        <v>5312</v>
      </c>
      <c r="O52" s="17">
        <v>60287.364999999998</v>
      </c>
    </row>
    <row r="53" spans="1:15">
      <c r="A53" s="151" t="s">
        <v>376</v>
      </c>
      <c r="B53" s="17">
        <v>8</v>
      </c>
      <c r="C53" s="17">
        <v>0</v>
      </c>
      <c r="D53" s="17">
        <v>6</v>
      </c>
      <c r="E53" s="17">
        <v>45</v>
      </c>
      <c r="F53" s="17">
        <v>8</v>
      </c>
      <c r="G53" s="17">
        <v>25</v>
      </c>
      <c r="H53" s="17">
        <v>13</v>
      </c>
      <c r="I53" s="17" t="s">
        <v>988</v>
      </c>
      <c r="J53" s="17">
        <v>0</v>
      </c>
      <c r="K53" s="17">
        <v>82</v>
      </c>
      <c r="L53" s="17">
        <v>144</v>
      </c>
      <c r="M53" s="17">
        <v>29</v>
      </c>
      <c r="N53" s="17">
        <v>9256</v>
      </c>
      <c r="O53" s="17">
        <v>160300.77299999999</v>
      </c>
    </row>
    <row r="54" spans="1:15">
      <c r="A54" s="151" t="s">
        <v>377</v>
      </c>
      <c r="B54" s="17">
        <v>5</v>
      </c>
      <c r="C54" s="17">
        <v>0</v>
      </c>
      <c r="D54" s="17">
        <v>7</v>
      </c>
      <c r="E54" s="17">
        <v>29</v>
      </c>
      <c r="F54" s="17">
        <v>0</v>
      </c>
      <c r="G54" s="17">
        <v>16</v>
      </c>
      <c r="H54" s="17">
        <v>4</v>
      </c>
      <c r="I54" s="17" t="s">
        <v>988</v>
      </c>
      <c r="J54" s="17">
        <v>0</v>
      </c>
      <c r="K54" s="17">
        <v>21</v>
      </c>
      <c r="L54" s="17">
        <v>38</v>
      </c>
      <c r="M54" s="17">
        <v>20</v>
      </c>
      <c r="N54" s="17">
        <v>6635</v>
      </c>
      <c r="O54" s="17">
        <v>55764.118999999999</v>
      </c>
    </row>
    <row r="55" spans="1:15">
      <c r="A55" s="151" t="s">
        <v>378</v>
      </c>
      <c r="B55" s="17">
        <v>8</v>
      </c>
      <c r="C55" s="17">
        <v>0</v>
      </c>
      <c r="D55" s="17" t="s">
        <v>988</v>
      </c>
      <c r="E55" s="17">
        <v>17</v>
      </c>
      <c r="F55" s="17" t="s">
        <v>988</v>
      </c>
      <c r="G55" s="17">
        <v>10</v>
      </c>
      <c r="H55" s="17" t="s">
        <v>988</v>
      </c>
      <c r="I55" s="17">
        <v>0</v>
      </c>
      <c r="J55" s="17">
        <v>0</v>
      </c>
      <c r="K55" s="17">
        <v>17</v>
      </c>
      <c r="L55" s="17">
        <v>49</v>
      </c>
      <c r="M55" s="17">
        <v>24</v>
      </c>
      <c r="N55" s="17">
        <v>7503</v>
      </c>
      <c r="O55" s="17">
        <v>53593.578000000001</v>
      </c>
    </row>
    <row r="56" spans="1:15" ht="18.75" customHeight="1">
      <c r="A56" s="145" t="s">
        <v>379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>
      <c r="A57" s="151" t="s">
        <v>380</v>
      </c>
      <c r="B57" s="17" t="s">
        <v>988</v>
      </c>
      <c r="C57" s="17">
        <v>0</v>
      </c>
      <c r="D57" s="17" t="s">
        <v>988</v>
      </c>
      <c r="E57" s="17">
        <v>14</v>
      </c>
      <c r="F57" s="17" t="s">
        <v>988</v>
      </c>
      <c r="G57" s="17">
        <v>7</v>
      </c>
      <c r="H57" s="17" t="s">
        <v>988</v>
      </c>
      <c r="I57" s="17">
        <v>0</v>
      </c>
      <c r="J57" s="17">
        <v>0</v>
      </c>
      <c r="K57" s="17">
        <v>16</v>
      </c>
      <c r="L57" s="17">
        <v>22</v>
      </c>
      <c r="M57" s="17">
        <v>6</v>
      </c>
      <c r="N57" s="17">
        <v>1938</v>
      </c>
      <c r="O57" s="17">
        <v>29735.74</v>
      </c>
    </row>
    <row r="58" spans="1:15">
      <c r="A58" s="151" t="s">
        <v>381</v>
      </c>
      <c r="B58" s="17">
        <v>4</v>
      </c>
      <c r="C58" s="17">
        <v>0</v>
      </c>
      <c r="D58" s="17" t="s">
        <v>988</v>
      </c>
      <c r="E58" s="17">
        <v>59</v>
      </c>
      <c r="F58" s="17">
        <v>6</v>
      </c>
      <c r="G58" s="17">
        <v>35</v>
      </c>
      <c r="H58" s="17">
        <v>12</v>
      </c>
      <c r="I58" s="17">
        <v>4</v>
      </c>
      <c r="J58" s="17">
        <v>0</v>
      </c>
      <c r="K58" s="17">
        <v>74</v>
      </c>
      <c r="L58" s="17">
        <v>82</v>
      </c>
      <c r="M58" s="17">
        <v>33</v>
      </c>
      <c r="N58" s="17">
        <v>10505</v>
      </c>
      <c r="O58" s="17">
        <v>142628.72</v>
      </c>
    </row>
    <row r="59" spans="1:15">
      <c r="A59" s="151" t="s">
        <v>382</v>
      </c>
      <c r="B59" s="17" t="s">
        <v>988</v>
      </c>
      <c r="C59" s="17">
        <v>0</v>
      </c>
      <c r="D59" s="17">
        <v>8</v>
      </c>
      <c r="E59" s="17">
        <v>22</v>
      </c>
      <c r="F59" s="17">
        <v>6</v>
      </c>
      <c r="G59" s="17">
        <v>15</v>
      </c>
      <c r="H59" s="17">
        <v>8</v>
      </c>
      <c r="I59" s="17" t="s">
        <v>988</v>
      </c>
      <c r="J59" s="17">
        <v>0</v>
      </c>
      <c r="K59" s="17">
        <v>31</v>
      </c>
      <c r="L59" s="17">
        <v>52</v>
      </c>
      <c r="M59" s="17">
        <v>8</v>
      </c>
      <c r="N59" s="17">
        <v>2494</v>
      </c>
      <c r="O59" s="17">
        <v>61113.387999999999</v>
      </c>
    </row>
    <row r="60" spans="1:15">
      <c r="A60" s="151" t="s">
        <v>383</v>
      </c>
      <c r="B60" s="17">
        <v>97</v>
      </c>
      <c r="C60" s="17">
        <v>0</v>
      </c>
      <c r="D60" s="17">
        <v>48</v>
      </c>
      <c r="E60" s="17">
        <v>168</v>
      </c>
      <c r="F60" s="17">
        <v>55</v>
      </c>
      <c r="G60" s="17">
        <v>152</v>
      </c>
      <c r="H60" s="17">
        <v>67</v>
      </c>
      <c r="I60" s="17">
        <v>8</v>
      </c>
      <c r="J60" s="17">
        <v>0</v>
      </c>
      <c r="K60" s="17">
        <v>518</v>
      </c>
      <c r="L60" s="17">
        <v>657</v>
      </c>
      <c r="M60" s="17">
        <v>198</v>
      </c>
      <c r="N60" s="17">
        <v>63177</v>
      </c>
      <c r="O60" s="17">
        <v>975768.34400000004</v>
      </c>
    </row>
    <row r="61" spans="1:15">
      <c r="A61" s="151" t="s">
        <v>384</v>
      </c>
      <c r="B61" s="17">
        <v>10</v>
      </c>
      <c r="C61" s="17">
        <v>0</v>
      </c>
      <c r="D61" s="17">
        <v>17</v>
      </c>
      <c r="E61" s="17">
        <v>90</v>
      </c>
      <c r="F61" s="17" t="s">
        <v>988</v>
      </c>
      <c r="G61" s="17">
        <v>35</v>
      </c>
      <c r="H61" s="17">
        <v>8</v>
      </c>
      <c r="I61" s="17" t="s">
        <v>988</v>
      </c>
      <c r="J61" s="17">
        <v>0</v>
      </c>
      <c r="K61" s="17">
        <v>87</v>
      </c>
      <c r="L61" s="17">
        <v>127</v>
      </c>
      <c r="M61" s="17">
        <v>32</v>
      </c>
      <c r="N61" s="17">
        <v>9764</v>
      </c>
      <c r="O61" s="17">
        <v>166123.435</v>
      </c>
    </row>
    <row r="62" spans="1:15">
      <c r="A62" s="151" t="s">
        <v>385</v>
      </c>
      <c r="B62" s="17">
        <v>26</v>
      </c>
      <c r="C62" s="17">
        <v>0</v>
      </c>
      <c r="D62" s="17">
        <v>35</v>
      </c>
      <c r="E62" s="17">
        <v>88</v>
      </c>
      <c r="F62" s="17">
        <v>7</v>
      </c>
      <c r="G62" s="17">
        <v>58</v>
      </c>
      <c r="H62" s="17">
        <v>21</v>
      </c>
      <c r="I62" s="17" t="s">
        <v>988</v>
      </c>
      <c r="J62" s="17">
        <v>0</v>
      </c>
      <c r="K62" s="17">
        <v>128</v>
      </c>
      <c r="L62" s="17">
        <v>206</v>
      </c>
      <c r="M62" s="17">
        <v>80</v>
      </c>
      <c r="N62" s="17">
        <v>25876</v>
      </c>
      <c r="O62" s="17">
        <v>282058.81400000001</v>
      </c>
    </row>
    <row r="63" spans="1:15">
      <c r="A63" s="151" t="s">
        <v>386</v>
      </c>
      <c r="B63" s="17">
        <v>91</v>
      </c>
      <c r="C63" s="17" t="s">
        <v>988</v>
      </c>
      <c r="D63" s="17">
        <v>60</v>
      </c>
      <c r="E63" s="17">
        <v>213</v>
      </c>
      <c r="F63" s="17">
        <v>49</v>
      </c>
      <c r="G63" s="17">
        <v>153</v>
      </c>
      <c r="H63" s="17">
        <v>64</v>
      </c>
      <c r="I63" s="17">
        <v>5</v>
      </c>
      <c r="J63" s="17">
        <v>0</v>
      </c>
      <c r="K63" s="17">
        <v>559</v>
      </c>
      <c r="L63" s="17">
        <v>596</v>
      </c>
      <c r="M63" s="17">
        <v>186</v>
      </c>
      <c r="N63" s="17">
        <v>61290</v>
      </c>
      <c r="O63" s="17">
        <v>994474.77899999998</v>
      </c>
    </row>
    <row r="64" spans="1:15">
      <c r="A64" s="151" t="s">
        <v>387</v>
      </c>
      <c r="B64" s="17">
        <v>11</v>
      </c>
      <c r="C64" s="17">
        <v>0</v>
      </c>
      <c r="D64" s="17" t="s">
        <v>988</v>
      </c>
      <c r="E64" s="17">
        <v>39</v>
      </c>
      <c r="F64" s="17">
        <v>5</v>
      </c>
      <c r="G64" s="17">
        <v>22</v>
      </c>
      <c r="H64" s="17">
        <v>10</v>
      </c>
      <c r="I64" s="17" t="s">
        <v>988</v>
      </c>
      <c r="J64" s="17">
        <v>0</v>
      </c>
      <c r="K64" s="17">
        <v>50</v>
      </c>
      <c r="L64" s="17">
        <v>72</v>
      </c>
      <c r="M64" s="17">
        <v>20</v>
      </c>
      <c r="N64" s="17">
        <v>6993</v>
      </c>
      <c r="O64" s="17">
        <v>103331.505</v>
      </c>
    </row>
    <row r="65" spans="1:15">
      <c r="A65" s="151" t="s">
        <v>388</v>
      </c>
      <c r="B65" s="17" t="s">
        <v>988</v>
      </c>
      <c r="C65" s="17">
        <v>0</v>
      </c>
      <c r="D65" s="17" t="s">
        <v>988</v>
      </c>
      <c r="E65" s="17">
        <v>9</v>
      </c>
      <c r="F65" s="17">
        <v>5</v>
      </c>
      <c r="G65" s="17">
        <v>6</v>
      </c>
      <c r="H65" s="17" t="s">
        <v>988</v>
      </c>
      <c r="I65" s="17">
        <v>0</v>
      </c>
      <c r="J65" s="17">
        <v>0</v>
      </c>
      <c r="K65" s="17">
        <v>17</v>
      </c>
      <c r="L65" s="17">
        <v>19</v>
      </c>
      <c r="M65" s="17">
        <v>17</v>
      </c>
      <c r="N65" s="17">
        <v>6137</v>
      </c>
      <c r="O65" s="17">
        <v>38551.197999999997</v>
      </c>
    </row>
    <row r="66" spans="1:15">
      <c r="A66" s="151" t="s">
        <v>389</v>
      </c>
      <c r="B66" s="17" t="s">
        <v>988</v>
      </c>
      <c r="C66" s="17">
        <v>0</v>
      </c>
      <c r="D66" s="17">
        <v>0</v>
      </c>
      <c r="E66" s="17">
        <v>11</v>
      </c>
      <c r="F66" s="17" t="s">
        <v>988</v>
      </c>
      <c r="G66" s="17">
        <v>5</v>
      </c>
      <c r="H66" s="17" t="s">
        <v>988</v>
      </c>
      <c r="I66" s="17">
        <v>0</v>
      </c>
      <c r="J66" s="17">
        <v>0</v>
      </c>
      <c r="K66" s="17">
        <v>32</v>
      </c>
      <c r="L66" s="17">
        <v>26</v>
      </c>
      <c r="M66" s="17">
        <v>8</v>
      </c>
      <c r="N66" s="17">
        <v>2546</v>
      </c>
      <c r="O66" s="17">
        <v>49208.133000000002</v>
      </c>
    </row>
    <row r="67" spans="1:15">
      <c r="A67" s="151" t="s">
        <v>390</v>
      </c>
      <c r="B67" s="17">
        <v>7</v>
      </c>
      <c r="C67" s="17">
        <v>0</v>
      </c>
      <c r="D67" s="17" t="s">
        <v>988</v>
      </c>
      <c r="E67" s="17" t="s">
        <v>988</v>
      </c>
      <c r="F67" s="17">
        <v>0</v>
      </c>
      <c r="G67" s="17" t="s">
        <v>988</v>
      </c>
      <c r="H67" s="17">
        <v>0</v>
      </c>
      <c r="I67" s="17">
        <v>0</v>
      </c>
      <c r="J67" s="17">
        <v>0</v>
      </c>
      <c r="K67" s="17">
        <v>4</v>
      </c>
      <c r="L67" s="17" t="s">
        <v>988</v>
      </c>
      <c r="M67" s="17">
        <v>0</v>
      </c>
      <c r="N67" s="17">
        <v>0</v>
      </c>
      <c r="O67" s="17">
        <v>10461.778</v>
      </c>
    </row>
    <row r="68" spans="1:15">
      <c r="A68" s="151" t="s">
        <v>391</v>
      </c>
      <c r="B68" s="17" t="s">
        <v>988</v>
      </c>
      <c r="C68" s="17">
        <v>0</v>
      </c>
      <c r="D68" s="17" t="s">
        <v>988</v>
      </c>
      <c r="E68" s="17">
        <v>22</v>
      </c>
      <c r="F68" s="17">
        <v>8</v>
      </c>
      <c r="G68" s="17">
        <v>17</v>
      </c>
      <c r="H68" s="17">
        <v>12</v>
      </c>
      <c r="I68" s="17" t="s">
        <v>988</v>
      </c>
      <c r="J68" s="17" t="s">
        <v>988</v>
      </c>
      <c r="K68" s="17">
        <v>39</v>
      </c>
      <c r="L68" s="17">
        <v>47</v>
      </c>
      <c r="M68" s="17">
        <v>9</v>
      </c>
      <c r="N68" s="17">
        <v>2134</v>
      </c>
      <c r="O68" s="17">
        <v>71219.731</v>
      </c>
    </row>
    <row r="69" spans="1:15">
      <c r="A69" s="151" t="s">
        <v>392</v>
      </c>
      <c r="B69" s="17" t="s">
        <v>988</v>
      </c>
      <c r="C69" s="17">
        <v>0</v>
      </c>
      <c r="D69" s="17" t="s">
        <v>988</v>
      </c>
      <c r="E69" s="17">
        <v>5</v>
      </c>
      <c r="F69" s="17">
        <v>0</v>
      </c>
      <c r="G69" s="17">
        <v>7</v>
      </c>
      <c r="H69" s="17">
        <v>4</v>
      </c>
      <c r="I69" s="17" t="s">
        <v>988</v>
      </c>
      <c r="J69" s="17">
        <v>0</v>
      </c>
      <c r="K69" s="17">
        <v>16</v>
      </c>
      <c r="L69" s="17">
        <v>12</v>
      </c>
      <c r="M69" s="17">
        <v>5</v>
      </c>
      <c r="N69" s="17">
        <v>1573</v>
      </c>
      <c r="O69" s="17">
        <v>28880.43</v>
      </c>
    </row>
    <row r="70" spans="1:15" ht="18.75" customHeight="1">
      <c r="A70" s="145" t="s">
        <v>393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</row>
    <row r="71" spans="1:15">
      <c r="A71" s="151" t="s">
        <v>394</v>
      </c>
      <c r="B71" s="17">
        <v>7</v>
      </c>
      <c r="C71" s="17">
        <v>0</v>
      </c>
      <c r="D71" s="17">
        <v>6</v>
      </c>
      <c r="E71" s="17">
        <v>15</v>
      </c>
      <c r="F71" s="17" t="s">
        <v>988</v>
      </c>
      <c r="G71" s="17">
        <v>7</v>
      </c>
      <c r="H71" s="17" t="s">
        <v>988</v>
      </c>
      <c r="I71" s="17">
        <v>0</v>
      </c>
      <c r="J71" s="17">
        <v>0</v>
      </c>
      <c r="K71" s="17">
        <v>19</v>
      </c>
      <c r="L71" s="17">
        <v>26</v>
      </c>
      <c r="M71" s="17">
        <v>10</v>
      </c>
      <c r="N71" s="17">
        <v>3061</v>
      </c>
      <c r="O71" s="17">
        <v>40695.678999999996</v>
      </c>
    </row>
    <row r="72" spans="1:15">
      <c r="A72" s="151" t="s">
        <v>395</v>
      </c>
      <c r="B72" s="17">
        <v>14</v>
      </c>
      <c r="C72" s="17">
        <v>0</v>
      </c>
      <c r="D72" s="17">
        <v>5</v>
      </c>
      <c r="E72" s="17">
        <v>13</v>
      </c>
      <c r="F72" s="17">
        <v>0</v>
      </c>
      <c r="G72" s="17">
        <v>18</v>
      </c>
      <c r="H72" s="17">
        <v>7</v>
      </c>
      <c r="I72" s="17" t="s">
        <v>988</v>
      </c>
      <c r="J72" s="17">
        <v>0</v>
      </c>
      <c r="K72" s="17">
        <v>74</v>
      </c>
      <c r="L72" s="17">
        <v>96</v>
      </c>
      <c r="M72" s="17">
        <v>44</v>
      </c>
      <c r="N72" s="17">
        <v>15319</v>
      </c>
      <c r="O72" s="17">
        <v>151084.883</v>
      </c>
    </row>
    <row r="73" spans="1:15">
      <c r="A73" s="151" t="s">
        <v>396</v>
      </c>
      <c r="B73" s="17">
        <v>19</v>
      </c>
      <c r="C73" s="17">
        <v>0</v>
      </c>
      <c r="D73" s="17">
        <v>15</v>
      </c>
      <c r="E73" s="17">
        <v>45</v>
      </c>
      <c r="F73" s="17">
        <v>5</v>
      </c>
      <c r="G73" s="17">
        <v>22</v>
      </c>
      <c r="H73" s="17">
        <v>14</v>
      </c>
      <c r="I73" s="17">
        <v>4</v>
      </c>
      <c r="J73" s="17">
        <v>0</v>
      </c>
      <c r="K73" s="17">
        <v>87</v>
      </c>
      <c r="L73" s="17">
        <v>96</v>
      </c>
      <c r="M73" s="17">
        <v>27</v>
      </c>
      <c r="N73" s="17">
        <v>7725</v>
      </c>
      <c r="O73" s="17">
        <v>161348.49299999999</v>
      </c>
    </row>
    <row r="74" spans="1:15">
      <c r="A74" s="151" t="s">
        <v>397</v>
      </c>
      <c r="B74" s="17">
        <v>6</v>
      </c>
      <c r="C74" s="17">
        <v>0</v>
      </c>
      <c r="D74" s="17">
        <v>4</v>
      </c>
      <c r="E74" s="17">
        <v>5</v>
      </c>
      <c r="F74" s="17">
        <v>0</v>
      </c>
      <c r="G74" s="17">
        <v>9</v>
      </c>
      <c r="H74" s="17">
        <v>4</v>
      </c>
      <c r="I74" s="17">
        <v>0</v>
      </c>
      <c r="J74" s="17">
        <v>0</v>
      </c>
      <c r="K74" s="17">
        <v>20</v>
      </c>
      <c r="L74" s="17">
        <v>26</v>
      </c>
      <c r="M74" s="17">
        <v>6</v>
      </c>
      <c r="N74" s="17">
        <v>2086</v>
      </c>
      <c r="O74" s="17">
        <v>39144.248</v>
      </c>
    </row>
    <row r="75" spans="1:15">
      <c r="A75" s="151" t="s">
        <v>398</v>
      </c>
      <c r="B75" s="17">
        <v>4</v>
      </c>
      <c r="C75" s="17">
        <v>0</v>
      </c>
      <c r="D75" s="17">
        <v>7</v>
      </c>
      <c r="E75" s="17">
        <v>16</v>
      </c>
      <c r="F75" s="17" t="s">
        <v>988</v>
      </c>
      <c r="G75" s="17">
        <v>15</v>
      </c>
      <c r="H75" s="17" t="s">
        <v>988</v>
      </c>
      <c r="I75" s="17">
        <v>0</v>
      </c>
      <c r="J75" s="17" t="s">
        <v>988</v>
      </c>
      <c r="K75" s="17">
        <v>13</v>
      </c>
      <c r="L75" s="17">
        <v>26</v>
      </c>
      <c r="M75" s="17">
        <v>11</v>
      </c>
      <c r="N75" s="17">
        <v>3586</v>
      </c>
      <c r="O75" s="17">
        <v>36145.019999999997</v>
      </c>
    </row>
    <row r="76" spans="1:15">
      <c r="A76" s="151" t="s">
        <v>399</v>
      </c>
      <c r="B76" s="17">
        <v>95</v>
      </c>
      <c r="C76" s="17">
        <v>6</v>
      </c>
      <c r="D76" s="17">
        <v>47</v>
      </c>
      <c r="E76" s="17">
        <v>213</v>
      </c>
      <c r="F76" s="17">
        <v>28</v>
      </c>
      <c r="G76" s="17">
        <v>95</v>
      </c>
      <c r="H76" s="17">
        <v>65</v>
      </c>
      <c r="I76" s="17">
        <v>6</v>
      </c>
      <c r="J76" s="17">
        <v>0</v>
      </c>
      <c r="K76" s="17">
        <v>417</v>
      </c>
      <c r="L76" s="17">
        <v>473</v>
      </c>
      <c r="M76" s="17">
        <v>147</v>
      </c>
      <c r="N76" s="17">
        <v>45131</v>
      </c>
      <c r="O76" s="17">
        <v>765323.18900000001</v>
      </c>
    </row>
    <row r="77" spans="1:15">
      <c r="A77" s="151" t="s">
        <v>400</v>
      </c>
      <c r="B77" s="17">
        <v>6</v>
      </c>
      <c r="C77" s="17">
        <v>0</v>
      </c>
      <c r="D77" s="17" t="s">
        <v>988</v>
      </c>
      <c r="E77" s="17">
        <v>8</v>
      </c>
      <c r="F77" s="17" t="s">
        <v>988</v>
      </c>
      <c r="G77" s="17">
        <v>6</v>
      </c>
      <c r="H77" s="17" t="s">
        <v>988</v>
      </c>
      <c r="I77" s="17" t="s">
        <v>988</v>
      </c>
      <c r="J77" s="17">
        <v>0</v>
      </c>
      <c r="K77" s="17">
        <v>15</v>
      </c>
      <c r="L77" s="17">
        <v>25</v>
      </c>
      <c r="M77" s="17">
        <v>4</v>
      </c>
      <c r="N77" s="17">
        <v>1317</v>
      </c>
      <c r="O77" s="17">
        <v>32507.601999999999</v>
      </c>
    </row>
    <row r="78" spans="1:15">
      <c r="A78" s="151" t="s">
        <v>401</v>
      </c>
      <c r="B78" s="17">
        <v>24</v>
      </c>
      <c r="C78" s="17">
        <v>0</v>
      </c>
      <c r="D78" s="17">
        <v>11</v>
      </c>
      <c r="E78" s="17">
        <v>55</v>
      </c>
      <c r="F78" s="17">
        <v>4</v>
      </c>
      <c r="G78" s="17">
        <v>19</v>
      </c>
      <c r="H78" s="17">
        <v>11</v>
      </c>
      <c r="I78" s="17" t="s">
        <v>988</v>
      </c>
      <c r="J78" s="17">
        <v>0</v>
      </c>
      <c r="K78" s="17">
        <v>118</v>
      </c>
      <c r="L78" s="17">
        <v>153</v>
      </c>
      <c r="M78" s="17">
        <v>59</v>
      </c>
      <c r="N78" s="17">
        <v>20398</v>
      </c>
      <c r="O78" s="17">
        <v>229139.29500000001</v>
      </c>
    </row>
    <row r="79" spans="1:15">
      <c r="A79" s="151" t="s">
        <v>402</v>
      </c>
      <c r="B79" s="17">
        <v>12</v>
      </c>
      <c r="C79" s="17">
        <v>0</v>
      </c>
      <c r="D79" s="17">
        <v>11</v>
      </c>
      <c r="E79" s="17">
        <v>25</v>
      </c>
      <c r="F79" s="17">
        <v>4</v>
      </c>
      <c r="G79" s="17">
        <v>9</v>
      </c>
      <c r="H79" s="17" t="s">
        <v>988</v>
      </c>
      <c r="I79" s="17" t="s">
        <v>988</v>
      </c>
      <c r="J79" s="17">
        <v>0</v>
      </c>
      <c r="K79" s="17">
        <v>35</v>
      </c>
      <c r="L79" s="17">
        <v>58</v>
      </c>
      <c r="M79" s="17">
        <v>19</v>
      </c>
      <c r="N79" s="17">
        <v>6216</v>
      </c>
      <c r="O79" s="17">
        <v>79669.88</v>
      </c>
    </row>
    <row r="80" spans="1:15">
      <c r="A80" s="151" t="s">
        <v>403</v>
      </c>
      <c r="B80" s="17">
        <v>15</v>
      </c>
      <c r="C80" s="17">
        <v>0</v>
      </c>
      <c r="D80" s="17">
        <v>31</v>
      </c>
      <c r="E80" s="17">
        <v>33</v>
      </c>
      <c r="F80" s="17">
        <v>5</v>
      </c>
      <c r="G80" s="17">
        <v>20</v>
      </c>
      <c r="H80" s="17">
        <v>6</v>
      </c>
      <c r="I80" s="17" t="s">
        <v>988</v>
      </c>
      <c r="J80" s="17">
        <v>0</v>
      </c>
      <c r="K80" s="17">
        <v>62</v>
      </c>
      <c r="L80" s="17">
        <v>109</v>
      </c>
      <c r="M80" s="17">
        <v>25</v>
      </c>
      <c r="N80" s="17">
        <v>8097</v>
      </c>
      <c r="O80" s="17">
        <v>131709.65400000001</v>
      </c>
    </row>
    <row r="81" spans="1:15">
      <c r="A81" s="151" t="s">
        <v>404</v>
      </c>
      <c r="B81" s="17">
        <v>9</v>
      </c>
      <c r="C81" s="17">
        <v>0</v>
      </c>
      <c r="D81" s="17">
        <v>7</v>
      </c>
      <c r="E81" s="17">
        <v>18</v>
      </c>
      <c r="F81" s="17" t="s">
        <v>988</v>
      </c>
      <c r="G81" s="17">
        <v>17</v>
      </c>
      <c r="H81" s="17">
        <v>6</v>
      </c>
      <c r="I81" s="17">
        <v>0</v>
      </c>
      <c r="J81" s="17">
        <v>0</v>
      </c>
      <c r="K81" s="17">
        <v>38</v>
      </c>
      <c r="L81" s="17">
        <v>71</v>
      </c>
      <c r="M81" s="17">
        <v>15</v>
      </c>
      <c r="N81" s="17">
        <v>5034</v>
      </c>
      <c r="O81" s="17">
        <v>79696.262000000002</v>
      </c>
    </row>
    <row r="82" spans="1:15">
      <c r="A82" s="151" t="s">
        <v>405</v>
      </c>
      <c r="B82" s="17">
        <v>32</v>
      </c>
      <c r="C82" s="17">
        <v>0</v>
      </c>
      <c r="D82" s="17">
        <v>11</v>
      </c>
      <c r="E82" s="17">
        <v>49</v>
      </c>
      <c r="F82" s="17" t="s">
        <v>988</v>
      </c>
      <c r="G82" s="17">
        <v>23</v>
      </c>
      <c r="H82" s="17">
        <v>13</v>
      </c>
      <c r="I82" s="17" t="s">
        <v>988</v>
      </c>
      <c r="J82" s="17">
        <v>0</v>
      </c>
      <c r="K82" s="17">
        <v>64</v>
      </c>
      <c r="L82" s="17">
        <v>113</v>
      </c>
      <c r="M82" s="17">
        <v>32</v>
      </c>
      <c r="N82" s="17">
        <v>10859</v>
      </c>
      <c r="O82" s="17">
        <v>151525.622</v>
      </c>
    </row>
    <row r="83" spans="1:15">
      <c r="A83" s="151" t="s">
        <v>406</v>
      </c>
      <c r="B83" s="17">
        <v>30</v>
      </c>
      <c r="C83" s="17">
        <v>0</v>
      </c>
      <c r="D83" s="17">
        <v>10</v>
      </c>
      <c r="E83" s="17">
        <v>88</v>
      </c>
      <c r="F83" s="17">
        <v>9</v>
      </c>
      <c r="G83" s="17">
        <v>30</v>
      </c>
      <c r="H83" s="17">
        <v>23</v>
      </c>
      <c r="I83" s="17" t="s">
        <v>988</v>
      </c>
      <c r="J83" s="17">
        <v>0</v>
      </c>
      <c r="K83" s="17">
        <v>129</v>
      </c>
      <c r="L83" s="17">
        <v>133</v>
      </c>
      <c r="M83" s="17">
        <v>21</v>
      </c>
      <c r="N83" s="17">
        <v>6553</v>
      </c>
      <c r="O83" s="17">
        <v>222809.23699999999</v>
      </c>
    </row>
    <row r="84" spans="1:15" ht="18.75" customHeight="1">
      <c r="A84" s="145" t="s">
        <v>407</v>
      </c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</row>
    <row r="85" spans="1:15">
      <c r="A85" s="151" t="s">
        <v>408</v>
      </c>
      <c r="B85" s="17">
        <v>8</v>
      </c>
      <c r="C85" s="17">
        <v>0</v>
      </c>
      <c r="D85" s="17">
        <v>9</v>
      </c>
      <c r="E85" s="17">
        <v>44</v>
      </c>
      <c r="F85" s="17">
        <v>4</v>
      </c>
      <c r="G85" s="17">
        <v>30</v>
      </c>
      <c r="H85" s="17">
        <v>11</v>
      </c>
      <c r="I85" s="17">
        <v>7</v>
      </c>
      <c r="J85" s="17">
        <v>0</v>
      </c>
      <c r="K85" s="17">
        <v>43</v>
      </c>
      <c r="L85" s="17">
        <v>71</v>
      </c>
      <c r="M85" s="17">
        <v>21</v>
      </c>
      <c r="N85" s="17">
        <v>6722</v>
      </c>
      <c r="O85" s="17">
        <v>103744.93700000001</v>
      </c>
    </row>
    <row r="86" spans="1:15">
      <c r="A86" s="151" t="s">
        <v>409</v>
      </c>
      <c r="B86" s="17">
        <v>4</v>
      </c>
      <c r="C86" s="17">
        <v>0</v>
      </c>
      <c r="D86" s="17">
        <v>7</v>
      </c>
      <c r="E86" s="17">
        <v>16</v>
      </c>
      <c r="F86" s="17" t="s">
        <v>988</v>
      </c>
      <c r="G86" s="17">
        <v>10</v>
      </c>
      <c r="H86" s="17">
        <v>0</v>
      </c>
      <c r="I86" s="17">
        <v>0</v>
      </c>
      <c r="J86" s="17">
        <v>0</v>
      </c>
      <c r="K86" s="17">
        <v>17</v>
      </c>
      <c r="L86" s="17">
        <v>23</v>
      </c>
      <c r="M86" s="17">
        <v>6</v>
      </c>
      <c r="N86" s="17">
        <v>1800</v>
      </c>
      <c r="O86" s="17">
        <v>33957.934999999998</v>
      </c>
    </row>
    <row r="87" spans="1:15">
      <c r="A87" s="151" t="s">
        <v>410</v>
      </c>
      <c r="B87" s="17">
        <v>16</v>
      </c>
      <c r="C87" s="17">
        <v>0</v>
      </c>
      <c r="D87" s="17">
        <v>15</v>
      </c>
      <c r="E87" s="17">
        <v>58</v>
      </c>
      <c r="F87" s="17">
        <v>12</v>
      </c>
      <c r="G87" s="17">
        <v>38</v>
      </c>
      <c r="H87" s="17">
        <v>17</v>
      </c>
      <c r="I87" s="17">
        <v>0</v>
      </c>
      <c r="J87" s="17">
        <v>0</v>
      </c>
      <c r="K87" s="17">
        <v>109</v>
      </c>
      <c r="L87" s="17">
        <v>185</v>
      </c>
      <c r="M87" s="17">
        <v>40</v>
      </c>
      <c r="N87" s="17">
        <v>12398</v>
      </c>
      <c r="O87" s="17">
        <v>212362.04399999999</v>
      </c>
    </row>
    <row r="88" spans="1:15">
      <c r="A88" s="151" t="s">
        <v>411</v>
      </c>
      <c r="B88" s="17">
        <v>7</v>
      </c>
      <c r="C88" s="17">
        <v>0</v>
      </c>
      <c r="D88" s="17">
        <v>7</v>
      </c>
      <c r="E88" s="17">
        <v>31</v>
      </c>
      <c r="F88" s="17" t="s">
        <v>988</v>
      </c>
      <c r="G88" s="17">
        <v>12</v>
      </c>
      <c r="H88" s="17" t="s">
        <v>988</v>
      </c>
      <c r="I88" s="17">
        <v>0</v>
      </c>
      <c r="J88" s="17">
        <v>0</v>
      </c>
      <c r="K88" s="17">
        <v>33</v>
      </c>
      <c r="L88" s="17">
        <v>56</v>
      </c>
      <c r="M88" s="17">
        <v>7</v>
      </c>
      <c r="N88" s="17">
        <v>2147</v>
      </c>
      <c r="O88" s="17">
        <v>62448.597000000002</v>
      </c>
    </row>
    <row r="89" spans="1:15">
      <c r="A89" s="151" t="s">
        <v>412</v>
      </c>
      <c r="B89" s="17">
        <v>18</v>
      </c>
      <c r="C89" s="17">
        <v>0</v>
      </c>
      <c r="D89" s="17">
        <v>23</v>
      </c>
      <c r="E89" s="17">
        <v>48</v>
      </c>
      <c r="F89" s="17">
        <v>5</v>
      </c>
      <c r="G89" s="17">
        <v>8</v>
      </c>
      <c r="H89" s="17">
        <v>0</v>
      </c>
      <c r="I89" s="17" t="s">
        <v>988</v>
      </c>
      <c r="J89" s="17">
        <v>0</v>
      </c>
      <c r="K89" s="17">
        <v>42</v>
      </c>
      <c r="L89" s="17">
        <v>74</v>
      </c>
      <c r="M89" s="17">
        <v>15</v>
      </c>
      <c r="N89" s="17">
        <v>5018</v>
      </c>
      <c r="O89" s="17">
        <v>93159.837</v>
      </c>
    </row>
    <row r="90" spans="1:15">
      <c r="A90" s="151" t="s">
        <v>413</v>
      </c>
      <c r="B90" s="17">
        <v>5</v>
      </c>
      <c r="C90" s="17">
        <v>0</v>
      </c>
      <c r="D90" s="17" t="s">
        <v>988</v>
      </c>
      <c r="E90" s="17">
        <v>14</v>
      </c>
      <c r="F90" s="17" t="s">
        <v>988</v>
      </c>
      <c r="G90" s="17">
        <v>5</v>
      </c>
      <c r="H90" s="17" t="s">
        <v>988</v>
      </c>
      <c r="I90" s="17" t="s">
        <v>988</v>
      </c>
      <c r="J90" s="17">
        <v>0</v>
      </c>
      <c r="K90" s="17">
        <v>23</v>
      </c>
      <c r="L90" s="17">
        <v>28</v>
      </c>
      <c r="M90" s="17">
        <v>5</v>
      </c>
      <c r="N90" s="17">
        <v>1792</v>
      </c>
      <c r="O90" s="17">
        <v>43131.281000000003</v>
      </c>
    </row>
    <row r="91" spans="1:15">
      <c r="A91" s="151" t="s">
        <v>414</v>
      </c>
      <c r="B91" s="17">
        <v>49</v>
      </c>
      <c r="C91" s="17" t="s">
        <v>988</v>
      </c>
      <c r="D91" s="17">
        <v>177</v>
      </c>
      <c r="E91" s="17">
        <v>141</v>
      </c>
      <c r="F91" s="17">
        <v>31</v>
      </c>
      <c r="G91" s="17">
        <v>99</v>
      </c>
      <c r="H91" s="17">
        <v>28</v>
      </c>
      <c r="I91" s="17">
        <v>6</v>
      </c>
      <c r="J91" s="17">
        <v>0</v>
      </c>
      <c r="K91" s="17">
        <v>303</v>
      </c>
      <c r="L91" s="17">
        <v>340</v>
      </c>
      <c r="M91" s="17">
        <v>116</v>
      </c>
      <c r="N91" s="17">
        <v>36582</v>
      </c>
      <c r="O91" s="17">
        <v>570013.70799999998</v>
      </c>
    </row>
    <row r="92" spans="1:15">
      <c r="A92" s="151" t="s">
        <v>415</v>
      </c>
      <c r="B92" s="17">
        <v>10</v>
      </c>
      <c r="C92" s="17">
        <v>0</v>
      </c>
      <c r="D92" s="17">
        <v>9</v>
      </c>
      <c r="E92" s="17">
        <v>51</v>
      </c>
      <c r="F92" s="17">
        <v>5</v>
      </c>
      <c r="G92" s="17">
        <v>9</v>
      </c>
      <c r="H92" s="17">
        <v>8</v>
      </c>
      <c r="I92" s="17" t="s">
        <v>988</v>
      </c>
      <c r="J92" s="17">
        <v>0</v>
      </c>
      <c r="K92" s="17">
        <v>51</v>
      </c>
      <c r="L92" s="17">
        <v>56</v>
      </c>
      <c r="M92" s="17">
        <v>16</v>
      </c>
      <c r="N92" s="17">
        <v>4689</v>
      </c>
      <c r="O92" s="17">
        <v>93233.37</v>
      </c>
    </row>
    <row r="93" spans="1:15" ht="18.75" customHeight="1">
      <c r="A93" s="145" t="s">
        <v>416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</row>
    <row r="94" spans="1:15">
      <c r="A94" s="151" t="s">
        <v>417</v>
      </c>
      <c r="B94" s="17">
        <v>7</v>
      </c>
      <c r="C94" s="17">
        <v>0</v>
      </c>
      <c r="D94" s="17">
        <v>4</v>
      </c>
      <c r="E94" s="17">
        <v>14</v>
      </c>
      <c r="F94" s="17">
        <v>8</v>
      </c>
      <c r="G94" s="17">
        <v>9</v>
      </c>
      <c r="H94" s="17" t="s">
        <v>988</v>
      </c>
      <c r="I94" s="17">
        <v>0</v>
      </c>
      <c r="J94" s="17">
        <v>0</v>
      </c>
      <c r="K94" s="17">
        <v>32</v>
      </c>
      <c r="L94" s="17">
        <v>42</v>
      </c>
      <c r="M94" s="17">
        <v>12</v>
      </c>
      <c r="N94" s="17">
        <v>4287</v>
      </c>
      <c r="O94" s="17">
        <v>60762.173999999999</v>
      </c>
    </row>
    <row r="95" spans="1:15">
      <c r="A95" s="151" t="s">
        <v>418</v>
      </c>
      <c r="B95" s="17">
        <v>4</v>
      </c>
      <c r="C95" s="17">
        <v>0</v>
      </c>
      <c r="D95" s="17">
        <v>16</v>
      </c>
      <c r="E95" s="17">
        <v>10</v>
      </c>
      <c r="F95" s="17" t="s">
        <v>988</v>
      </c>
      <c r="G95" s="17">
        <v>7</v>
      </c>
      <c r="H95" s="17" t="s">
        <v>988</v>
      </c>
      <c r="I95" s="17">
        <v>0</v>
      </c>
      <c r="J95" s="17">
        <v>0</v>
      </c>
      <c r="K95" s="17">
        <v>38</v>
      </c>
      <c r="L95" s="17">
        <v>30</v>
      </c>
      <c r="M95" s="17">
        <v>13</v>
      </c>
      <c r="N95" s="17">
        <v>4130</v>
      </c>
      <c r="O95" s="17">
        <v>62985.279000000002</v>
      </c>
    </row>
    <row r="96" spans="1:15">
      <c r="A96" s="151" t="s">
        <v>419</v>
      </c>
      <c r="B96" s="17">
        <v>14</v>
      </c>
      <c r="C96" s="17">
        <v>0</v>
      </c>
      <c r="D96" s="17">
        <v>8</v>
      </c>
      <c r="E96" s="17">
        <v>41</v>
      </c>
      <c r="F96" s="17" t="s">
        <v>988</v>
      </c>
      <c r="G96" s="17">
        <v>15</v>
      </c>
      <c r="H96" s="17">
        <v>4</v>
      </c>
      <c r="I96" s="17">
        <v>0</v>
      </c>
      <c r="J96" s="17">
        <v>0</v>
      </c>
      <c r="K96" s="17">
        <v>68</v>
      </c>
      <c r="L96" s="17">
        <v>75</v>
      </c>
      <c r="M96" s="17">
        <v>20</v>
      </c>
      <c r="N96" s="17">
        <v>6824</v>
      </c>
      <c r="O96" s="17">
        <v>119678.38800000001</v>
      </c>
    </row>
    <row r="97" spans="1:15">
      <c r="A97" s="151" t="s">
        <v>420</v>
      </c>
      <c r="B97" s="17">
        <v>5</v>
      </c>
      <c r="C97" s="17">
        <v>0</v>
      </c>
      <c r="D97" s="17">
        <v>0</v>
      </c>
      <c r="E97" s="17">
        <v>9</v>
      </c>
      <c r="F97" s="17" t="s">
        <v>988</v>
      </c>
      <c r="G97" s="17" t="s">
        <v>988</v>
      </c>
      <c r="H97" s="17" t="s">
        <v>988</v>
      </c>
      <c r="I97" s="17">
        <v>0</v>
      </c>
      <c r="J97" s="17">
        <v>0</v>
      </c>
      <c r="K97" s="17">
        <v>16</v>
      </c>
      <c r="L97" s="17">
        <v>17</v>
      </c>
      <c r="M97" s="17">
        <v>4</v>
      </c>
      <c r="N97" s="17">
        <v>1413</v>
      </c>
      <c r="O97" s="17">
        <v>28080.988000000001</v>
      </c>
    </row>
    <row r="98" spans="1:15">
      <c r="A98" s="151" t="s">
        <v>421</v>
      </c>
      <c r="B98" s="17">
        <v>36</v>
      </c>
      <c r="C98" s="17">
        <v>0</v>
      </c>
      <c r="D98" s="17">
        <v>33</v>
      </c>
      <c r="E98" s="17">
        <v>163</v>
      </c>
      <c r="F98" s="17">
        <v>9</v>
      </c>
      <c r="G98" s="17">
        <v>60</v>
      </c>
      <c r="H98" s="17">
        <v>33</v>
      </c>
      <c r="I98" s="17">
        <v>4</v>
      </c>
      <c r="J98" s="17">
        <v>0</v>
      </c>
      <c r="K98" s="17">
        <v>317</v>
      </c>
      <c r="L98" s="17">
        <v>381</v>
      </c>
      <c r="M98" s="17">
        <v>108</v>
      </c>
      <c r="N98" s="17">
        <v>33987</v>
      </c>
      <c r="O98" s="17">
        <v>555938.21499999997</v>
      </c>
    </row>
    <row r="99" spans="1:15">
      <c r="A99" s="151" t="s">
        <v>422</v>
      </c>
      <c r="B99" s="17">
        <v>10</v>
      </c>
      <c r="C99" s="17">
        <v>0</v>
      </c>
      <c r="D99" s="17">
        <v>11</v>
      </c>
      <c r="E99" s="17">
        <v>34</v>
      </c>
      <c r="F99" s="17">
        <v>4</v>
      </c>
      <c r="G99" s="17">
        <v>20</v>
      </c>
      <c r="H99" s="17">
        <v>7</v>
      </c>
      <c r="I99" s="17">
        <v>0</v>
      </c>
      <c r="J99" s="17">
        <v>0</v>
      </c>
      <c r="K99" s="17">
        <v>44</v>
      </c>
      <c r="L99" s="17">
        <v>62</v>
      </c>
      <c r="M99" s="17">
        <v>26</v>
      </c>
      <c r="N99" s="17">
        <v>8277</v>
      </c>
      <c r="O99" s="17">
        <v>93857.197</v>
      </c>
    </row>
    <row r="100" spans="1:15">
      <c r="A100" s="151" t="s">
        <v>423</v>
      </c>
      <c r="B100" s="17">
        <v>12</v>
      </c>
      <c r="C100" s="17">
        <v>0</v>
      </c>
      <c r="D100" s="17">
        <v>11</v>
      </c>
      <c r="E100" s="17">
        <v>26</v>
      </c>
      <c r="F100" s="17">
        <v>4</v>
      </c>
      <c r="G100" s="17">
        <v>9</v>
      </c>
      <c r="H100" s="17">
        <v>8</v>
      </c>
      <c r="I100" s="17" t="s">
        <v>988</v>
      </c>
      <c r="J100" s="17">
        <v>0</v>
      </c>
      <c r="K100" s="17">
        <v>56</v>
      </c>
      <c r="L100" s="17">
        <v>59</v>
      </c>
      <c r="M100" s="17">
        <v>27</v>
      </c>
      <c r="N100" s="17">
        <v>8611</v>
      </c>
      <c r="O100" s="17">
        <v>105978.97900000001</v>
      </c>
    </row>
    <row r="101" spans="1:15">
      <c r="A101" s="151" t="s">
        <v>424</v>
      </c>
      <c r="B101" s="17">
        <v>13</v>
      </c>
      <c r="C101" s="17">
        <v>0</v>
      </c>
      <c r="D101" s="17">
        <v>13</v>
      </c>
      <c r="E101" s="17">
        <v>48</v>
      </c>
      <c r="F101" s="17">
        <v>11</v>
      </c>
      <c r="G101" s="17">
        <v>25</v>
      </c>
      <c r="H101" s="17">
        <v>17</v>
      </c>
      <c r="I101" s="17">
        <v>0</v>
      </c>
      <c r="J101" s="17">
        <v>0</v>
      </c>
      <c r="K101" s="17">
        <v>66</v>
      </c>
      <c r="L101" s="17">
        <v>106</v>
      </c>
      <c r="M101" s="17">
        <v>34</v>
      </c>
      <c r="N101" s="17">
        <v>11854</v>
      </c>
      <c r="O101" s="17">
        <v>139703.948</v>
      </c>
    </row>
    <row r="102" spans="1:15">
      <c r="A102" s="151" t="s">
        <v>425</v>
      </c>
      <c r="B102" s="17">
        <v>18</v>
      </c>
      <c r="C102" s="17">
        <v>0</v>
      </c>
      <c r="D102" s="17">
        <v>11</v>
      </c>
      <c r="E102" s="17">
        <v>103</v>
      </c>
      <c r="F102" s="17">
        <v>10</v>
      </c>
      <c r="G102" s="17">
        <v>21</v>
      </c>
      <c r="H102" s="17">
        <v>9</v>
      </c>
      <c r="I102" s="17">
        <v>0</v>
      </c>
      <c r="J102" s="17">
        <v>0</v>
      </c>
      <c r="K102" s="17">
        <v>78</v>
      </c>
      <c r="L102" s="17">
        <v>107</v>
      </c>
      <c r="M102" s="17">
        <v>34</v>
      </c>
      <c r="N102" s="17">
        <v>12107</v>
      </c>
      <c r="O102" s="17">
        <v>155247.962</v>
      </c>
    </row>
    <row r="103" spans="1:15">
      <c r="A103" s="151" t="s">
        <v>426</v>
      </c>
      <c r="B103" s="17" t="s">
        <v>988</v>
      </c>
      <c r="C103" s="17">
        <v>0</v>
      </c>
      <c r="D103" s="17">
        <v>10</v>
      </c>
      <c r="E103" s="17">
        <v>5</v>
      </c>
      <c r="F103" s="17">
        <v>4</v>
      </c>
      <c r="G103" s="17">
        <v>7</v>
      </c>
      <c r="H103" s="17">
        <v>0</v>
      </c>
      <c r="I103" s="17" t="s">
        <v>988</v>
      </c>
      <c r="J103" s="17">
        <v>0</v>
      </c>
      <c r="K103" s="17">
        <v>17</v>
      </c>
      <c r="L103" s="17">
        <v>36</v>
      </c>
      <c r="M103" s="17">
        <v>8</v>
      </c>
      <c r="N103" s="17">
        <v>2663</v>
      </c>
      <c r="O103" s="17">
        <v>38154.76</v>
      </c>
    </row>
    <row r="104" spans="1:15">
      <c r="A104" s="151" t="s">
        <v>427</v>
      </c>
      <c r="B104" s="17">
        <v>12</v>
      </c>
      <c r="C104" s="17">
        <v>0</v>
      </c>
      <c r="D104" s="17">
        <v>11</v>
      </c>
      <c r="E104" s="17">
        <v>24</v>
      </c>
      <c r="F104" s="17">
        <v>4</v>
      </c>
      <c r="G104" s="17">
        <v>19</v>
      </c>
      <c r="H104" s="17">
        <v>10</v>
      </c>
      <c r="I104" s="17">
        <v>0</v>
      </c>
      <c r="J104" s="17">
        <v>0</v>
      </c>
      <c r="K104" s="17">
        <v>56</v>
      </c>
      <c r="L104" s="17">
        <v>66</v>
      </c>
      <c r="M104" s="17">
        <v>17</v>
      </c>
      <c r="N104" s="17">
        <v>5181</v>
      </c>
      <c r="O104" s="17">
        <v>102915.63400000001</v>
      </c>
    </row>
    <row r="105" spans="1:15">
      <c r="A105" s="151" t="s">
        <v>428</v>
      </c>
      <c r="B105" s="17">
        <v>24</v>
      </c>
      <c r="C105" s="17">
        <v>0</v>
      </c>
      <c r="D105" s="17">
        <v>7</v>
      </c>
      <c r="E105" s="17">
        <v>152</v>
      </c>
      <c r="F105" s="17">
        <v>11</v>
      </c>
      <c r="G105" s="17">
        <v>25</v>
      </c>
      <c r="H105" s="17">
        <v>10</v>
      </c>
      <c r="I105" s="17" t="s">
        <v>988</v>
      </c>
      <c r="J105" s="17">
        <v>0</v>
      </c>
      <c r="K105" s="17">
        <v>155</v>
      </c>
      <c r="L105" s="17">
        <v>197</v>
      </c>
      <c r="M105" s="17">
        <v>32</v>
      </c>
      <c r="N105" s="17">
        <v>10866</v>
      </c>
      <c r="O105" s="17">
        <v>264160.413</v>
      </c>
    </row>
    <row r="106" spans="1:15" ht="18.75" customHeight="1">
      <c r="A106" s="145" t="s">
        <v>429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</row>
    <row r="107" spans="1:15">
      <c r="A107" s="151" t="s">
        <v>430</v>
      </c>
      <c r="B107" s="17">
        <v>21</v>
      </c>
      <c r="C107" s="17">
        <v>0</v>
      </c>
      <c r="D107" s="17">
        <v>48</v>
      </c>
      <c r="E107" s="17">
        <v>98</v>
      </c>
      <c r="F107" s="17">
        <v>13</v>
      </c>
      <c r="G107" s="17">
        <v>67</v>
      </c>
      <c r="H107" s="17">
        <v>13</v>
      </c>
      <c r="I107" s="17">
        <v>5</v>
      </c>
      <c r="J107" s="17">
        <v>0</v>
      </c>
      <c r="K107" s="17">
        <v>179</v>
      </c>
      <c r="L107" s="17">
        <v>344</v>
      </c>
      <c r="M107" s="17">
        <v>100</v>
      </c>
      <c r="N107" s="17">
        <v>32712</v>
      </c>
      <c r="O107" s="17">
        <v>384413.80499999999</v>
      </c>
    </row>
    <row r="108" spans="1:15" ht="18.75" customHeight="1">
      <c r="A108" s="145" t="s">
        <v>431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</row>
    <row r="109" spans="1:15">
      <c r="A109" s="151" t="s">
        <v>432</v>
      </c>
      <c r="B109" s="17">
        <v>42</v>
      </c>
      <c r="C109" s="17">
        <v>0</v>
      </c>
      <c r="D109" s="17">
        <v>9</v>
      </c>
      <c r="E109" s="17">
        <v>196</v>
      </c>
      <c r="F109" s="17">
        <v>16</v>
      </c>
      <c r="G109" s="17">
        <v>27</v>
      </c>
      <c r="H109" s="17">
        <v>12</v>
      </c>
      <c r="I109" s="17">
        <v>11</v>
      </c>
      <c r="J109" s="17">
        <v>0</v>
      </c>
      <c r="K109" s="17">
        <v>118</v>
      </c>
      <c r="L109" s="17">
        <v>157</v>
      </c>
      <c r="M109" s="17">
        <v>33</v>
      </c>
      <c r="N109" s="17">
        <v>10283</v>
      </c>
      <c r="O109" s="17">
        <v>243209.22099999999</v>
      </c>
    </row>
    <row r="110" spans="1:15">
      <c r="A110" s="151" t="s">
        <v>433</v>
      </c>
      <c r="B110" s="17">
        <v>22</v>
      </c>
      <c r="C110" s="17">
        <v>0</v>
      </c>
      <c r="D110" s="17">
        <v>20</v>
      </c>
      <c r="E110" s="17">
        <v>165</v>
      </c>
      <c r="F110" s="17">
        <v>18</v>
      </c>
      <c r="G110" s="17">
        <v>91</v>
      </c>
      <c r="H110" s="17">
        <v>39</v>
      </c>
      <c r="I110" s="17">
        <v>10</v>
      </c>
      <c r="J110" s="17">
        <v>0</v>
      </c>
      <c r="K110" s="17">
        <v>214</v>
      </c>
      <c r="L110" s="17">
        <v>291</v>
      </c>
      <c r="M110" s="17">
        <v>82</v>
      </c>
      <c r="N110" s="17">
        <v>26616</v>
      </c>
      <c r="O110" s="17">
        <v>418849.12300000002</v>
      </c>
    </row>
    <row r="111" spans="1:15">
      <c r="A111" s="151" t="s">
        <v>434</v>
      </c>
      <c r="B111" s="17">
        <v>11</v>
      </c>
      <c r="C111" s="17">
        <v>0</v>
      </c>
      <c r="D111" s="17" t="s">
        <v>988</v>
      </c>
      <c r="E111" s="17">
        <v>32</v>
      </c>
      <c r="F111" s="17">
        <v>0</v>
      </c>
      <c r="G111" s="17">
        <v>16</v>
      </c>
      <c r="H111" s="17">
        <v>6</v>
      </c>
      <c r="I111" s="17" t="s">
        <v>988</v>
      </c>
      <c r="J111" s="17">
        <v>0</v>
      </c>
      <c r="K111" s="17">
        <v>35</v>
      </c>
      <c r="L111" s="17">
        <v>56</v>
      </c>
      <c r="M111" s="17">
        <v>22</v>
      </c>
      <c r="N111" s="17">
        <v>7330</v>
      </c>
      <c r="O111" s="17">
        <v>81490.731</v>
      </c>
    </row>
    <row r="112" spans="1:15">
      <c r="A112" s="151" t="s">
        <v>435</v>
      </c>
      <c r="B112" s="17">
        <v>17</v>
      </c>
      <c r="C112" s="17">
        <v>0</v>
      </c>
      <c r="D112" s="17">
        <v>14</v>
      </c>
      <c r="E112" s="17">
        <v>142</v>
      </c>
      <c r="F112" s="17">
        <v>7</v>
      </c>
      <c r="G112" s="17">
        <v>30</v>
      </c>
      <c r="H112" s="17">
        <v>11</v>
      </c>
      <c r="I112" s="17" t="s">
        <v>988</v>
      </c>
      <c r="J112" s="17" t="s">
        <v>988</v>
      </c>
      <c r="K112" s="17">
        <v>83</v>
      </c>
      <c r="L112" s="17">
        <v>161</v>
      </c>
      <c r="M112" s="17">
        <v>42</v>
      </c>
      <c r="N112" s="17">
        <v>12606</v>
      </c>
      <c r="O112" s="17">
        <v>184647.508</v>
      </c>
    </row>
    <row r="113" spans="1:15">
      <c r="A113" s="151" t="s">
        <v>436</v>
      </c>
      <c r="B113" s="17">
        <v>9</v>
      </c>
      <c r="C113" s="17">
        <v>0</v>
      </c>
      <c r="D113" s="17">
        <v>15</v>
      </c>
      <c r="E113" s="17">
        <v>60</v>
      </c>
      <c r="F113" s="17">
        <v>5</v>
      </c>
      <c r="G113" s="17">
        <v>18</v>
      </c>
      <c r="H113" s="17" t="s">
        <v>988</v>
      </c>
      <c r="I113" s="17">
        <v>0</v>
      </c>
      <c r="J113" s="17">
        <v>0</v>
      </c>
      <c r="K113" s="17">
        <v>52</v>
      </c>
      <c r="L113" s="17">
        <v>93</v>
      </c>
      <c r="M113" s="17">
        <v>26</v>
      </c>
      <c r="N113" s="17">
        <v>8822</v>
      </c>
      <c r="O113" s="17">
        <v>108992.057</v>
      </c>
    </row>
    <row r="114" spans="1:15" ht="18.75" customHeight="1">
      <c r="A114" s="145" t="s">
        <v>437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</row>
    <row r="115" spans="1:15">
      <c r="A115" s="151" t="s">
        <v>438</v>
      </c>
      <c r="B115" s="17">
        <v>7</v>
      </c>
      <c r="C115" s="17">
        <v>0</v>
      </c>
      <c r="D115" s="17" t="s">
        <v>988</v>
      </c>
      <c r="E115" s="17">
        <v>15</v>
      </c>
      <c r="F115" s="17" t="s">
        <v>988</v>
      </c>
      <c r="G115" s="17">
        <v>16</v>
      </c>
      <c r="H115" s="17" t="s">
        <v>988</v>
      </c>
      <c r="I115" s="17">
        <v>0</v>
      </c>
      <c r="J115" s="17">
        <v>0</v>
      </c>
      <c r="K115" s="17">
        <v>26</v>
      </c>
      <c r="L115" s="17">
        <v>53</v>
      </c>
      <c r="M115" s="17">
        <v>24</v>
      </c>
      <c r="N115" s="17">
        <v>7437</v>
      </c>
      <c r="O115" s="17">
        <v>65501.478000000003</v>
      </c>
    </row>
    <row r="116" spans="1:15">
      <c r="A116" s="151" t="s">
        <v>439</v>
      </c>
      <c r="B116" s="17">
        <v>6</v>
      </c>
      <c r="C116" s="17">
        <v>0</v>
      </c>
      <c r="D116" s="17">
        <v>8</v>
      </c>
      <c r="E116" s="17">
        <v>35</v>
      </c>
      <c r="F116" s="17">
        <v>7</v>
      </c>
      <c r="G116" s="17">
        <v>12</v>
      </c>
      <c r="H116" s="17">
        <v>7</v>
      </c>
      <c r="I116" s="17">
        <v>0</v>
      </c>
      <c r="J116" s="17">
        <v>0</v>
      </c>
      <c r="K116" s="17">
        <v>36</v>
      </c>
      <c r="L116" s="17">
        <v>44</v>
      </c>
      <c r="M116" s="17">
        <v>14</v>
      </c>
      <c r="N116" s="17">
        <v>4738</v>
      </c>
      <c r="O116" s="17">
        <v>68859.346999999994</v>
      </c>
    </row>
    <row r="117" spans="1:15">
      <c r="A117" s="151" t="s">
        <v>440</v>
      </c>
      <c r="B117" s="17">
        <v>6</v>
      </c>
      <c r="C117" s="17">
        <v>0</v>
      </c>
      <c r="D117" s="17">
        <v>16</v>
      </c>
      <c r="E117" s="17">
        <v>12</v>
      </c>
      <c r="F117" s="17">
        <v>4</v>
      </c>
      <c r="G117" s="17">
        <v>9</v>
      </c>
      <c r="H117" s="17">
        <v>8</v>
      </c>
      <c r="I117" s="17" t="s">
        <v>988</v>
      </c>
      <c r="J117" s="17">
        <v>0</v>
      </c>
      <c r="K117" s="17">
        <v>22</v>
      </c>
      <c r="L117" s="17">
        <v>57</v>
      </c>
      <c r="M117" s="17">
        <v>20</v>
      </c>
      <c r="N117" s="17">
        <v>5251</v>
      </c>
      <c r="O117" s="17">
        <v>60527.107000000004</v>
      </c>
    </row>
    <row r="118" spans="1:15">
      <c r="A118" s="151" t="s">
        <v>441</v>
      </c>
      <c r="B118" s="17">
        <v>4</v>
      </c>
      <c r="C118" s="17">
        <v>0</v>
      </c>
      <c r="D118" s="17">
        <v>13</v>
      </c>
      <c r="E118" s="17">
        <v>20</v>
      </c>
      <c r="F118" s="17">
        <v>5</v>
      </c>
      <c r="G118" s="17">
        <v>8</v>
      </c>
      <c r="H118" s="17">
        <v>6</v>
      </c>
      <c r="I118" s="17" t="s">
        <v>988</v>
      </c>
      <c r="J118" s="17">
        <v>0</v>
      </c>
      <c r="K118" s="17">
        <v>19</v>
      </c>
      <c r="L118" s="17">
        <v>25</v>
      </c>
      <c r="M118" s="17">
        <v>16</v>
      </c>
      <c r="N118" s="17">
        <v>5293</v>
      </c>
      <c r="O118" s="17">
        <v>47295.277000000002</v>
      </c>
    </row>
    <row r="119" spans="1:15">
      <c r="A119" s="151" t="s">
        <v>442</v>
      </c>
      <c r="B119" s="17">
        <v>11</v>
      </c>
      <c r="C119" s="17">
        <v>0</v>
      </c>
      <c r="D119" s="17">
        <v>31</v>
      </c>
      <c r="E119" s="17">
        <v>68</v>
      </c>
      <c r="F119" s="17">
        <v>12</v>
      </c>
      <c r="G119" s="17">
        <v>54</v>
      </c>
      <c r="H119" s="17">
        <v>28</v>
      </c>
      <c r="I119" s="17" t="s">
        <v>988</v>
      </c>
      <c r="J119" s="17">
        <v>0</v>
      </c>
      <c r="K119" s="17">
        <v>166</v>
      </c>
      <c r="L119" s="17">
        <v>183</v>
      </c>
      <c r="M119" s="17">
        <v>52</v>
      </c>
      <c r="N119" s="17">
        <v>18319</v>
      </c>
      <c r="O119" s="17">
        <v>292873.95799999998</v>
      </c>
    </row>
    <row r="120" spans="1:15">
      <c r="A120" s="151" t="s">
        <v>443</v>
      </c>
      <c r="B120" s="17">
        <v>94</v>
      </c>
      <c r="C120" s="17" t="s">
        <v>988</v>
      </c>
      <c r="D120" s="17">
        <v>138</v>
      </c>
      <c r="E120" s="17">
        <v>180</v>
      </c>
      <c r="F120" s="17">
        <v>55</v>
      </c>
      <c r="G120" s="17">
        <v>98</v>
      </c>
      <c r="H120" s="17">
        <v>48</v>
      </c>
      <c r="I120" s="17">
        <v>8</v>
      </c>
      <c r="J120" s="17">
        <v>0</v>
      </c>
      <c r="K120" s="17">
        <v>276</v>
      </c>
      <c r="L120" s="17">
        <v>555</v>
      </c>
      <c r="M120" s="17">
        <v>221</v>
      </c>
      <c r="N120" s="17">
        <v>73739</v>
      </c>
      <c r="O120" s="17">
        <v>693358.53099999996</v>
      </c>
    </row>
    <row r="121" spans="1:15">
      <c r="A121" s="151" t="s">
        <v>444</v>
      </c>
      <c r="B121" s="17">
        <v>38</v>
      </c>
      <c r="C121" s="17" t="s">
        <v>988</v>
      </c>
      <c r="D121" s="17">
        <v>36</v>
      </c>
      <c r="E121" s="17">
        <v>146</v>
      </c>
      <c r="F121" s="17">
        <v>21</v>
      </c>
      <c r="G121" s="17">
        <v>28</v>
      </c>
      <c r="H121" s="17">
        <v>15</v>
      </c>
      <c r="I121" s="17">
        <v>0</v>
      </c>
      <c r="J121" s="17">
        <v>0</v>
      </c>
      <c r="K121" s="17">
        <v>188</v>
      </c>
      <c r="L121" s="17">
        <v>266</v>
      </c>
      <c r="M121" s="17">
        <v>71</v>
      </c>
      <c r="N121" s="17">
        <v>23522</v>
      </c>
      <c r="O121" s="17">
        <v>351660.53399999999</v>
      </c>
    </row>
    <row r="122" spans="1:15">
      <c r="A122" s="151" t="s">
        <v>445</v>
      </c>
      <c r="B122" s="17">
        <v>10</v>
      </c>
      <c r="C122" s="17">
        <v>0</v>
      </c>
      <c r="D122" s="17">
        <v>38</v>
      </c>
      <c r="E122" s="17">
        <v>61</v>
      </c>
      <c r="F122" s="17">
        <v>19</v>
      </c>
      <c r="G122" s="17">
        <v>30</v>
      </c>
      <c r="H122" s="17">
        <v>9</v>
      </c>
      <c r="I122" s="17">
        <v>0</v>
      </c>
      <c r="J122" s="17">
        <v>0</v>
      </c>
      <c r="K122" s="17">
        <v>72</v>
      </c>
      <c r="L122" s="17">
        <v>90</v>
      </c>
      <c r="M122" s="17">
        <v>31</v>
      </c>
      <c r="N122" s="17">
        <v>9869</v>
      </c>
      <c r="O122" s="17">
        <v>141083.85200000001</v>
      </c>
    </row>
    <row r="123" spans="1:15">
      <c r="A123" s="151" t="s">
        <v>446</v>
      </c>
      <c r="B123" s="17">
        <v>5</v>
      </c>
      <c r="C123" s="17">
        <v>0</v>
      </c>
      <c r="D123" s="17">
        <v>11</v>
      </c>
      <c r="E123" s="17">
        <v>26</v>
      </c>
      <c r="F123" s="17">
        <v>5</v>
      </c>
      <c r="G123" s="17">
        <v>8</v>
      </c>
      <c r="H123" s="17">
        <v>4</v>
      </c>
      <c r="I123" s="17">
        <v>0</v>
      </c>
      <c r="J123" s="17">
        <v>0</v>
      </c>
      <c r="K123" s="17">
        <v>51</v>
      </c>
      <c r="L123" s="17">
        <v>62</v>
      </c>
      <c r="M123" s="17">
        <v>19</v>
      </c>
      <c r="N123" s="17">
        <v>5812</v>
      </c>
      <c r="O123" s="17">
        <v>89050.907000000007</v>
      </c>
    </row>
    <row r="124" spans="1:15">
      <c r="A124" s="151" t="s">
        <v>447</v>
      </c>
      <c r="B124" s="17" t="s">
        <v>988</v>
      </c>
      <c r="C124" s="17">
        <v>0</v>
      </c>
      <c r="D124" s="17">
        <v>4</v>
      </c>
      <c r="E124" s="17">
        <v>11</v>
      </c>
      <c r="F124" s="17">
        <v>7</v>
      </c>
      <c r="G124" s="17">
        <v>21</v>
      </c>
      <c r="H124" s="17">
        <v>7</v>
      </c>
      <c r="I124" s="17">
        <v>0</v>
      </c>
      <c r="J124" s="17">
        <v>0</v>
      </c>
      <c r="K124" s="17">
        <v>32</v>
      </c>
      <c r="L124" s="17">
        <v>49</v>
      </c>
      <c r="M124" s="17">
        <v>25</v>
      </c>
      <c r="N124" s="17">
        <v>8075</v>
      </c>
      <c r="O124" s="17">
        <v>71661.092999999993</v>
      </c>
    </row>
    <row r="125" spans="1:15">
      <c r="A125" s="151" t="s">
        <v>448</v>
      </c>
      <c r="B125" s="17">
        <v>11</v>
      </c>
      <c r="C125" s="17">
        <v>0</v>
      </c>
      <c r="D125" s="17">
        <v>9</v>
      </c>
      <c r="E125" s="17">
        <v>51</v>
      </c>
      <c r="F125" s="17">
        <v>4</v>
      </c>
      <c r="G125" s="17">
        <v>8</v>
      </c>
      <c r="H125" s="17">
        <v>5</v>
      </c>
      <c r="I125" s="17">
        <v>0</v>
      </c>
      <c r="J125" s="17">
        <v>0</v>
      </c>
      <c r="K125" s="17">
        <v>45</v>
      </c>
      <c r="L125" s="17">
        <v>102</v>
      </c>
      <c r="M125" s="17">
        <v>30</v>
      </c>
      <c r="N125" s="17">
        <v>10363</v>
      </c>
      <c r="O125" s="17">
        <v>103816.201</v>
      </c>
    </row>
    <row r="126" spans="1:15">
      <c r="A126" s="151" t="s">
        <v>449</v>
      </c>
      <c r="B126" s="17">
        <v>71</v>
      </c>
      <c r="C126" s="17" t="s">
        <v>988</v>
      </c>
      <c r="D126" s="17">
        <v>119</v>
      </c>
      <c r="E126" s="17">
        <v>147</v>
      </c>
      <c r="F126" s="17">
        <v>28</v>
      </c>
      <c r="G126" s="17">
        <v>59</v>
      </c>
      <c r="H126" s="17">
        <v>47</v>
      </c>
      <c r="I126" s="17">
        <v>6</v>
      </c>
      <c r="J126" s="17">
        <v>0</v>
      </c>
      <c r="K126" s="17">
        <v>292</v>
      </c>
      <c r="L126" s="17">
        <v>392</v>
      </c>
      <c r="M126" s="17">
        <v>149</v>
      </c>
      <c r="N126" s="17">
        <v>47358</v>
      </c>
      <c r="O126" s="17">
        <v>591529.12399999995</v>
      </c>
    </row>
    <row r="127" spans="1:15">
      <c r="A127" s="151" t="s">
        <v>450</v>
      </c>
      <c r="B127" s="17">
        <v>5</v>
      </c>
      <c r="C127" s="17">
        <v>0</v>
      </c>
      <c r="D127" s="17">
        <v>13</v>
      </c>
      <c r="E127" s="17">
        <v>40</v>
      </c>
      <c r="F127" s="17">
        <v>15</v>
      </c>
      <c r="G127" s="17">
        <v>19</v>
      </c>
      <c r="H127" s="17">
        <v>13</v>
      </c>
      <c r="I127" s="17" t="s">
        <v>988</v>
      </c>
      <c r="J127" s="17">
        <v>0</v>
      </c>
      <c r="K127" s="17">
        <v>64</v>
      </c>
      <c r="L127" s="17">
        <v>96</v>
      </c>
      <c r="M127" s="17">
        <v>36</v>
      </c>
      <c r="N127" s="17">
        <v>11902</v>
      </c>
      <c r="O127" s="17">
        <v>131126.74799999999</v>
      </c>
    </row>
    <row r="128" spans="1:15">
      <c r="A128" s="151" t="s">
        <v>451</v>
      </c>
      <c r="B128" s="17">
        <v>14</v>
      </c>
      <c r="C128" s="17">
        <v>0</v>
      </c>
      <c r="D128" s="17">
        <v>15</v>
      </c>
      <c r="E128" s="17">
        <v>82</v>
      </c>
      <c r="F128" s="17">
        <v>8</v>
      </c>
      <c r="G128" s="17">
        <v>25</v>
      </c>
      <c r="H128" s="17">
        <v>16</v>
      </c>
      <c r="I128" s="17">
        <v>4</v>
      </c>
      <c r="J128" s="17">
        <v>0</v>
      </c>
      <c r="K128" s="17">
        <v>119</v>
      </c>
      <c r="L128" s="17">
        <v>176</v>
      </c>
      <c r="M128" s="17">
        <v>62</v>
      </c>
      <c r="N128" s="17">
        <v>20199</v>
      </c>
      <c r="O128" s="17">
        <v>236451.90100000001</v>
      </c>
    </row>
    <row r="129" spans="1:15">
      <c r="A129" s="151" t="s">
        <v>452</v>
      </c>
      <c r="B129" s="17">
        <v>13</v>
      </c>
      <c r="C129" s="17">
        <v>0</v>
      </c>
      <c r="D129" s="17">
        <v>15</v>
      </c>
      <c r="E129" s="17">
        <v>8</v>
      </c>
      <c r="F129" s="17">
        <v>6</v>
      </c>
      <c r="G129" s="17">
        <v>15</v>
      </c>
      <c r="H129" s="17">
        <v>13</v>
      </c>
      <c r="I129" s="17" t="s">
        <v>988</v>
      </c>
      <c r="J129" s="17">
        <v>0</v>
      </c>
      <c r="K129" s="17">
        <v>38</v>
      </c>
      <c r="L129" s="17">
        <v>30</v>
      </c>
      <c r="M129" s="17">
        <v>29</v>
      </c>
      <c r="N129" s="17">
        <v>8819</v>
      </c>
      <c r="O129" s="17">
        <v>84376.323999999993</v>
      </c>
    </row>
    <row r="130" spans="1:15">
      <c r="A130" s="151" t="s">
        <v>453</v>
      </c>
      <c r="B130" s="17">
        <v>45</v>
      </c>
      <c r="C130" s="17">
        <v>0</v>
      </c>
      <c r="D130" s="17">
        <v>126</v>
      </c>
      <c r="E130" s="17">
        <v>149</v>
      </c>
      <c r="F130" s="17">
        <v>97</v>
      </c>
      <c r="G130" s="17">
        <v>95</v>
      </c>
      <c r="H130" s="17">
        <v>60</v>
      </c>
      <c r="I130" s="17" t="s">
        <v>988</v>
      </c>
      <c r="J130" s="17">
        <v>0</v>
      </c>
      <c r="K130" s="17">
        <v>390</v>
      </c>
      <c r="L130" s="17">
        <v>455</v>
      </c>
      <c r="M130" s="17">
        <v>159</v>
      </c>
      <c r="N130" s="17">
        <v>52854</v>
      </c>
      <c r="O130" s="17">
        <v>720173.74899999995</v>
      </c>
    </row>
    <row r="131" spans="1:15">
      <c r="A131" s="151" t="s">
        <v>454</v>
      </c>
      <c r="B131" s="17">
        <v>192</v>
      </c>
      <c r="C131" s="17">
        <v>4</v>
      </c>
      <c r="D131" s="17">
        <v>314</v>
      </c>
      <c r="E131" s="17">
        <v>547</v>
      </c>
      <c r="F131" s="17">
        <v>138</v>
      </c>
      <c r="G131" s="17">
        <v>149</v>
      </c>
      <c r="H131" s="17">
        <v>184</v>
      </c>
      <c r="I131" s="17">
        <v>12</v>
      </c>
      <c r="J131" s="17">
        <v>0</v>
      </c>
      <c r="K131" s="17">
        <v>883</v>
      </c>
      <c r="L131" s="17">
        <v>878</v>
      </c>
      <c r="M131" s="17">
        <v>412</v>
      </c>
      <c r="N131" s="17">
        <v>133244</v>
      </c>
      <c r="O131" s="17">
        <v>1680481.57</v>
      </c>
    </row>
    <row r="132" spans="1:15">
      <c r="A132" s="151" t="s">
        <v>455</v>
      </c>
      <c r="B132" s="17">
        <v>6</v>
      </c>
      <c r="C132" s="17" t="s">
        <v>988</v>
      </c>
      <c r="D132" s="17">
        <v>22</v>
      </c>
      <c r="E132" s="17">
        <v>18</v>
      </c>
      <c r="F132" s="17">
        <v>7</v>
      </c>
      <c r="G132" s="17">
        <v>12</v>
      </c>
      <c r="H132" s="17">
        <v>4</v>
      </c>
      <c r="I132" s="17">
        <v>0</v>
      </c>
      <c r="J132" s="17" t="s">
        <v>988</v>
      </c>
      <c r="K132" s="17">
        <v>33</v>
      </c>
      <c r="L132" s="17">
        <v>64</v>
      </c>
      <c r="M132" s="17">
        <v>12</v>
      </c>
      <c r="N132" s="17">
        <v>3457</v>
      </c>
      <c r="O132" s="17">
        <v>67877.797000000006</v>
      </c>
    </row>
    <row r="133" spans="1:15">
      <c r="A133" s="151" t="s">
        <v>456</v>
      </c>
      <c r="B133" s="17">
        <v>4</v>
      </c>
      <c r="C133" s="17">
        <v>0</v>
      </c>
      <c r="D133" s="17" t="s">
        <v>988</v>
      </c>
      <c r="E133" s="17">
        <v>14</v>
      </c>
      <c r="F133" s="17">
        <v>0</v>
      </c>
      <c r="G133" s="17" t="s">
        <v>988</v>
      </c>
      <c r="H133" s="17">
        <v>11</v>
      </c>
      <c r="I133" s="17">
        <v>0</v>
      </c>
      <c r="J133" s="17">
        <v>0</v>
      </c>
      <c r="K133" s="17">
        <v>12</v>
      </c>
      <c r="L133" s="17">
        <v>38</v>
      </c>
      <c r="M133" s="17">
        <v>8</v>
      </c>
      <c r="N133" s="17">
        <v>2589</v>
      </c>
      <c r="O133" s="17">
        <v>32361.498</v>
      </c>
    </row>
    <row r="134" spans="1:15">
      <c r="A134" s="151" t="s">
        <v>457</v>
      </c>
      <c r="B134" s="17" t="s">
        <v>988</v>
      </c>
      <c r="C134" s="17">
        <v>0</v>
      </c>
      <c r="D134" s="17">
        <v>23</v>
      </c>
      <c r="E134" s="17">
        <v>32</v>
      </c>
      <c r="F134" s="17">
        <v>4</v>
      </c>
      <c r="G134" s="17">
        <v>16</v>
      </c>
      <c r="H134" s="17">
        <v>7</v>
      </c>
      <c r="I134" s="17" t="s">
        <v>988</v>
      </c>
      <c r="J134" s="17">
        <v>0</v>
      </c>
      <c r="K134" s="17">
        <v>54</v>
      </c>
      <c r="L134" s="17">
        <v>113</v>
      </c>
      <c r="M134" s="17">
        <v>31</v>
      </c>
      <c r="N134" s="17">
        <v>10236</v>
      </c>
      <c r="O134" s="17">
        <v>115785.261</v>
      </c>
    </row>
    <row r="135" spans="1:15">
      <c r="A135" s="151" t="s">
        <v>458</v>
      </c>
      <c r="B135" s="17">
        <v>5</v>
      </c>
      <c r="C135" s="17">
        <v>0</v>
      </c>
      <c r="D135" s="17">
        <v>19</v>
      </c>
      <c r="E135" s="17">
        <v>43</v>
      </c>
      <c r="F135" s="17">
        <v>6</v>
      </c>
      <c r="G135" s="17">
        <v>26</v>
      </c>
      <c r="H135" s="17">
        <v>20</v>
      </c>
      <c r="I135" s="17" t="s">
        <v>988</v>
      </c>
      <c r="J135" s="17">
        <v>0</v>
      </c>
      <c r="K135" s="17">
        <v>50</v>
      </c>
      <c r="L135" s="17">
        <v>72</v>
      </c>
      <c r="M135" s="17">
        <v>18</v>
      </c>
      <c r="N135" s="17">
        <v>5187</v>
      </c>
      <c r="O135" s="17">
        <v>100202.137</v>
      </c>
    </row>
    <row r="136" spans="1:15">
      <c r="A136" s="151" t="s">
        <v>459</v>
      </c>
      <c r="B136" s="17">
        <v>4</v>
      </c>
      <c r="C136" s="17">
        <v>0</v>
      </c>
      <c r="D136" s="17">
        <v>22</v>
      </c>
      <c r="E136" s="17">
        <v>23</v>
      </c>
      <c r="F136" s="17">
        <v>14</v>
      </c>
      <c r="G136" s="17">
        <v>20</v>
      </c>
      <c r="H136" s="17">
        <v>14</v>
      </c>
      <c r="I136" s="17" t="s">
        <v>988</v>
      </c>
      <c r="J136" s="17">
        <v>0</v>
      </c>
      <c r="K136" s="17">
        <v>31</v>
      </c>
      <c r="L136" s="17">
        <v>47</v>
      </c>
      <c r="M136" s="17">
        <v>22</v>
      </c>
      <c r="N136" s="17">
        <v>7283</v>
      </c>
      <c r="O136" s="17">
        <v>75627.383000000002</v>
      </c>
    </row>
    <row r="137" spans="1:15">
      <c r="A137" s="151" t="s">
        <v>460</v>
      </c>
      <c r="B137" s="17">
        <v>10</v>
      </c>
      <c r="C137" s="17">
        <v>0</v>
      </c>
      <c r="D137" s="17">
        <v>24</v>
      </c>
      <c r="E137" s="17">
        <v>26</v>
      </c>
      <c r="F137" s="17">
        <v>16</v>
      </c>
      <c r="G137" s="17">
        <v>15</v>
      </c>
      <c r="H137" s="17">
        <v>7</v>
      </c>
      <c r="I137" s="17" t="s">
        <v>988</v>
      </c>
      <c r="J137" s="17">
        <v>0</v>
      </c>
      <c r="K137" s="17">
        <v>42</v>
      </c>
      <c r="L137" s="17">
        <v>58</v>
      </c>
      <c r="M137" s="17">
        <v>34</v>
      </c>
      <c r="N137" s="17">
        <v>10667</v>
      </c>
      <c r="O137" s="17">
        <v>97285.945999999996</v>
      </c>
    </row>
    <row r="138" spans="1:15">
      <c r="A138" s="151" t="s">
        <v>461</v>
      </c>
      <c r="B138" s="17">
        <v>5</v>
      </c>
      <c r="C138" s="17">
        <v>0</v>
      </c>
      <c r="D138" s="17">
        <v>6</v>
      </c>
      <c r="E138" s="17">
        <v>37</v>
      </c>
      <c r="F138" s="17">
        <v>9</v>
      </c>
      <c r="G138" s="17">
        <v>14</v>
      </c>
      <c r="H138" s="17" t="s">
        <v>988</v>
      </c>
      <c r="I138" s="17" t="s">
        <v>988</v>
      </c>
      <c r="J138" s="17">
        <v>0</v>
      </c>
      <c r="K138" s="17">
        <v>35</v>
      </c>
      <c r="L138" s="17">
        <v>61</v>
      </c>
      <c r="M138" s="17">
        <v>16</v>
      </c>
      <c r="N138" s="17">
        <v>5467</v>
      </c>
      <c r="O138" s="17">
        <v>73516.498000000007</v>
      </c>
    </row>
    <row r="139" spans="1:15">
      <c r="A139" s="151" t="s">
        <v>462</v>
      </c>
      <c r="B139" s="17">
        <v>6</v>
      </c>
      <c r="C139" s="17">
        <v>0</v>
      </c>
      <c r="D139" s="17">
        <v>8</v>
      </c>
      <c r="E139" s="17">
        <v>57</v>
      </c>
      <c r="F139" s="17">
        <v>7</v>
      </c>
      <c r="G139" s="17">
        <v>18</v>
      </c>
      <c r="H139" s="17">
        <v>5</v>
      </c>
      <c r="I139" s="17">
        <v>0</v>
      </c>
      <c r="J139" s="17">
        <v>0</v>
      </c>
      <c r="K139" s="17">
        <v>36</v>
      </c>
      <c r="L139" s="17">
        <v>47</v>
      </c>
      <c r="M139" s="17">
        <v>15</v>
      </c>
      <c r="N139" s="17">
        <v>4992</v>
      </c>
      <c r="O139" s="17">
        <v>72314.032999999996</v>
      </c>
    </row>
    <row r="140" spans="1:15">
      <c r="A140" s="151" t="s">
        <v>463</v>
      </c>
      <c r="B140" s="17">
        <v>8</v>
      </c>
      <c r="C140" s="17">
        <v>0</v>
      </c>
      <c r="D140" s="17">
        <v>14</v>
      </c>
      <c r="E140" s="17">
        <v>25</v>
      </c>
      <c r="F140" s="17" t="s">
        <v>988</v>
      </c>
      <c r="G140" s="17">
        <v>15</v>
      </c>
      <c r="H140" s="17">
        <v>6</v>
      </c>
      <c r="I140" s="17" t="s">
        <v>988</v>
      </c>
      <c r="J140" s="17">
        <v>0</v>
      </c>
      <c r="K140" s="17">
        <v>33</v>
      </c>
      <c r="L140" s="17">
        <v>51</v>
      </c>
      <c r="M140" s="17">
        <v>30</v>
      </c>
      <c r="N140" s="17">
        <v>10489</v>
      </c>
      <c r="O140" s="17">
        <v>82614.712</v>
      </c>
    </row>
    <row r="141" spans="1:15">
      <c r="A141" s="151" t="s">
        <v>464</v>
      </c>
      <c r="B141" s="17">
        <v>28</v>
      </c>
      <c r="C141" s="17">
        <v>0</v>
      </c>
      <c r="D141" s="17">
        <v>14</v>
      </c>
      <c r="E141" s="17">
        <v>62</v>
      </c>
      <c r="F141" s="17">
        <v>8</v>
      </c>
      <c r="G141" s="17">
        <v>49</v>
      </c>
      <c r="H141" s="17">
        <v>11</v>
      </c>
      <c r="I141" s="17" t="s">
        <v>988</v>
      </c>
      <c r="J141" s="17">
        <v>0</v>
      </c>
      <c r="K141" s="17">
        <v>128</v>
      </c>
      <c r="L141" s="17">
        <v>192</v>
      </c>
      <c r="M141" s="17">
        <v>66</v>
      </c>
      <c r="N141" s="17">
        <v>21624</v>
      </c>
      <c r="O141" s="17">
        <v>263272.64600000001</v>
      </c>
    </row>
    <row r="142" spans="1:15">
      <c r="A142" s="151" t="s">
        <v>465</v>
      </c>
      <c r="B142" s="17">
        <v>14</v>
      </c>
      <c r="C142" s="17">
        <v>0</v>
      </c>
      <c r="D142" s="17">
        <v>55</v>
      </c>
      <c r="E142" s="17">
        <v>57</v>
      </c>
      <c r="F142" s="17">
        <v>12</v>
      </c>
      <c r="G142" s="17">
        <v>29</v>
      </c>
      <c r="H142" s="17">
        <v>17</v>
      </c>
      <c r="I142" s="17" t="s">
        <v>988</v>
      </c>
      <c r="J142" s="17">
        <v>0</v>
      </c>
      <c r="K142" s="17">
        <v>34</v>
      </c>
      <c r="L142" s="17">
        <v>74</v>
      </c>
      <c r="M142" s="17">
        <v>49</v>
      </c>
      <c r="N142" s="17">
        <v>16759</v>
      </c>
      <c r="O142" s="17">
        <v>114771.932</v>
      </c>
    </row>
    <row r="143" spans="1:15">
      <c r="A143" s="151" t="s">
        <v>466</v>
      </c>
      <c r="B143" s="17">
        <v>12</v>
      </c>
      <c r="C143" s="17">
        <v>0</v>
      </c>
      <c r="D143" s="17">
        <v>30</v>
      </c>
      <c r="E143" s="17">
        <v>58</v>
      </c>
      <c r="F143" s="17">
        <v>4</v>
      </c>
      <c r="G143" s="17">
        <v>31</v>
      </c>
      <c r="H143" s="17">
        <v>15</v>
      </c>
      <c r="I143" s="17" t="s">
        <v>988</v>
      </c>
      <c r="J143" s="17">
        <v>0</v>
      </c>
      <c r="K143" s="17">
        <v>106</v>
      </c>
      <c r="L143" s="17">
        <v>127</v>
      </c>
      <c r="M143" s="17">
        <v>38</v>
      </c>
      <c r="N143" s="17">
        <v>12838</v>
      </c>
      <c r="O143" s="17">
        <v>193215.97899999999</v>
      </c>
    </row>
    <row r="144" spans="1:15">
      <c r="A144" s="151" t="s">
        <v>467</v>
      </c>
      <c r="B144" s="17">
        <v>4</v>
      </c>
      <c r="C144" s="17">
        <v>0</v>
      </c>
      <c r="D144" s="17">
        <v>7</v>
      </c>
      <c r="E144" s="17">
        <v>50</v>
      </c>
      <c r="F144" s="17" t="s">
        <v>988</v>
      </c>
      <c r="G144" s="17" t="s">
        <v>988</v>
      </c>
      <c r="H144" s="17">
        <v>9</v>
      </c>
      <c r="I144" s="17">
        <v>0</v>
      </c>
      <c r="J144" s="17">
        <v>0</v>
      </c>
      <c r="K144" s="17">
        <v>37</v>
      </c>
      <c r="L144" s="17">
        <v>47</v>
      </c>
      <c r="M144" s="17">
        <v>18</v>
      </c>
      <c r="N144" s="17">
        <v>5884</v>
      </c>
      <c r="O144" s="17">
        <v>69327.918999999994</v>
      </c>
    </row>
    <row r="145" spans="1:15">
      <c r="A145" s="151" t="s">
        <v>468</v>
      </c>
      <c r="B145" s="17">
        <v>26</v>
      </c>
      <c r="C145" s="17">
        <v>0</v>
      </c>
      <c r="D145" s="17">
        <v>39</v>
      </c>
      <c r="E145" s="17">
        <v>61</v>
      </c>
      <c r="F145" s="17">
        <v>9</v>
      </c>
      <c r="G145" s="17">
        <v>20</v>
      </c>
      <c r="H145" s="17">
        <v>15</v>
      </c>
      <c r="I145" s="17" t="s">
        <v>988</v>
      </c>
      <c r="J145" s="17">
        <v>0</v>
      </c>
      <c r="K145" s="17">
        <v>111</v>
      </c>
      <c r="L145" s="17">
        <v>147</v>
      </c>
      <c r="M145" s="17">
        <v>66</v>
      </c>
      <c r="N145" s="17">
        <v>21252</v>
      </c>
      <c r="O145" s="17">
        <v>228439.245</v>
      </c>
    </row>
    <row r="146" spans="1:15">
      <c r="A146" s="151" t="s">
        <v>469</v>
      </c>
      <c r="B146" s="17">
        <v>6</v>
      </c>
      <c r="C146" s="17">
        <v>0</v>
      </c>
      <c r="D146" s="17">
        <v>7</v>
      </c>
      <c r="E146" s="17">
        <v>25</v>
      </c>
      <c r="F146" s="17" t="s">
        <v>988</v>
      </c>
      <c r="G146" s="17">
        <v>18</v>
      </c>
      <c r="H146" s="17">
        <v>7</v>
      </c>
      <c r="I146" s="17" t="s">
        <v>988</v>
      </c>
      <c r="J146" s="17">
        <v>0</v>
      </c>
      <c r="K146" s="17">
        <v>22</v>
      </c>
      <c r="L146" s="17">
        <v>44</v>
      </c>
      <c r="M146" s="17">
        <v>15</v>
      </c>
      <c r="N146" s="17">
        <v>4747</v>
      </c>
      <c r="O146" s="17">
        <v>57743.584999999999</v>
      </c>
    </row>
    <row r="147" spans="1:15">
      <c r="A147" s="151" t="s">
        <v>470</v>
      </c>
      <c r="B147" s="17">
        <v>6</v>
      </c>
      <c r="C147" s="17">
        <v>0</v>
      </c>
      <c r="D147" s="17">
        <v>17</v>
      </c>
      <c r="E147" s="17">
        <v>27</v>
      </c>
      <c r="F147" s="17">
        <v>8</v>
      </c>
      <c r="G147" s="17">
        <v>26</v>
      </c>
      <c r="H147" s="17">
        <v>13</v>
      </c>
      <c r="I147" s="17">
        <v>0</v>
      </c>
      <c r="J147" s="17">
        <v>0</v>
      </c>
      <c r="K147" s="17">
        <v>46</v>
      </c>
      <c r="L147" s="17">
        <v>67</v>
      </c>
      <c r="M147" s="17">
        <v>30</v>
      </c>
      <c r="N147" s="17">
        <v>9582</v>
      </c>
      <c r="O147" s="17">
        <v>100613.42200000001</v>
      </c>
    </row>
    <row r="148" spans="1:15" ht="18.75" customHeight="1">
      <c r="A148" s="145" t="s">
        <v>471</v>
      </c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</row>
    <row r="149" spans="1:15">
      <c r="A149" s="151" t="s">
        <v>472</v>
      </c>
      <c r="B149" s="17">
        <v>39</v>
      </c>
      <c r="C149" s="17">
        <v>0</v>
      </c>
      <c r="D149" s="17">
        <v>37</v>
      </c>
      <c r="E149" s="17">
        <v>85</v>
      </c>
      <c r="F149" s="17">
        <v>9</v>
      </c>
      <c r="G149" s="17">
        <v>24</v>
      </c>
      <c r="H149" s="17">
        <v>19</v>
      </c>
      <c r="I149" s="17" t="s">
        <v>988</v>
      </c>
      <c r="J149" s="17">
        <v>0</v>
      </c>
      <c r="K149" s="17">
        <v>129</v>
      </c>
      <c r="L149" s="17">
        <v>198</v>
      </c>
      <c r="M149" s="17">
        <v>72</v>
      </c>
      <c r="N149" s="17">
        <v>20355</v>
      </c>
      <c r="O149" s="17">
        <v>272216.96399999998</v>
      </c>
    </row>
    <row r="150" spans="1:15">
      <c r="A150" s="151" t="s">
        <v>473</v>
      </c>
      <c r="B150" s="17">
        <v>39</v>
      </c>
      <c r="C150" s="17">
        <v>0</v>
      </c>
      <c r="D150" s="17">
        <v>51</v>
      </c>
      <c r="E150" s="17">
        <v>78</v>
      </c>
      <c r="F150" s="17">
        <v>20</v>
      </c>
      <c r="G150" s="17">
        <v>46</v>
      </c>
      <c r="H150" s="17">
        <v>15</v>
      </c>
      <c r="I150" s="17" t="s">
        <v>988</v>
      </c>
      <c r="J150" s="17">
        <v>0</v>
      </c>
      <c r="K150" s="17">
        <v>300</v>
      </c>
      <c r="L150" s="17">
        <v>409</v>
      </c>
      <c r="M150" s="17">
        <v>106</v>
      </c>
      <c r="N150" s="17">
        <v>34080</v>
      </c>
      <c r="O150" s="17">
        <v>532928.91200000001</v>
      </c>
    </row>
    <row r="151" spans="1:15">
      <c r="A151" s="151" t="s">
        <v>474</v>
      </c>
      <c r="B151" s="17">
        <v>11</v>
      </c>
      <c r="C151" s="17">
        <v>0</v>
      </c>
      <c r="D151" s="17" t="s">
        <v>988</v>
      </c>
      <c r="E151" s="17">
        <v>25</v>
      </c>
      <c r="F151" s="17" t="s">
        <v>988</v>
      </c>
      <c r="G151" s="17">
        <v>4</v>
      </c>
      <c r="H151" s="17">
        <v>0</v>
      </c>
      <c r="I151" s="17" t="s">
        <v>988</v>
      </c>
      <c r="J151" s="17">
        <v>0</v>
      </c>
      <c r="K151" s="17">
        <v>19</v>
      </c>
      <c r="L151" s="17">
        <v>32</v>
      </c>
      <c r="M151" s="17">
        <v>7</v>
      </c>
      <c r="N151" s="17">
        <v>2188</v>
      </c>
      <c r="O151" s="17">
        <v>44062.069000000003</v>
      </c>
    </row>
    <row r="152" spans="1:15">
      <c r="A152" s="151" t="s">
        <v>475</v>
      </c>
      <c r="B152" s="17">
        <v>49</v>
      </c>
      <c r="C152" s="17">
        <v>0</v>
      </c>
      <c r="D152" s="17">
        <v>52</v>
      </c>
      <c r="E152" s="17">
        <v>55</v>
      </c>
      <c r="F152" s="17">
        <v>38</v>
      </c>
      <c r="G152" s="17">
        <v>157</v>
      </c>
      <c r="H152" s="17">
        <v>59</v>
      </c>
      <c r="I152" s="17">
        <v>14</v>
      </c>
      <c r="J152" s="17">
        <v>0</v>
      </c>
      <c r="K152" s="17">
        <v>200</v>
      </c>
      <c r="L152" s="17">
        <v>273</v>
      </c>
      <c r="M152" s="17">
        <v>60</v>
      </c>
      <c r="N152" s="17">
        <v>20917</v>
      </c>
      <c r="O152" s="17">
        <v>434660.00099999999</v>
      </c>
    </row>
    <row r="153" spans="1:15">
      <c r="A153" s="151" t="s">
        <v>476</v>
      </c>
      <c r="B153" s="17">
        <v>10</v>
      </c>
      <c r="C153" s="17">
        <v>0</v>
      </c>
      <c r="D153" s="17">
        <v>54</v>
      </c>
      <c r="E153" s="17">
        <v>35</v>
      </c>
      <c r="F153" s="17">
        <v>7</v>
      </c>
      <c r="G153" s="17">
        <v>16</v>
      </c>
      <c r="H153" s="17">
        <v>13</v>
      </c>
      <c r="I153" s="17" t="s">
        <v>988</v>
      </c>
      <c r="J153" s="17">
        <v>0</v>
      </c>
      <c r="K153" s="17">
        <v>60</v>
      </c>
      <c r="L153" s="17">
        <v>130</v>
      </c>
      <c r="M153" s="17">
        <v>33</v>
      </c>
      <c r="N153" s="17">
        <v>11719</v>
      </c>
      <c r="O153" s="17">
        <v>136309.72200000001</v>
      </c>
    </row>
    <row r="154" spans="1:15">
      <c r="A154" s="151" t="s">
        <v>477</v>
      </c>
      <c r="B154" s="17">
        <v>32</v>
      </c>
      <c r="C154" s="17">
        <v>0</v>
      </c>
      <c r="D154" s="17">
        <v>54</v>
      </c>
      <c r="E154" s="17">
        <v>80</v>
      </c>
      <c r="F154" s="17">
        <v>33</v>
      </c>
      <c r="G154" s="17">
        <v>73</v>
      </c>
      <c r="H154" s="17">
        <v>18</v>
      </c>
      <c r="I154" s="17">
        <v>14</v>
      </c>
      <c r="J154" s="17" t="s">
        <v>988</v>
      </c>
      <c r="K154" s="17">
        <v>122</v>
      </c>
      <c r="L154" s="17">
        <v>267</v>
      </c>
      <c r="M154" s="17">
        <v>75</v>
      </c>
      <c r="N154" s="17">
        <v>23446</v>
      </c>
      <c r="O154" s="17">
        <v>312735.36099999998</v>
      </c>
    </row>
    <row r="155" spans="1:15" ht="18.75" customHeight="1">
      <c r="A155" s="145" t="s">
        <v>478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</row>
    <row r="156" spans="1:15">
      <c r="A156" s="151" t="s">
        <v>479</v>
      </c>
      <c r="B156" s="17">
        <v>10</v>
      </c>
      <c r="C156" s="17">
        <v>0</v>
      </c>
      <c r="D156" s="17">
        <v>11</v>
      </c>
      <c r="E156" s="17">
        <v>13</v>
      </c>
      <c r="F156" s="17">
        <v>10</v>
      </c>
      <c r="G156" s="17">
        <v>33</v>
      </c>
      <c r="H156" s="17">
        <v>14</v>
      </c>
      <c r="I156" s="17">
        <v>4</v>
      </c>
      <c r="J156" s="17">
        <v>0</v>
      </c>
      <c r="K156" s="17">
        <v>87</v>
      </c>
      <c r="L156" s="17">
        <v>125</v>
      </c>
      <c r="M156" s="17">
        <v>26</v>
      </c>
      <c r="N156" s="17">
        <v>9337</v>
      </c>
      <c r="O156" s="17">
        <v>165626.25</v>
      </c>
    </row>
    <row r="157" spans="1:15">
      <c r="A157" s="151" t="s">
        <v>480</v>
      </c>
      <c r="B157" s="17">
        <v>23</v>
      </c>
      <c r="C157" s="17">
        <v>0</v>
      </c>
      <c r="D157" s="17">
        <v>10</v>
      </c>
      <c r="E157" s="17">
        <v>67</v>
      </c>
      <c r="F157" s="17">
        <v>18</v>
      </c>
      <c r="G157" s="17">
        <v>45</v>
      </c>
      <c r="H157" s="17">
        <v>19</v>
      </c>
      <c r="I157" s="17" t="s">
        <v>988</v>
      </c>
      <c r="J157" s="17">
        <v>0</v>
      </c>
      <c r="K157" s="17">
        <v>137</v>
      </c>
      <c r="L157" s="17">
        <v>198</v>
      </c>
      <c r="M157" s="17">
        <v>98</v>
      </c>
      <c r="N157" s="17">
        <v>31759</v>
      </c>
      <c r="O157" s="17">
        <v>294992.00799999997</v>
      </c>
    </row>
    <row r="158" spans="1:15">
      <c r="A158" s="151" t="s">
        <v>481</v>
      </c>
      <c r="B158" s="17">
        <v>13</v>
      </c>
      <c r="C158" s="17">
        <v>0</v>
      </c>
      <c r="D158" s="17" t="s">
        <v>988</v>
      </c>
      <c r="E158" s="17">
        <v>12</v>
      </c>
      <c r="F158" s="17" t="s">
        <v>988</v>
      </c>
      <c r="G158" s="17">
        <v>8</v>
      </c>
      <c r="H158" s="17">
        <v>6</v>
      </c>
      <c r="I158" s="17">
        <v>4</v>
      </c>
      <c r="J158" s="17">
        <v>0</v>
      </c>
      <c r="K158" s="17">
        <v>17</v>
      </c>
      <c r="L158" s="17">
        <v>31</v>
      </c>
      <c r="M158" s="17">
        <v>19</v>
      </c>
      <c r="N158" s="17">
        <v>5939</v>
      </c>
      <c r="O158" s="17">
        <v>55169.582000000002</v>
      </c>
    </row>
    <row r="159" spans="1:15">
      <c r="A159" s="151" t="s">
        <v>482</v>
      </c>
      <c r="B159" s="17" t="s">
        <v>988</v>
      </c>
      <c r="C159" s="17">
        <v>0</v>
      </c>
      <c r="D159" s="17">
        <v>7</v>
      </c>
      <c r="E159" s="17">
        <v>12</v>
      </c>
      <c r="F159" s="17">
        <v>4</v>
      </c>
      <c r="G159" s="17">
        <v>7</v>
      </c>
      <c r="H159" s="17" t="s">
        <v>988</v>
      </c>
      <c r="I159" s="17" t="s">
        <v>988</v>
      </c>
      <c r="J159" s="17">
        <v>0</v>
      </c>
      <c r="K159" s="17">
        <v>18</v>
      </c>
      <c r="L159" s="17">
        <v>33</v>
      </c>
      <c r="M159" s="17">
        <v>21</v>
      </c>
      <c r="N159" s="17">
        <v>7074</v>
      </c>
      <c r="O159" s="17">
        <v>47512.589</v>
      </c>
    </row>
    <row r="160" spans="1:15">
      <c r="A160" s="151" t="s">
        <v>483</v>
      </c>
      <c r="B160" s="17">
        <v>56</v>
      </c>
      <c r="C160" s="17">
        <v>0</v>
      </c>
      <c r="D160" s="17">
        <v>60</v>
      </c>
      <c r="E160" s="17">
        <v>165</v>
      </c>
      <c r="F160" s="17">
        <v>26</v>
      </c>
      <c r="G160" s="17">
        <v>67</v>
      </c>
      <c r="H160" s="17">
        <v>32</v>
      </c>
      <c r="I160" s="17" t="s">
        <v>988</v>
      </c>
      <c r="J160" s="17">
        <v>0</v>
      </c>
      <c r="K160" s="17">
        <v>321</v>
      </c>
      <c r="L160" s="17">
        <v>436</v>
      </c>
      <c r="M160" s="17">
        <v>177</v>
      </c>
      <c r="N160" s="17">
        <v>59954</v>
      </c>
      <c r="O160" s="17">
        <v>637299.571</v>
      </c>
    </row>
    <row r="161" spans="1:15">
      <c r="A161" s="151" t="s">
        <v>484</v>
      </c>
      <c r="B161" s="17" t="s">
        <v>988</v>
      </c>
      <c r="C161" s="17">
        <v>0</v>
      </c>
      <c r="D161" s="17" t="s">
        <v>988</v>
      </c>
      <c r="E161" s="17">
        <v>14</v>
      </c>
      <c r="F161" s="17" t="s">
        <v>988</v>
      </c>
      <c r="G161" s="17">
        <v>8</v>
      </c>
      <c r="H161" s="17" t="s">
        <v>988</v>
      </c>
      <c r="I161" s="17" t="s">
        <v>988</v>
      </c>
      <c r="J161" s="17">
        <v>0</v>
      </c>
      <c r="K161" s="17">
        <v>31</v>
      </c>
      <c r="L161" s="17">
        <v>32</v>
      </c>
      <c r="M161" s="17">
        <v>7</v>
      </c>
      <c r="N161" s="17">
        <v>2482</v>
      </c>
      <c r="O161" s="17">
        <v>51016.178999999996</v>
      </c>
    </row>
    <row r="162" spans="1:15">
      <c r="A162" s="151" t="s">
        <v>485</v>
      </c>
      <c r="B162" s="17">
        <v>0</v>
      </c>
      <c r="C162" s="17">
        <v>0</v>
      </c>
      <c r="D162" s="17" t="s">
        <v>988</v>
      </c>
      <c r="E162" s="17">
        <v>19</v>
      </c>
      <c r="F162" s="17" t="s">
        <v>988</v>
      </c>
      <c r="G162" s="17">
        <v>9</v>
      </c>
      <c r="H162" s="17" t="s">
        <v>988</v>
      </c>
      <c r="I162" s="17" t="s">
        <v>988</v>
      </c>
      <c r="J162" s="17">
        <v>0</v>
      </c>
      <c r="K162" s="17">
        <v>21</v>
      </c>
      <c r="L162" s="17">
        <v>28</v>
      </c>
      <c r="M162" s="17">
        <v>10</v>
      </c>
      <c r="N162" s="17">
        <v>3256</v>
      </c>
      <c r="O162" s="17">
        <v>42314.601000000002</v>
      </c>
    </row>
    <row r="163" spans="1:15">
      <c r="A163" s="151" t="s">
        <v>486</v>
      </c>
      <c r="B163" s="17">
        <v>18</v>
      </c>
      <c r="C163" s="17">
        <v>0</v>
      </c>
      <c r="D163" s="17">
        <v>38</v>
      </c>
      <c r="E163" s="17">
        <v>112</v>
      </c>
      <c r="F163" s="17">
        <v>6</v>
      </c>
      <c r="G163" s="17">
        <v>40</v>
      </c>
      <c r="H163" s="17">
        <v>19</v>
      </c>
      <c r="I163" s="17">
        <v>0</v>
      </c>
      <c r="J163" s="17">
        <v>0</v>
      </c>
      <c r="K163" s="17">
        <v>93</v>
      </c>
      <c r="L163" s="17">
        <v>137</v>
      </c>
      <c r="M163" s="17">
        <v>75</v>
      </c>
      <c r="N163" s="17">
        <v>25229</v>
      </c>
      <c r="O163" s="17">
        <v>214063.82</v>
      </c>
    </row>
    <row r="164" spans="1:15">
      <c r="A164" s="151" t="s">
        <v>487</v>
      </c>
      <c r="B164" s="17">
        <v>0</v>
      </c>
      <c r="C164" s="17">
        <v>0</v>
      </c>
      <c r="D164" s="17">
        <v>6</v>
      </c>
      <c r="E164" s="17">
        <v>19</v>
      </c>
      <c r="F164" s="17" t="s">
        <v>988</v>
      </c>
      <c r="G164" s="17">
        <v>5</v>
      </c>
      <c r="H164" s="17">
        <v>0</v>
      </c>
      <c r="I164" s="17" t="s">
        <v>988</v>
      </c>
      <c r="J164" s="17">
        <v>0</v>
      </c>
      <c r="K164" s="17">
        <v>17</v>
      </c>
      <c r="L164" s="17">
        <v>20</v>
      </c>
      <c r="M164" s="17" t="s">
        <v>988</v>
      </c>
      <c r="N164" s="17">
        <v>796</v>
      </c>
      <c r="O164" s="17">
        <v>30960.728999999999</v>
      </c>
    </row>
    <row r="165" spans="1:15">
      <c r="A165" s="151" t="s">
        <v>488</v>
      </c>
      <c r="B165" s="17" t="s">
        <v>988</v>
      </c>
      <c r="C165" s="17">
        <v>0</v>
      </c>
      <c r="D165" s="17">
        <v>0</v>
      </c>
      <c r="E165" s="17">
        <v>7</v>
      </c>
      <c r="F165" s="17">
        <v>0</v>
      </c>
      <c r="G165" s="17">
        <v>4</v>
      </c>
      <c r="H165" s="17" t="s">
        <v>988</v>
      </c>
      <c r="I165" s="17">
        <v>0</v>
      </c>
      <c r="J165" s="17">
        <v>0</v>
      </c>
      <c r="K165" s="17">
        <v>25</v>
      </c>
      <c r="L165" s="17">
        <v>25</v>
      </c>
      <c r="M165" s="17">
        <v>12</v>
      </c>
      <c r="N165" s="17">
        <v>3953</v>
      </c>
      <c r="O165" s="17">
        <v>43873.207000000002</v>
      </c>
    </row>
    <row r="166" spans="1:15">
      <c r="A166" s="151" t="s">
        <v>489</v>
      </c>
      <c r="B166" s="17" t="s">
        <v>988</v>
      </c>
      <c r="C166" s="17">
        <v>0</v>
      </c>
      <c r="D166" s="17">
        <v>0</v>
      </c>
      <c r="E166" s="17">
        <v>12</v>
      </c>
      <c r="F166" s="17" t="s">
        <v>988</v>
      </c>
      <c r="G166" s="17" t="s">
        <v>988</v>
      </c>
      <c r="H166" s="17">
        <v>0</v>
      </c>
      <c r="I166" s="17" t="s">
        <v>988</v>
      </c>
      <c r="J166" s="17">
        <v>0</v>
      </c>
      <c r="K166" s="17">
        <v>18</v>
      </c>
      <c r="L166" s="17">
        <v>21</v>
      </c>
      <c r="M166" s="17">
        <v>5</v>
      </c>
      <c r="N166" s="17">
        <v>1549</v>
      </c>
      <c r="O166" s="17">
        <v>30273.115000000002</v>
      </c>
    </row>
    <row r="167" spans="1:15">
      <c r="A167" s="151" t="s">
        <v>490</v>
      </c>
      <c r="B167" s="17">
        <v>227</v>
      </c>
      <c r="C167" s="17">
        <v>0</v>
      </c>
      <c r="D167" s="17">
        <v>236</v>
      </c>
      <c r="E167" s="17">
        <v>418</v>
      </c>
      <c r="F167" s="17">
        <v>346</v>
      </c>
      <c r="G167" s="17">
        <v>578</v>
      </c>
      <c r="H167" s="17">
        <v>231</v>
      </c>
      <c r="I167" s="17">
        <v>54</v>
      </c>
      <c r="J167" s="17" t="s">
        <v>988</v>
      </c>
      <c r="K167" s="17">
        <v>1728</v>
      </c>
      <c r="L167" s="17">
        <v>1863</v>
      </c>
      <c r="M167" s="17">
        <v>659</v>
      </c>
      <c r="N167" s="17">
        <v>217768</v>
      </c>
      <c r="O167" s="17">
        <v>3204702.0019999999</v>
      </c>
    </row>
    <row r="168" spans="1:15">
      <c r="A168" s="151" t="s">
        <v>491</v>
      </c>
      <c r="B168" s="17" t="s">
        <v>988</v>
      </c>
      <c r="C168" s="17">
        <v>0</v>
      </c>
      <c r="D168" s="17">
        <v>4</v>
      </c>
      <c r="E168" s="17">
        <v>22</v>
      </c>
      <c r="F168" s="17" t="s">
        <v>988</v>
      </c>
      <c r="G168" s="17">
        <v>16</v>
      </c>
      <c r="H168" s="17">
        <v>6</v>
      </c>
      <c r="I168" s="17" t="s">
        <v>988</v>
      </c>
      <c r="J168" s="17">
        <v>0</v>
      </c>
      <c r="K168" s="17">
        <v>26</v>
      </c>
      <c r="L168" s="17">
        <v>49</v>
      </c>
      <c r="M168" s="17">
        <v>12</v>
      </c>
      <c r="N168" s="17">
        <v>3858</v>
      </c>
      <c r="O168" s="17">
        <v>59676.207000000002</v>
      </c>
    </row>
    <row r="169" spans="1:15">
      <c r="A169" s="151" t="s">
        <v>492</v>
      </c>
      <c r="B169" s="17">
        <v>10</v>
      </c>
      <c r="C169" s="17">
        <v>0</v>
      </c>
      <c r="D169" s="17" t="s">
        <v>988</v>
      </c>
      <c r="E169" s="17">
        <v>21</v>
      </c>
      <c r="F169" s="17" t="s">
        <v>988</v>
      </c>
      <c r="G169" s="17">
        <v>8</v>
      </c>
      <c r="H169" s="17" t="s">
        <v>988</v>
      </c>
      <c r="I169" s="17" t="s">
        <v>988</v>
      </c>
      <c r="J169" s="17">
        <v>0</v>
      </c>
      <c r="K169" s="17">
        <v>18</v>
      </c>
      <c r="L169" s="17">
        <v>33</v>
      </c>
      <c r="M169" s="17">
        <v>12</v>
      </c>
      <c r="N169" s="17">
        <v>3827</v>
      </c>
      <c r="O169" s="17">
        <v>45998.207999999999</v>
      </c>
    </row>
    <row r="170" spans="1:15">
      <c r="A170" s="151" t="s">
        <v>493</v>
      </c>
      <c r="B170" s="17">
        <v>4</v>
      </c>
      <c r="C170" s="17">
        <v>0</v>
      </c>
      <c r="D170" s="17" t="s">
        <v>988</v>
      </c>
      <c r="E170" s="17">
        <v>29</v>
      </c>
      <c r="F170" s="17">
        <v>0</v>
      </c>
      <c r="G170" s="17">
        <v>4</v>
      </c>
      <c r="H170" s="17">
        <v>5</v>
      </c>
      <c r="I170" s="17" t="s">
        <v>988</v>
      </c>
      <c r="J170" s="17">
        <v>0</v>
      </c>
      <c r="K170" s="17">
        <v>20</v>
      </c>
      <c r="L170" s="17">
        <v>33</v>
      </c>
      <c r="M170" s="17">
        <v>24</v>
      </c>
      <c r="N170" s="17">
        <v>8496</v>
      </c>
      <c r="O170" s="17">
        <v>53545.951999999997</v>
      </c>
    </row>
    <row r="171" spans="1:15">
      <c r="A171" s="151" t="s">
        <v>494</v>
      </c>
      <c r="B171" s="17">
        <v>19</v>
      </c>
      <c r="C171" s="17">
        <v>0</v>
      </c>
      <c r="D171" s="17">
        <v>17</v>
      </c>
      <c r="E171" s="17">
        <v>34</v>
      </c>
      <c r="F171" s="17">
        <v>20</v>
      </c>
      <c r="G171" s="17">
        <v>66</v>
      </c>
      <c r="H171" s="17">
        <v>18</v>
      </c>
      <c r="I171" s="17">
        <v>6</v>
      </c>
      <c r="J171" s="17">
        <v>0</v>
      </c>
      <c r="K171" s="17">
        <v>99</v>
      </c>
      <c r="L171" s="17">
        <v>120</v>
      </c>
      <c r="M171" s="17">
        <v>38</v>
      </c>
      <c r="N171" s="17">
        <v>13509</v>
      </c>
      <c r="O171" s="17">
        <v>207079.43700000001</v>
      </c>
    </row>
    <row r="172" spans="1:15">
      <c r="A172" s="151" t="s">
        <v>495</v>
      </c>
      <c r="B172" s="17">
        <v>5</v>
      </c>
      <c r="C172" s="17">
        <v>0</v>
      </c>
      <c r="D172" s="17" t="s">
        <v>988</v>
      </c>
      <c r="E172" s="17">
        <v>19</v>
      </c>
      <c r="F172" s="17">
        <v>0</v>
      </c>
      <c r="G172" s="17" t="s">
        <v>988</v>
      </c>
      <c r="H172" s="17" t="s">
        <v>988</v>
      </c>
      <c r="I172" s="17" t="s">
        <v>988</v>
      </c>
      <c r="J172" s="17" t="s">
        <v>988</v>
      </c>
      <c r="K172" s="17">
        <v>7</v>
      </c>
      <c r="L172" s="17">
        <v>20</v>
      </c>
      <c r="M172" s="17">
        <v>9</v>
      </c>
      <c r="N172" s="17">
        <v>2908</v>
      </c>
      <c r="O172" s="17">
        <v>24542.484</v>
      </c>
    </row>
    <row r="173" spans="1:15">
      <c r="A173" s="151" t="s">
        <v>496</v>
      </c>
      <c r="B173" s="17">
        <v>7</v>
      </c>
      <c r="C173" s="17">
        <v>0</v>
      </c>
      <c r="D173" s="17">
        <v>12</v>
      </c>
      <c r="E173" s="17">
        <v>71</v>
      </c>
      <c r="F173" s="17">
        <v>12</v>
      </c>
      <c r="G173" s="17">
        <v>32</v>
      </c>
      <c r="H173" s="17">
        <v>14</v>
      </c>
      <c r="I173" s="17">
        <v>4</v>
      </c>
      <c r="J173" s="17">
        <v>0</v>
      </c>
      <c r="K173" s="17">
        <v>137</v>
      </c>
      <c r="L173" s="17">
        <v>204</v>
      </c>
      <c r="M173" s="17">
        <v>28</v>
      </c>
      <c r="N173" s="17">
        <v>9475</v>
      </c>
      <c r="O173" s="17">
        <v>237431.606</v>
      </c>
    </row>
    <row r="174" spans="1:15">
      <c r="A174" s="151" t="s">
        <v>497</v>
      </c>
      <c r="B174" s="17">
        <v>21</v>
      </c>
      <c r="C174" s="17">
        <v>0</v>
      </c>
      <c r="D174" s="17">
        <v>28</v>
      </c>
      <c r="E174" s="17">
        <v>37</v>
      </c>
      <c r="F174" s="17">
        <v>31</v>
      </c>
      <c r="G174" s="17">
        <v>78</v>
      </c>
      <c r="H174" s="17">
        <v>25</v>
      </c>
      <c r="I174" s="17">
        <v>4</v>
      </c>
      <c r="J174" s="17">
        <v>0</v>
      </c>
      <c r="K174" s="17">
        <v>100</v>
      </c>
      <c r="L174" s="17">
        <v>116</v>
      </c>
      <c r="M174" s="17">
        <v>42</v>
      </c>
      <c r="N174" s="17">
        <v>13341</v>
      </c>
      <c r="O174" s="17">
        <v>213807.45300000001</v>
      </c>
    </row>
    <row r="175" spans="1:15">
      <c r="A175" s="151" t="s">
        <v>498</v>
      </c>
      <c r="B175" s="17">
        <v>17</v>
      </c>
      <c r="C175" s="17">
        <v>0</v>
      </c>
      <c r="D175" s="17">
        <v>25</v>
      </c>
      <c r="E175" s="17">
        <v>82</v>
      </c>
      <c r="F175" s="17" t="s">
        <v>988</v>
      </c>
      <c r="G175" s="17">
        <v>59</v>
      </c>
      <c r="H175" s="17">
        <v>20</v>
      </c>
      <c r="I175" s="17">
        <v>4</v>
      </c>
      <c r="J175" s="17">
        <v>0</v>
      </c>
      <c r="K175" s="17">
        <v>127</v>
      </c>
      <c r="L175" s="17">
        <v>205</v>
      </c>
      <c r="M175" s="17">
        <v>48</v>
      </c>
      <c r="N175" s="17">
        <v>16647</v>
      </c>
      <c r="O175" s="17">
        <v>257024.94899999999</v>
      </c>
    </row>
    <row r="176" spans="1:15">
      <c r="A176" s="151" t="s">
        <v>499</v>
      </c>
      <c r="B176" s="17">
        <v>6</v>
      </c>
      <c r="C176" s="17" t="s">
        <v>988</v>
      </c>
      <c r="D176" s="17" t="s">
        <v>988</v>
      </c>
      <c r="E176" s="17">
        <v>10</v>
      </c>
      <c r="F176" s="17">
        <v>0</v>
      </c>
      <c r="G176" s="17">
        <v>17</v>
      </c>
      <c r="H176" s="17" t="s">
        <v>988</v>
      </c>
      <c r="I176" s="17">
        <v>5</v>
      </c>
      <c r="J176" s="17">
        <v>0</v>
      </c>
      <c r="K176" s="17">
        <v>33</v>
      </c>
      <c r="L176" s="17">
        <v>44</v>
      </c>
      <c r="M176" s="17">
        <v>20</v>
      </c>
      <c r="N176" s="17">
        <v>6212</v>
      </c>
      <c r="O176" s="17">
        <v>74135.680999999997</v>
      </c>
    </row>
    <row r="177" spans="1:15">
      <c r="A177" s="151" t="s">
        <v>500</v>
      </c>
      <c r="B177" s="17">
        <v>10</v>
      </c>
      <c r="C177" s="17">
        <v>0</v>
      </c>
      <c r="D177" s="17">
        <v>22</v>
      </c>
      <c r="E177" s="17">
        <v>31</v>
      </c>
      <c r="F177" s="17">
        <v>5</v>
      </c>
      <c r="G177" s="17">
        <v>11</v>
      </c>
      <c r="H177" s="17">
        <v>5</v>
      </c>
      <c r="I177" s="17">
        <v>6</v>
      </c>
      <c r="J177" s="17">
        <v>0</v>
      </c>
      <c r="K177" s="17">
        <v>48</v>
      </c>
      <c r="L177" s="17">
        <v>65</v>
      </c>
      <c r="M177" s="17">
        <v>22</v>
      </c>
      <c r="N177" s="17">
        <v>6926</v>
      </c>
      <c r="O177" s="17">
        <v>102006.51</v>
      </c>
    </row>
    <row r="178" spans="1:15">
      <c r="A178" s="151" t="s">
        <v>501</v>
      </c>
      <c r="B178" s="17" t="s">
        <v>988</v>
      </c>
      <c r="C178" s="17">
        <v>0</v>
      </c>
      <c r="D178" s="17">
        <v>8</v>
      </c>
      <c r="E178" s="17">
        <v>41</v>
      </c>
      <c r="F178" s="17">
        <v>0</v>
      </c>
      <c r="G178" s="17">
        <v>28</v>
      </c>
      <c r="H178" s="17">
        <v>10</v>
      </c>
      <c r="I178" s="17">
        <v>0</v>
      </c>
      <c r="J178" s="17">
        <v>0</v>
      </c>
      <c r="K178" s="17">
        <v>110</v>
      </c>
      <c r="L178" s="17">
        <v>107</v>
      </c>
      <c r="M178" s="17">
        <v>37</v>
      </c>
      <c r="N178" s="17">
        <v>11528</v>
      </c>
      <c r="O178" s="17">
        <v>179447.478</v>
      </c>
    </row>
    <row r="179" spans="1:15">
      <c r="A179" s="151" t="s">
        <v>502</v>
      </c>
      <c r="B179" s="17">
        <v>17</v>
      </c>
      <c r="C179" s="17" t="s">
        <v>988</v>
      </c>
      <c r="D179" s="17">
        <v>5</v>
      </c>
      <c r="E179" s="17">
        <v>60</v>
      </c>
      <c r="F179" s="17" t="s">
        <v>988</v>
      </c>
      <c r="G179" s="17">
        <v>39</v>
      </c>
      <c r="H179" s="17">
        <v>11</v>
      </c>
      <c r="I179" s="17" t="s">
        <v>988</v>
      </c>
      <c r="J179" s="17">
        <v>0</v>
      </c>
      <c r="K179" s="17">
        <v>107</v>
      </c>
      <c r="L179" s="17">
        <v>131</v>
      </c>
      <c r="M179" s="17">
        <v>61</v>
      </c>
      <c r="N179" s="17">
        <v>20010</v>
      </c>
      <c r="O179" s="17">
        <v>213335.302</v>
      </c>
    </row>
    <row r="180" spans="1:15">
      <c r="A180" s="151" t="s">
        <v>503</v>
      </c>
      <c r="B180" s="17">
        <v>6</v>
      </c>
      <c r="C180" s="17">
        <v>0</v>
      </c>
      <c r="D180" s="17">
        <v>5</v>
      </c>
      <c r="E180" s="17">
        <v>12</v>
      </c>
      <c r="F180" s="17">
        <v>5</v>
      </c>
      <c r="G180" s="17">
        <v>9</v>
      </c>
      <c r="H180" s="17">
        <v>4</v>
      </c>
      <c r="I180" s="17" t="s">
        <v>988</v>
      </c>
      <c r="J180" s="17">
        <v>0</v>
      </c>
      <c r="K180" s="17">
        <v>47</v>
      </c>
      <c r="L180" s="17">
        <v>42</v>
      </c>
      <c r="M180" s="17">
        <v>11</v>
      </c>
      <c r="N180" s="17">
        <v>3774</v>
      </c>
      <c r="O180" s="17">
        <v>79913.455000000002</v>
      </c>
    </row>
    <row r="181" spans="1:15">
      <c r="A181" s="151" t="s">
        <v>504</v>
      </c>
      <c r="B181" s="17" t="s">
        <v>988</v>
      </c>
      <c r="C181" s="17">
        <v>0</v>
      </c>
      <c r="D181" s="17" t="s">
        <v>988</v>
      </c>
      <c r="E181" s="17">
        <v>11</v>
      </c>
      <c r="F181" s="17">
        <v>0</v>
      </c>
      <c r="G181" s="17">
        <v>7</v>
      </c>
      <c r="H181" s="17">
        <v>4</v>
      </c>
      <c r="I181" s="17" t="s">
        <v>988</v>
      </c>
      <c r="J181" s="17">
        <v>0</v>
      </c>
      <c r="K181" s="17">
        <v>34</v>
      </c>
      <c r="L181" s="17">
        <v>38</v>
      </c>
      <c r="M181" s="17">
        <v>13</v>
      </c>
      <c r="N181" s="17">
        <v>4687</v>
      </c>
      <c r="O181" s="17">
        <v>62574.076000000001</v>
      </c>
    </row>
    <row r="182" spans="1:15">
      <c r="A182" s="151" t="s">
        <v>505</v>
      </c>
      <c r="B182" s="17">
        <v>18</v>
      </c>
      <c r="C182" s="17">
        <v>0</v>
      </c>
      <c r="D182" s="17">
        <v>50</v>
      </c>
      <c r="E182" s="17">
        <v>47</v>
      </c>
      <c r="F182" s="17">
        <v>57</v>
      </c>
      <c r="G182" s="17">
        <v>80</v>
      </c>
      <c r="H182" s="17">
        <v>44</v>
      </c>
      <c r="I182" s="17">
        <v>7</v>
      </c>
      <c r="J182" s="17" t="s">
        <v>988</v>
      </c>
      <c r="K182" s="17">
        <v>193</v>
      </c>
      <c r="L182" s="17">
        <v>274</v>
      </c>
      <c r="M182" s="17">
        <v>75</v>
      </c>
      <c r="N182" s="17">
        <v>25022</v>
      </c>
      <c r="O182" s="17">
        <v>381549.842</v>
      </c>
    </row>
    <row r="183" spans="1:15">
      <c r="A183" s="151" t="s">
        <v>506</v>
      </c>
      <c r="B183" s="17">
        <v>5</v>
      </c>
      <c r="C183" s="17">
        <v>0</v>
      </c>
      <c r="D183" s="17">
        <v>8</v>
      </c>
      <c r="E183" s="17">
        <v>32</v>
      </c>
      <c r="F183" s="17" t="s">
        <v>988</v>
      </c>
      <c r="G183" s="17">
        <v>16</v>
      </c>
      <c r="H183" s="17">
        <v>0</v>
      </c>
      <c r="I183" s="17" t="s">
        <v>988</v>
      </c>
      <c r="J183" s="17">
        <v>0</v>
      </c>
      <c r="K183" s="17">
        <v>39</v>
      </c>
      <c r="L183" s="17">
        <v>54</v>
      </c>
      <c r="M183" s="17">
        <v>12</v>
      </c>
      <c r="N183" s="17">
        <v>3482</v>
      </c>
      <c r="O183" s="17">
        <v>72715.331000000006</v>
      </c>
    </row>
    <row r="184" spans="1:15">
      <c r="A184" s="151" t="s">
        <v>507</v>
      </c>
      <c r="B184" s="17">
        <v>11</v>
      </c>
      <c r="C184" s="17" t="s">
        <v>988</v>
      </c>
      <c r="D184" s="17">
        <v>26</v>
      </c>
      <c r="E184" s="17">
        <v>9</v>
      </c>
      <c r="F184" s="17">
        <v>35</v>
      </c>
      <c r="G184" s="17">
        <v>50</v>
      </c>
      <c r="H184" s="17">
        <v>25</v>
      </c>
      <c r="I184" s="17" t="s">
        <v>988</v>
      </c>
      <c r="J184" s="17">
        <v>0</v>
      </c>
      <c r="K184" s="17">
        <v>100</v>
      </c>
      <c r="L184" s="17">
        <v>156</v>
      </c>
      <c r="M184" s="17">
        <v>45</v>
      </c>
      <c r="N184" s="17">
        <v>14775</v>
      </c>
      <c r="O184" s="17">
        <v>204853.666</v>
      </c>
    </row>
    <row r="185" spans="1:15">
      <c r="A185" s="151" t="s">
        <v>508</v>
      </c>
      <c r="B185" s="17">
        <v>6</v>
      </c>
      <c r="C185" s="17">
        <v>0</v>
      </c>
      <c r="D185" s="17" t="s">
        <v>988</v>
      </c>
      <c r="E185" s="17">
        <v>35</v>
      </c>
      <c r="F185" s="17" t="s">
        <v>988</v>
      </c>
      <c r="G185" s="17">
        <v>29</v>
      </c>
      <c r="H185" s="17">
        <v>14</v>
      </c>
      <c r="I185" s="17" t="s">
        <v>988</v>
      </c>
      <c r="J185" s="17">
        <v>0</v>
      </c>
      <c r="K185" s="17">
        <v>40</v>
      </c>
      <c r="L185" s="17">
        <v>92</v>
      </c>
      <c r="M185" s="17">
        <v>35</v>
      </c>
      <c r="N185" s="17">
        <v>12022</v>
      </c>
      <c r="O185" s="17">
        <v>107315.55100000001</v>
      </c>
    </row>
    <row r="186" spans="1:15">
      <c r="A186" s="151" t="s">
        <v>509</v>
      </c>
      <c r="B186" s="17">
        <v>27</v>
      </c>
      <c r="C186" s="17">
        <v>0</v>
      </c>
      <c r="D186" s="17">
        <v>22</v>
      </c>
      <c r="E186" s="17">
        <v>136</v>
      </c>
      <c r="F186" s="17">
        <v>18</v>
      </c>
      <c r="G186" s="17">
        <v>63</v>
      </c>
      <c r="H186" s="17">
        <v>32</v>
      </c>
      <c r="I186" s="17" t="s">
        <v>988</v>
      </c>
      <c r="J186" s="17">
        <v>0</v>
      </c>
      <c r="K186" s="17">
        <v>212</v>
      </c>
      <c r="L186" s="17">
        <v>239</v>
      </c>
      <c r="M186" s="17">
        <v>99</v>
      </c>
      <c r="N186" s="17">
        <v>30070</v>
      </c>
      <c r="O186" s="17">
        <v>394650.57799999998</v>
      </c>
    </row>
    <row r="187" spans="1:15">
      <c r="A187" s="151" t="s">
        <v>510</v>
      </c>
      <c r="B187" s="17">
        <v>7</v>
      </c>
      <c r="C187" s="17">
        <v>0</v>
      </c>
      <c r="D187" s="17">
        <v>5</v>
      </c>
      <c r="E187" s="17">
        <v>23</v>
      </c>
      <c r="F187" s="17" t="s">
        <v>988</v>
      </c>
      <c r="G187" s="17">
        <v>0</v>
      </c>
      <c r="H187" s="17">
        <v>0</v>
      </c>
      <c r="I187" s="17" t="s">
        <v>988</v>
      </c>
      <c r="J187" s="17">
        <v>0</v>
      </c>
      <c r="K187" s="17">
        <v>15</v>
      </c>
      <c r="L187" s="17">
        <v>18</v>
      </c>
      <c r="M187" s="17">
        <v>11</v>
      </c>
      <c r="N187" s="17">
        <v>3490</v>
      </c>
      <c r="O187" s="17">
        <v>35644.47</v>
      </c>
    </row>
    <row r="188" spans="1:15">
      <c r="A188" s="151" t="s">
        <v>511</v>
      </c>
      <c r="B188" s="17" t="s">
        <v>988</v>
      </c>
      <c r="C188" s="17" t="s">
        <v>988</v>
      </c>
      <c r="D188" s="17" t="s">
        <v>988</v>
      </c>
      <c r="E188" s="17">
        <v>8</v>
      </c>
      <c r="F188" s="17">
        <v>6</v>
      </c>
      <c r="G188" s="17">
        <v>30</v>
      </c>
      <c r="H188" s="17">
        <v>6</v>
      </c>
      <c r="I188" s="17">
        <v>4</v>
      </c>
      <c r="J188" s="17">
        <v>0</v>
      </c>
      <c r="K188" s="17">
        <v>78</v>
      </c>
      <c r="L188" s="17">
        <v>111</v>
      </c>
      <c r="M188" s="17">
        <v>27</v>
      </c>
      <c r="N188" s="17">
        <v>9075</v>
      </c>
      <c r="O188" s="17">
        <v>144265.83199999999</v>
      </c>
    </row>
    <row r="189" spans="1:15">
      <c r="A189" s="151" t="s">
        <v>512</v>
      </c>
      <c r="B189" s="17">
        <v>16</v>
      </c>
      <c r="C189" s="17">
        <v>0</v>
      </c>
      <c r="D189" s="17">
        <v>0</v>
      </c>
      <c r="E189" s="17">
        <v>18</v>
      </c>
      <c r="F189" s="17" t="s">
        <v>988</v>
      </c>
      <c r="G189" s="17">
        <v>6</v>
      </c>
      <c r="H189" s="17">
        <v>4</v>
      </c>
      <c r="I189" s="17">
        <v>4</v>
      </c>
      <c r="J189" s="17">
        <v>0</v>
      </c>
      <c r="K189" s="17">
        <v>26</v>
      </c>
      <c r="L189" s="17">
        <v>38</v>
      </c>
      <c r="M189" s="17">
        <v>21</v>
      </c>
      <c r="N189" s="17">
        <v>6523</v>
      </c>
      <c r="O189" s="17">
        <v>68565.796000000002</v>
      </c>
    </row>
    <row r="190" spans="1:15">
      <c r="A190" s="151" t="s">
        <v>513</v>
      </c>
      <c r="B190" s="17">
        <v>4</v>
      </c>
      <c r="C190" s="17">
        <v>0</v>
      </c>
      <c r="D190" s="17" t="s">
        <v>988</v>
      </c>
      <c r="E190" s="17">
        <v>8</v>
      </c>
      <c r="F190" s="17" t="s">
        <v>988</v>
      </c>
      <c r="G190" s="17">
        <v>10</v>
      </c>
      <c r="H190" s="17">
        <v>5</v>
      </c>
      <c r="I190" s="17">
        <v>0</v>
      </c>
      <c r="J190" s="17">
        <v>0</v>
      </c>
      <c r="K190" s="17">
        <v>23</v>
      </c>
      <c r="L190" s="17">
        <v>32</v>
      </c>
      <c r="M190" s="17">
        <v>23</v>
      </c>
      <c r="N190" s="17">
        <v>7939</v>
      </c>
      <c r="O190" s="17">
        <v>54300.373</v>
      </c>
    </row>
    <row r="191" spans="1:15">
      <c r="A191" s="151" t="s">
        <v>514</v>
      </c>
      <c r="B191" s="17">
        <v>6</v>
      </c>
      <c r="C191" s="17">
        <v>0</v>
      </c>
      <c r="D191" s="17">
        <v>0</v>
      </c>
      <c r="E191" s="17">
        <v>9</v>
      </c>
      <c r="F191" s="17">
        <v>0</v>
      </c>
      <c r="G191" s="17">
        <v>9</v>
      </c>
      <c r="H191" s="17" t="s">
        <v>988</v>
      </c>
      <c r="I191" s="17">
        <v>6</v>
      </c>
      <c r="J191" s="17">
        <v>0</v>
      </c>
      <c r="K191" s="17">
        <v>27</v>
      </c>
      <c r="L191" s="17">
        <v>40</v>
      </c>
      <c r="M191" s="17">
        <v>11</v>
      </c>
      <c r="N191" s="17">
        <v>3491</v>
      </c>
      <c r="O191" s="17">
        <v>60181.213000000003</v>
      </c>
    </row>
    <row r="192" spans="1:15">
      <c r="A192" s="151" t="s">
        <v>515</v>
      </c>
      <c r="B192" s="17">
        <v>6</v>
      </c>
      <c r="C192" s="17">
        <v>0</v>
      </c>
      <c r="D192" s="17" t="s">
        <v>988</v>
      </c>
      <c r="E192" s="17">
        <v>15</v>
      </c>
      <c r="F192" s="17">
        <v>0</v>
      </c>
      <c r="G192" s="17">
        <v>12</v>
      </c>
      <c r="H192" s="17" t="s">
        <v>988</v>
      </c>
      <c r="I192" s="17">
        <v>0</v>
      </c>
      <c r="J192" s="17" t="s">
        <v>988</v>
      </c>
      <c r="K192" s="17">
        <v>23</v>
      </c>
      <c r="L192" s="17">
        <v>47</v>
      </c>
      <c r="M192" s="17">
        <v>19</v>
      </c>
      <c r="N192" s="17">
        <v>6359</v>
      </c>
      <c r="O192" s="17">
        <v>56686.837</v>
      </c>
    </row>
    <row r="193" spans="1:15">
      <c r="A193" s="151" t="s">
        <v>516</v>
      </c>
      <c r="B193" s="17">
        <v>5</v>
      </c>
      <c r="C193" s="17">
        <v>0</v>
      </c>
      <c r="D193" s="17" t="s">
        <v>988</v>
      </c>
      <c r="E193" s="17">
        <v>52</v>
      </c>
      <c r="F193" s="17" t="s">
        <v>988</v>
      </c>
      <c r="G193" s="17">
        <v>18</v>
      </c>
      <c r="H193" s="17">
        <v>5</v>
      </c>
      <c r="I193" s="17" t="s">
        <v>988</v>
      </c>
      <c r="J193" s="17">
        <v>0</v>
      </c>
      <c r="K193" s="17">
        <v>45</v>
      </c>
      <c r="L193" s="17">
        <v>64</v>
      </c>
      <c r="M193" s="17">
        <v>19</v>
      </c>
      <c r="N193" s="17">
        <v>7086</v>
      </c>
      <c r="O193" s="17">
        <v>88641.337</v>
      </c>
    </row>
    <row r="194" spans="1:15">
      <c r="A194" s="151" t="s">
        <v>517</v>
      </c>
      <c r="B194" s="17">
        <v>9</v>
      </c>
      <c r="C194" s="17">
        <v>0</v>
      </c>
      <c r="D194" s="17" t="s">
        <v>988</v>
      </c>
      <c r="E194" s="17">
        <v>19</v>
      </c>
      <c r="F194" s="17" t="s">
        <v>988</v>
      </c>
      <c r="G194" s="17">
        <v>15</v>
      </c>
      <c r="H194" s="17">
        <v>6</v>
      </c>
      <c r="I194" s="17" t="s">
        <v>988</v>
      </c>
      <c r="J194" s="17">
        <v>0</v>
      </c>
      <c r="K194" s="17">
        <v>42</v>
      </c>
      <c r="L194" s="17">
        <v>48</v>
      </c>
      <c r="M194" s="17">
        <v>27</v>
      </c>
      <c r="N194" s="17">
        <v>8879</v>
      </c>
      <c r="O194" s="17">
        <v>88663.398000000001</v>
      </c>
    </row>
    <row r="195" spans="1:15">
      <c r="A195" s="151" t="s">
        <v>518</v>
      </c>
      <c r="B195" s="17" t="s">
        <v>988</v>
      </c>
      <c r="C195" s="17">
        <v>0</v>
      </c>
      <c r="D195" s="17" t="s">
        <v>988</v>
      </c>
      <c r="E195" s="17">
        <v>8</v>
      </c>
      <c r="F195" s="17" t="s">
        <v>988</v>
      </c>
      <c r="G195" s="17">
        <v>15</v>
      </c>
      <c r="H195" s="17">
        <v>4</v>
      </c>
      <c r="I195" s="17">
        <v>0</v>
      </c>
      <c r="J195" s="17">
        <v>0</v>
      </c>
      <c r="K195" s="17">
        <v>42</v>
      </c>
      <c r="L195" s="17">
        <v>40</v>
      </c>
      <c r="M195" s="17">
        <v>17</v>
      </c>
      <c r="N195" s="17">
        <v>5562</v>
      </c>
      <c r="O195" s="17">
        <v>73231.505000000005</v>
      </c>
    </row>
    <row r="196" spans="1:15">
      <c r="A196" s="151" t="s">
        <v>519</v>
      </c>
      <c r="B196" s="17">
        <v>33</v>
      </c>
      <c r="C196" s="17">
        <v>0</v>
      </c>
      <c r="D196" s="17">
        <v>49</v>
      </c>
      <c r="E196" s="17">
        <v>132</v>
      </c>
      <c r="F196" s="17">
        <v>28</v>
      </c>
      <c r="G196" s="17">
        <v>49</v>
      </c>
      <c r="H196" s="17">
        <v>26</v>
      </c>
      <c r="I196" s="17">
        <v>4</v>
      </c>
      <c r="J196" s="17">
        <v>0</v>
      </c>
      <c r="K196" s="17">
        <v>165</v>
      </c>
      <c r="L196" s="17">
        <v>235</v>
      </c>
      <c r="M196" s="17">
        <v>93</v>
      </c>
      <c r="N196" s="17">
        <v>30152</v>
      </c>
      <c r="O196" s="17">
        <v>346248.261</v>
      </c>
    </row>
    <row r="197" spans="1:15">
      <c r="A197" s="151" t="s">
        <v>520</v>
      </c>
      <c r="B197" s="17">
        <v>6</v>
      </c>
      <c r="C197" s="17">
        <v>0</v>
      </c>
      <c r="D197" s="17">
        <v>6</v>
      </c>
      <c r="E197" s="17">
        <v>22</v>
      </c>
      <c r="F197" s="17" t="s">
        <v>988</v>
      </c>
      <c r="G197" s="17">
        <v>13</v>
      </c>
      <c r="H197" s="17" t="s">
        <v>988</v>
      </c>
      <c r="I197" s="17">
        <v>5</v>
      </c>
      <c r="J197" s="17">
        <v>0</v>
      </c>
      <c r="K197" s="17">
        <v>49</v>
      </c>
      <c r="L197" s="17">
        <v>58</v>
      </c>
      <c r="M197" s="17">
        <v>22</v>
      </c>
      <c r="N197" s="17">
        <v>7479</v>
      </c>
      <c r="O197" s="17">
        <v>96544.156000000003</v>
      </c>
    </row>
    <row r="198" spans="1:15">
      <c r="A198" s="151" t="s">
        <v>521</v>
      </c>
      <c r="B198" s="17">
        <v>30</v>
      </c>
      <c r="C198" s="17">
        <v>0</v>
      </c>
      <c r="D198" s="17">
        <v>59</v>
      </c>
      <c r="E198" s="17">
        <v>154</v>
      </c>
      <c r="F198" s="17">
        <v>18</v>
      </c>
      <c r="G198" s="17">
        <v>78</v>
      </c>
      <c r="H198" s="17">
        <v>31</v>
      </c>
      <c r="I198" s="17">
        <v>4</v>
      </c>
      <c r="J198" s="17">
        <v>0</v>
      </c>
      <c r="K198" s="17">
        <v>230</v>
      </c>
      <c r="L198" s="17">
        <v>302</v>
      </c>
      <c r="M198" s="17">
        <v>79</v>
      </c>
      <c r="N198" s="17">
        <v>24680</v>
      </c>
      <c r="O198" s="17">
        <v>429919.93599999999</v>
      </c>
    </row>
    <row r="199" spans="1:15">
      <c r="A199" s="151" t="s">
        <v>522</v>
      </c>
      <c r="B199" s="17">
        <v>14</v>
      </c>
      <c r="C199" s="17">
        <v>0</v>
      </c>
      <c r="D199" s="17">
        <v>12</v>
      </c>
      <c r="E199" s="17">
        <v>40</v>
      </c>
      <c r="F199" s="17">
        <v>7</v>
      </c>
      <c r="G199" s="17">
        <v>25</v>
      </c>
      <c r="H199" s="17">
        <v>14</v>
      </c>
      <c r="I199" s="17">
        <v>0</v>
      </c>
      <c r="J199" s="17">
        <v>0</v>
      </c>
      <c r="K199" s="17">
        <v>82</v>
      </c>
      <c r="L199" s="17">
        <v>93</v>
      </c>
      <c r="M199" s="17">
        <v>38</v>
      </c>
      <c r="N199" s="17">
        <v>11303</v>
      </c>
      <c r="O199" s="17">
        <v>154468.06400000001</v>
      </c>
    </row>
    <row r="200" spans="1:15">
      <c r="A200" s="151" t="s">
        <v>523</v>
      </c>
      <c r="B200" s="17">
        <v>7</v>
      </c>
      <c r="C200" s="17">
        <v>0</v>
      </c>
      <c r="D200" s="17">
        <v>21</v>
      </c>
      <c r="E200" s="17">
        <v>57</v>
      </c>
      <c r="F200" s="17" t="s">
        <v>988</v>
      </c>
      <c r="G200" s="17">
        <v>23</v>
      </c>
      <c r="H200" s="17" t="s">
        <v>988</v>
      </c>
      <c r="I200" s="17">
        <v>4</v>
      </c>
      <c r="J200" s="17" t="s">
        <v>988</v>
      </c>
      <c r="K200" s="17">
        <v>56</v>
      </c>
      <c r="L200" s="17">
        <v>99</v>
      </c>
      <c r="M200" s="17">
        <v>16</v>
      </c>
      <c r="N200" s="17">
        <v>5445</v>
      </c>
      <c r="O200" s="17">
        <v>115422.171</v>
      </c>
    </row>
    <row r="201" spans="1:15">
      <c r="A201" s="151" t="s">
        <v>524</v>
      </c>
      <c r="B201" s="17">
        <v>8</v>
      </c>
      <c r="C201" s="17">
        <v>0</v>
      </c>
      <c r="D201" s="17">
        <v>11</v>
      </c>
      <c r="E201" s="17">
        <v>13</v>
      </c>
      <c r="F201" s="17">
        <v>6</v>
      </c>
      <c r="G201" s="17">
        <v>13</v>
      </c>
      <c r="H201" s="17">
        <v>4</v>
      </c>
      <c r="I201" s="17" t="s">
        <v>988</v>
      </c>
      <c r="J201" s="17">
        <v>0</v>
      </c>
      <c r="K201" s="17">
        <v>22</v>
      </c>
      <c r="L201" s="17">
        <v>40</v>
      </c>
      <c r="M201" s="17">
        <v>22</v>
      </c>
      <c r="N201" s="17">
        <v>7638</v>
      </c>
      <c r="O201" s="17">
        <v>60191.678999999996</v>
      </c>
    </row>
    <row r="202" spans="1:15">
      <c r="A202" s="151" t="s">
        <v>525</v>
      </c>
      <c r="B202" s="17">
        <v>18</v>
      </c>
      <c r="C202" s="17">
        <v>0</v>
      </c>
      <c r="D202" s="17">
        <v>37</v>
      </c>
      <c r="E202" s="17">
        <v>67</v>
      </c>
      <c r="F202" s="17">
        <v>21</v>
      </c>
      <c r="G202" s="17">
        <v>36</v>
      </c>
      <c r="H202" s="17">
        <v>13</v>
      </c>
      <c r="I202" s="17">
        <v>0</v>
      </c>
      <c r="J202" s="17">
        <v>7</v>
      </c>
      <c r="K202" s="17">
        <v>151</v>
      </c>
      <c r="L202" s="17">
        <v>173</v>
      </c>
      <c r="M202" s="17">
        <v>45</v>
      </c>
      <c r="N202" s="17">
        <v>14537</v>
      </c>
      <c r="O202" s="17">
        <v>265165.16200000001</v>
      </c>
    </row>
    <row r="203" spans="1:15">
      <c r="A203" s="151" t="s">
        <v>526</v>
      </c>
      <c r="B203" s="17">
        <v>5</v>
      </c>
      <c r="C203" s="17">
        <v>0</v>
      </c>
      <c r="D203" s="17">
        <v>11</v>
      </c>
      <c r="E203" s="17">
        <v>60</v>
      </c>
      <c r="F203" s="17">
        <v>4</v>
      </c>
      <c r="G203" s="17">
        <v>6</v>
      </c>
      <c r="H203" s="17" t="s">
        <v>988</v>
      </c>
      <c r="I203" s="17" t="s">
        <v>988</v>
      </c>
      <c r="J203" s="17">
        <v>0</v>
      </c>
      <c r="K203" s="17">
        <v>65</v>
      </c>
      <c r="L203" s="17">
        <v>70</v>
      </c>
      <c r="M203" s="17">
        <v>15</v>
      </c>
      <c r="N203" s="17">
        <v>4577</v>
      </c>
      <c r="O203" s="17">
        <v>106330.148</v>
      </c>
    </row>
    <row r="204" spans="1:15">
      <c r="A204" s="151" t="s">
        <v>527</v>
      </c>
      <c r="B204" s="17">
        <v>5</v>
      </c>
      <c r="C204" s="17">
        <v>0</v>
      </c>
      <c r="D204" s="17">
        <v>15</v>
      </c>
      <c r="E204" s="17">
        <v>17</v>
      </c>
      <c r="F204" s="17">
        <v>13</v>
      </c>
      <c r="G204" s="17">
        <v>28</v>
      </c>
      <c r="H204" s="17">
        <v>6</v>
      </c>
      <c r="I204" s="17">
        <v>0</v>
      </c>
      <c r="J204" s="17">
        <v>0</v>
      </c>
      <c r="K204" s="17">
        <v>30</v>
      </c>
      <c r="L204" s="17">
        <v>47</v>
      </c>
      <c r="M204" s="17">
        <v>10</v>
      </c>
      <c r="N204" s="17">
        <v>3482</v>
      </c>
      <c r="O204" s="17">
        <v>65132.673000000003</v>
      </c>
    </row>
    <row r="205" spans="1:15" ht="18.75" customHeight="1">
      <c r="A205" s="145" t="s">
        <v>528</v>
      </c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</row>
    <row r="206" spans="1:15">
      <c r="A206" s="151" t="s">
        <v>529</v>
      </c>
      <c r="B206" s="17">
        <v>11</v>
      </c>
      <c r="C206" s="17">
        <v>0</v>
      </c>
      <c r="D206" s="17">
        <v>10</v>
      </c>
      <c r="E206" s="17">
        <v>38</v>
      </c>
      <c r="F206" s="17">
        <v>0</v>
      </c>
      <c r="G206" s="17">
        <v>9</v>
      </c>
      <c r="H206" s="17">
        <v>7</v>
      </c>
      <c r="I206" s="17">
        <v>6</v>
      </c>
      <c r="J206" s="17">
        <v>0</v>
      </c>
      <c r="K206" s="17">
        <v>78</v>
      </c>
      <c r="L206" s="17">
        <v>82</v>
      </c>
      <c r="M206" s="17">
        <v>36</v>
      </c>
      <c r="N206" s="17">
        <v>11317</v>
      </c>
      <c r="O206" s="17">
        <v>146323.16</v>
      </c>
    </row>
    <row r="207" spans="1:15">
      <c r="A207" s="151" t="s">
        <v>530</v>
      </c>
      <c r="B207" s="17" t="s">
        <v>988</v>
      </c>
      <c r="C207" s="17">
        <v>0</v>
      </c>
      <c r="D207" s="17" t="s">
        <v>988</v>
      </c>
      <c r="E207" s="17">
        <v>13</v>
      </c>
      <c r="F207" s="17" t="s">
        <v>988</v>
      </c>
      <c r="G207" s="17" t="s">
        <v>988</v>
      </c>
      <c r="H207" s="17">
        <v>0</v>
      </c>
      <c r="I207" s="17">
        <v>6</v>
      </c>
      <c r="J207" s="17">
        <v>0</v>
      </c>
      <c r="K207" s="17">
        <v>24</v>
      </c>
      <c r="L207" s="17">
        <v>33</v>
      </c>
      <c r="M207" s="17">
        <v>15</v>
      </c>
      <c r="N207" s="17">
        <v>5040</v>
      </c>
      <c r="O207" s="17">
        <v>53987.152999999998</v>
      </c>
    </row>
    <row r="208" spans="1:15">
      <c r="A208" s="151" t="s">
        <v>531</v>
      </c>
      <c r="B208" s="17">
        <v>5</v>
      </c>
      <c r="C208" s="17">
        <v>0</v>
      </c>
      <c r="D208" s="17">
        <v>13</v>
      </c>
      <c r="E208" s="17">
        <v>38</v>
      </c>
      <c r="F208" s="17">
        <v>4</v>
      </c>
      <c r="G208" s="17">
        <v>14</v>
      </c>
      <c r="H208" s="17" t="s">
        <v>988</v>
      </c>
      <c r="I208" s="17">
        <v>0</v>
      </c>
      <c r="J208" s="17">
        <v>0</v>
      </c>
      <c r="K208" s="17">
        <v>23</v>
      </c>
      <c r="L208" s="17">
        <v>59</v>
      </c>
      <c r="M208" s="17">
        <v>13</v>
      </c>
      <c r="N208" s="17">
        <v>5365</v>
      </c>
      <c r="O208" s="17">
        <v>57669.796999999999</v>
      </c>
    </row>
    <row r="209" spans="1:15">
      <c r="A209" s="151" t="s">
        <v>532</v>
      </c>
      <c r="B209" s="17" t="s">
        <v>988</v>
      </c>
      <c r="C209" s="17">
        <v>0</v>
      </c>
      <c r="D209" s="17">
        <v>6</v>
      </c>
      <c r="E209" s="17">
        <v>35</v>
      </c>
      <c r="F209" s="17">
        <v>6</v>
      </c>
      <c r="G209" s="17" t="s">
        <v>988</v>
      </c>
      <c r="H209" s="17" t="s">
        <v>988</v>
      </c>
      <c r="I209" s="17" t="s">
        <v>988</v>
      </c>
      <c r="J209" s="17">
        <v>0</v>
      </c>
      <c r="K209" s="17">
        <v>34</v>
      </c>
      <c r="L209" s="17">
        <v>47</v>
      </c>
      <c r="M209" s="17">
        <v>25</v>
      </c>
      <c r="N209" s="17">
        <v>7235</v>
      </c>
      <c r="O209" s="17">
        <v>67403.789999999994</v>
      </c>
    </row>
    <row r="210" spans="1:15">
      <c r="A210" s="151" t="s">
        <v>533</v>
      </c>
      <c r="B210" s="17">
        <v>4</v>
      </c>
      <c r="C210" s="17">
        <v>0</v>
      </c>
      <c r="D210" s="17" t="s">
        <v>988</v>
      </c>
      <c r="E210" s="17">
        <v>37</v>
      </c>
      <c r="F210" s="17">
        <v>4</v>
      </c>
      <c r="G210" s="17">
        <v>8</v>
      </c>
      <c r="H210" s="17">
        <v>0</v>
      </c>
      <c r="I210" s="17">
        <v>0</v>
      </c>
      <c r="J210" s="17">
        <v>0</v>
      </c>
      <c r="K210" s="17">
        <v>27</v>
      </c>
      <c r="L210" s="17">
        <v>47</v>
      </c>
      <c r="M210" s="17">
        <v>25</v>
      </c>
      <c r="N210" s="17">
        <v>7734</v>
      </c>
      <c r="O210" s="17">
        <v>61955.749000000003</v>
      </c>
    </row>
    <row r="211" spans="1:15">
      <c r="A211" s="151" t="s">
        <v>534</v>
      </c>
      <c r="B211" s="17">
        <v>10</v>
      </c>
      <c r="C211" s="17">
        <v>0</v>
      </c>
      <c r="D211" s="17" t="s">
        <v>988</v>
      </c>
      <c r="E211" s="17">
        <v>22</v>
      </c>
      <c r="F211" s="17" t="s">
        <v>988</v>
      </c>
      <c r="G211" s="17" t="s">
        <v>988</v>
      </c>
      <c r="H211" s="17" t="s">
        <v>988</v>
      </c>
      <c r="I211" s="17">
        <v>4</v>
      </c>
      <c r="J211" s="17">
        <v>0</v>
      </c>
      <c r="K211" s="17">
        <v>25</v>
      </c>
      <c r="L211" s="17">
        <v>56</v>
      </c>
      <c r="M211" s="17">
        <v>25</v>
      </c>
      <c r="N211" s="17">
        <v>7997</v>
      </c>
      <c r="O211" s="17">
        <v>68542.138999999996</v>
      </c>
    </row>
    <row r="212" spans="1:15">
      <c r="A212" s="151" t="s">
        <v>535</v>
      </c>
      <c r="B212" s="17" t="s">
        <v>988</v>
      </c>
      <c r="C212" s="17">
        <v>0</v>
      </c>
      <c r="D212" s="17">
        <v>10</v>
      </c>
      <c r="E212" s="17">
        <v>64</v>
      </c>
      <c r="F212" s="17">
        <v>4</v>
      </c>
      <c r="G212" s="17">
        <v>9</v>
      </c>
      <c r="H212" s="17" t="s">
        <v>988</v>
      </c>
      <c r="I212" s="17">
        <v>0</v>
      </c>
      <c r="J212" s="17">
        <v>0</v>
      </c>
      <c r="K212" s="17">
        <v>47</v>
      </c>
      <c r="L212" s="17">
        <v>54</v>
      </c>
      <c r="M212" s="17">
        <v>25</v>
      </c>
      <c r="N212" s="17">
        <v>7904</v>
      </c>
      <c r="O212" s="17">
        <v>86907.585000000006</v>
      </c>
    </row>
    <row r="213" spans="1:15">
      <c r="A213" s="151" t="s">
        <v>536</v>
      </c>
      <c r="B213" s="17">
        <v>53</v>
      </c>
      <c r="C213" s="17">
        <v>0</v>
      </c>
      <c r="D213" s="17">
        <v>111</v>
      </c>
      <c r="E213" s="17">
        <v>256</v>
      </c>
      <c r="F213" s="17">
        <v>38</v>
      </c>
      <c r="G213" s="17">
        <v>59</v>
      </c>
      <c r="H213" s="17">
        <v>31</v>
      </c>
      <c r="I213" s="17">
        <v>6</v>
      </c>
      <c r="J213" s="17">
        <v>0</v>
      </c>
      <c r="K213" s="17">
        <v>261</v>
      </c>
      <c r="L213" s="17">
        <v>341</v>
      </c>
      <c r="M213" s="17">
        <v>138</v>
      </c>
      <c r="N213" s="17">
        <v>45615</v>
      </c>
      <c r="O213" s="17">
        <v>532203.39</v>
      </c>
    </row>
    <row r="214" spans="1:15">
      <c r="A214" s="151" t="s">
        <v>537</v>
      </c>
      <c r="B214" s="17">
        <v>8</v>
      </c>
      <c r="C214" s="17">
        <v>0</v>
      </c>
      <c r="D214" s="17">
        <v>10</v>
      </c>
      <c r="E214" s="17">
        <v>34</v>
      </c>
      <c r="F214" s="17">
        <v>0</v>
      </c>
      <c r="G214" s="17">
        <v>10</v>
      </c>
      <c r="H214" s="17">
        <v>7</v>
      </c>
      <c r="I214" s="17" t="s">
        <v>988</v>
      </c>
      <c r="J214" s="17" t="s">
        <v>988</v>
      </c>
      <c r="K214" s="17">
        <v>33</v>
      </c>
      <c r="L214" s="17">
        <v>56</v>
      </c>
      <c r="M214" s="17">
        <v>19</v>
      </c>
      <c r="N214" s="17">
        <v>6269</v>
      </c>
      <c r="O214" s="17">
        <v>73400.437000000005</v>
      </c>
    </row>
    <row r="215" spans="1:15">
      <c r="A215" s="151" t="s">
        <v>538</v>
      </c>
      <c r="B215" s="17">
        <v>11</v>
      </c>
      <c r="C215" s="17">
        <v>0</v>
      </c>
      <c r="D215" s="17">
        <v>22</v>
      </c>
      <c r="E215" s="17">
        <v>93</v>
      </c>
      <c r="F215" s="17">
        <v>10</v>
      </c>
      <c r="G215" s="17">
        <v>16</v>
      </c>
      <c r="H215" s="17">
        <v>8</v>
      </c>
      <c r="I215" s="17">
        <v>4</v>
      </c>
      <c r="J215" s="17">
        <v>0</v>
      </c>
      <c r="K215" s="17">
        <v>65</v>
      </c>
      <c r="L215" s="17">
        <v>100</v>
      </c>
      <c r="M215" s="17">
        <v>35</v>
      </c>
      <c r="N215" s="17">
        <v>10451</v>
      </c>
      <c r="O215" s="17">
        <v>138038.98499999999</v>
      </c>
    </row>
    <row r="216" spans="1:15">
      <c r="A216" s="151" t="s">
        <v>539</v>
      </c>
      <c r="B216" s="17" t="s">
        <v>988</v>
      </c>
      <c r="C216" s="17">
        <v>0</v>
      </c>
      <c r="D216" s="17">
        <v>0</v>
      </c>
      <c r="E216" s="17">
        <v>9</v>
      </c>
      <c r="F216" s="17" t="s">
        <v>988</v>
      </c>
      <c r="G216" s="17">
        <v>6</v>
      </c>
      <c r="H216" s="17" t="s">
        <v>988</v>
      </c>
      <c r="I216" s="17">
        <v>0</v>
      </c>
      <c r="J216" s="17">
        <v>0</v>
      </c>
      <c r="K216" s="17">
        <v>15</v>
      </c>
      <c r="L216" s="17">
        <v>22</v>
      </c>
      <c r="M216" s="17" t="s">
        <v>988</v>
      </c>
      <c r="N216" s="17">
        <v>1932</v>
      </c>
      <c r="O216" s="17">
        <v>26636.413</v>
      </c>
    </row>
    <row r="217" spans="1:15">
      <c r="A217" s="151" t="s">
        <v>540</v>
      </c>
      <c r="B217" s="17">
        <v>6</v>
      </c>
      <c r="C217" s="17">
        <v>0</v>
      </c>
      <c r="D217" s="17">
        <v>0</v>
      </c>
      <c r="E217" s="17">
        <v>10</v>
      </c>
      <c r="F217" s="17">
        <v>0</v>
      </c>
      <c r="G217" s="17" t="s">
        <v>988</v>
      </c>
      <c r="H217" s="17">
        <v>0</v>
      </c>
      <c r="I217" s="17">
        <v>0</v>
      </c>
      <c r="J217" s="17">
        <v>0</v>
      </c>
      <c r="K217" s="17" t="s">
        <v>988</v>
      </c>
      <c r="L217" s="17" t="s">
        <v>988</v>
      </c>
      <c r="M217" s="17">
        <v>6</v>
      </c>
      <c r="N217" s="17">
        <v>1853</v>
      </c>
      <c r="O217" s="17">
        <v>11080.478999999999</v>
      </c>
    </row>
    <row r="218" spans="1:15">
      <c r="A218" s="151" t="s">
        <v>541</v>
      </c>
      <c r="B218" s="17">
        <v>9</v>
      </c>
      <c r="C218" s="17">
        <v>0</v>
      </c>
      <c r="D218" s="17">
        <v>6</v>
      </c>
      <c r="E218" s="17">
        <v>68</v>
      </c>
      <c r="F218" s="17" t="s">
        <v>988</v>
      </c>
      <c r="G218" s="17">
        <v>11</v>
      </c>
      <c r="H218" s="17" t="s">
        <v>988</v>
      </c>
      <c r="I218" s="17">
        <v>4</v>
      </c>
      <c r="J218" s="17">
        <v>0</v>
      </c>
      <c r="K218" s="17">
        <v>46</v>
      </c>
      <c r="L218" s="17">
        <v>86</v>
      </c>
      <c r="M218" s="17">
        <v>22</v>
      </c>
      <c r="N218" s="17">
        <v>6940</v>
      </c>
      <c r="O218" s="17">
        <v>100418.485</v>
      </c>
    </row>
    <row r="219" spans="1:15">
      <c r="A219" s="151" t="s">
        <v>542</v>
      </c>
      <c r="B219" s="17">
        <v>7</v>
      </c>
      <c r="C219" s="17">
        <v>0</v>
      </c>
      <c r="D219" s="17">
        <v>5</v>
      </c>
      <c r="E219" s="17">
        <v>46</v>
      </c>
      <c r="F219" s="17" t="s">
        <v>988</v>
      </c>
      <c r="G219" s="17">
        <v>7</v>
      </c>
      <c r="H219" s="17">
        <v>5</v>
      </c>
      <c r="I219" s="17">
        <v>5</v>
      </c>
      <c r="J219" s="17">
        <v>0</v>
      </c>
      <c r="K219" s="17">
        <v>55</v>
      </c>
      <c r="L219" s="17">
        <v>55</v>
      </c>
      <c r="M219" s="17">
        <v>21</v>
      </c>
      <c r="N219" s="17">
        <v>6841</v>
      </c>
      <c r="O219" s="17">
        <v>101316.66800000001</v>
      </c>
    </row>
    <row r="220" spans="1:15">
      <c r="A220" s="151" t="s">
        <v>543</v>
      </c>
      <c r="B220" s="17" t="s">
        <v>988</v>
      </c>
      <c r="C220" s="17">
        <v>0</v>
      </c>
      <c r="D220" s="17" t="s">
        <v>988</v>
      </c>
      <c r="E220" s="17">
        <v>12</v>
      </c>
      <c r="F220" s="17">
        <v>0</v>
      </c>
      <c r="G220" s="17">
        <v>5</v>
      </c>
      <c r="H220" s="17" t="s">
        <v>988</v>
      </c>
      <c r="I220" s="17" t="s">
        <v>988</v>
      </c>
      <c r="J220" s="17">
        <v>0</v>
      </c>
      <c r="K220" s="17">
        <v>45</v>
      </c>
      <c r="L220" s="17">
        <v>53</v>
      </c>
      <c r="M220" s="17">
        <v>17</v>
      </c>
      <c r="N220" s="17">
        <v>5547</v>
      </c>
      <c r="O220" s="17">
        <v>77731.023000000001</v>
      </c>
    </row>
    <row r="221" spans="1:15">
      <c r="A221" s="151" t="s">
        <v>544</v>
      </c>
      <c r="B221" s="17" t="s">
        <v>988</v>
      </c>
      <c r="C221" s="17">
        <v>0</v>
      </c>
      <c r="D221" s="17">
        <v>5</v>
      </c>
      <c r="E221" s="17">
        <v>14</v>
      </c>
      <c r="F221" s="17" t="s">
        <v>988</v>
      </c>
      <c r="G221" s="17" t="s">
        <v>988</v>
      </c>
      <c r="H221" s="17" t="s">
        <v>988</v>
      </c>
      <c r="I221" s="17">
        <v>5</v>
      </c>
      <c r="J221" s="17">
        <v>0</v>
      </c>
      <c r="K221" s="17">
        <v>17</v>
      </c>
      <c r="L221" s="17">
        <v>38</v>
      </c>
      <c r="M221" s="17">
        <v>19</v>
      </c>
      <c r="N221" s="17">
        <v>5996</v>
      </c>
      <c r="O221" s="17">
        <v>49521.1</v>
      </c>
    </row>
    <row r="222" spans="1:15" ht="18.75" customHeight="1">
      <c r="A222" s="145" t="s">
        <v>545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</row>
    <row r="223" spans="1:15">
      <c r="A223" s="151" t="s">
        <v>546</v>
      </c>
      <c r="B223" s="17">
        <v>10</v>
      </c>
      <c r="C223" s="17">
        <v>0</v>
      </c>
      <c r="D223" s="17">
        <v>4</v>
      </c>
      <c r="E223" s="17">
        <v>15</v>
      </c>
      <c r="F223" s="17">
        <v>0</v>
      </c>
      <c r="G223" s="17">
        <v>8</v>
      </c>
      <c r="H223" s="17">
        <v>0</v>
      </c>
      <c r="I223" s="17">
        <v>0</v>
      </c>
      <c r="J223" s="17">
        <v>0</v>
      </c>
      <c r="K223" s="17">
        <v>29</v>
      </c>
      <c r="L223" s="17">
        <v>41</v>
      </c>
      <c r="M223" s="17">
        <v>13</v>
      </c>
      <c r="N223" s="17">
        <v>4529</v>
      </c>
      <c r="O223" s="17">
        <v>58700.292000000001</v>
      </c>
    </row>
    <row r="224" spans="1:15">
      <c r="A224" s="151" t="s">
        <v>547</v>
      </c>
      <c r="B224" s="17">
        <v>7</v>
      </c>
      <c r="C224" s="17">
        <v>0</v>
      </c>
      <c r="D224" s="17">
        <v>8</v>
      </c>
      <c r="E224" s="17">
        <v>28</v>
      </c>
      <c r="F224" s="17" t="s">
        <v>988</v>
      </c>
      <c r="G224" s="17">
        <v>7</v>
      </c>
      <c r="H224" s="17" t="s">
        <v>988</v>
      </c>
      <c r="I224" s="17" t="s">
        <v>988</v>
      </c>
      <c r="J224" s="17">
        <v>0</v>
      </c>
      <c r="K224" s="17">
        <v>27</v>
      </c>
      <c r="L224" s="17">
        <v>44</v>
      </c>
      <c r="M224" s="17">
        <v>11</v>
      </c>
      <c r="N224" s="17">
        <v>3213</v>
      </c>
      <c r="O224" s="17">
        <v>56992.08</v>
      </c>
    </row>
    <row r="225" spans="1:15">
      <c r="A225" s="151" t="s">
        <v>548</v>
      </c>
      <c r="B225" s="17">
        <v>6</v>
      </c>
      <c r="C225" s="17">
        <v>0</v>
      </c>
      <c r="D225" s="17">
        <v>15</v>
      </c>
      <c r="E225" s="17">
        <v>33</v>
      </c>
      <c r="F225" s="17" t="s">
        <v>988</v>
      </c>
      <c r="G225" s="17">
        <v>14</v>
      </c>
      <c r="H225" s="17" t="s">
        <v>988</v>
      </c>
      <c r="I225" s="17">
        <v>0</v>
      </c>
      <c r="J225" s="17">
        <v>0</v>
      </c>
      <c r="K225" s="17">
        <v>33</v>
      </c>
      <c r="L225" s="17">
        <v>90</v>
      </c>
      <c r="M225" s="17">
        <v>23</v>
      </c>
      <c r="N225" s="17">
        <v>6960</v>
      </c>
      <c r="O225" s="17">
        <v>80396.225000000006</v>
      </c>
    </row>
    <row r="226" spans="1:15">
      <c r="A226" s="151" t="s">
        <v>549</v>
      </c>
      <c r="B226" s="17" t="s">
        <v>988</v>
      </c>
      <c r="C226" s="17">
        <v>0</v>
      </c>
      <c r="D226" s="17">
        <v>4</v>
      </c>
      <c r="E226" s="17">
        <v>24</v>
      </c>
      <c r="F226" s="17" t="s">
        <v>988</v>
      </c>
      <c r="G226" s="17" t="s">
        <v>988</v>
      </c>
      <c r="H226" s="17">
        <v>0</v>
      </c>
      <c r="I226" s="17" t="s">
        <v>988</v>
      </c>
      <c r="J226" s="17">
        <v>0</v>
      </c>
      <c r="K226" s="17">
        <v>23</v>
      </c>
      <c r="L226" s="17">
        <v>21</v>
      </c>
      <c r="M226" s="17">
        <v>11</v>
      </c>
      <c r="N226" s="17">
        <v>3487</v>
      </c>
      <c r="O226" s="17">
        <v>42010.002999999997</v>
      </c>
    </row>
    <row r="227" spans="1:15">
      <c r="A227" s="151" t="s">
        <v>550</v>
      </c>
      <c r="B227" s="17">
        <v>11</v>
      </c>
      <c r="C227" s="17">
        <v>0</v>
      </c>
      <c r="D227" s="17">
        <v>12</v>
      </c>
      <c r="E227" s="17">
        <v>94</v>
      </c>
      <c r="F227" s="17">
        <v>4</v>
      </c>
      <c r="G227" s="17">
        <v>24</v>
      </c>
      <c r="H227" s="17">
        <v>10</v>
      </c>
      <c r="I227" s="17" t="s">
        <v>988</v>
      </c>
      <c r="J227" s="17">
        <v>0</v>
      </c>
      <c r="K227" s="17">
        <v>98</v>
      </c>
      <c r="L227" s="17">
        <v>150</v>
      </c>
      <c r="M227" s="17">
        <v>44</v>
      </c>
      <c r="N227" s="17">
        <v>14247</v>
      </c>
      <c r="O227" s="17">
        <v>188833.36</v>
      </c>
    </row>
    <row r="228" spans="1:15">
      <c r="A228" s="151" t="s">
        <v>551</v>
      </c>
      <c r="B228" s="17">
        <v>17</v>
      </c>
      <c r="C228" s="17" t="s">
        <v>988</v>
      </c>
      <c r="D228" s="17">
        <v>12</v>
      </c>
      <c r="E228" s="17">
        <v>41</v>
      </c>
      <c r="F228" s="17">
        <v>7</v>
      </c>
      <c r="G228" s="17">
        <v>24</v>
      </c>
      <c r="H228" s="17">
        <v>5</v>
      </c>
      <c r="I228" s="17">
        <v>0</v>
      </c>
      <c r="J228" s="17">
        <v>0</v>
      </c>
      <c r="K228" s="17">
        <v>90</v>
      </c>
      <c r="L228" s="17">
        <v>133</v>
      </c>
      <c r="M228" s="17">
        <v>23</v>
      </c>
      <c r="N228" s="17">
        <v>7289</v>
      </c>
      <c r="O228" s="17">
        <v>162357.323</v>
      </c>
    </row>
    <row r="229" spans="1:15">
      <c r="A229" s="151" t="s">
        <v>552</v>
      </c>
      <c r="B229" s="17">
        <v>6</v>
      </c>
      <c r="C229" s="17">
        <v>0</v>
      </c>
      <c r="D229" s="17">
        <v>0</v>
      </c>
      <c r="E229" s="17">
        <v>7</v>
      </c>
      <c r="F229" s="17" t="s">
        <v>988</v>
      </c>
      <c r="G229" s="17" t="s">
        <v>988</v>
      </c>
      <c r="H229" s="17" t="s">
        <v>988</v>
      </c>
      <c r="I229" s="17">
        <v>0</v>
      </c>
      <c r="J229" s="17">
        <v>0</v>
      </c>
      <c r="K229" s="17">
        <v>18</v>
      </c>
      <c r="L229" s="17">
        <v>23</v>
      </c>
      <c r="M229" s="17">
        <v>7</v>
      </c>
      <c r="N229" s="17">
        <v>960</v>
      </c>
      <c r="O229" s="17">
        <v>32945.678999999996</v>
      </c>
    </row>
    <row r="230" spans="1:15">
      <c r="A230" s="151" t="s">
        <v>553</v>
      </c>
      <c r="B230" s="17" t="s">
        <v>988</v>
      </c>
      <c r="C230" s="17">
        <v>0</v>
      </c>
      <c r="D230" s="17" t="s">
        <v>988</v>
      </c>
      <c r="E230" s="17">
        <v>18</v>
      </c>
      <c r="F230" s="17" t="s">
        <v>988</v>
      </c>
      <c r="G230" s="17">
        <v>5</v>
      </c>
      <c r="H230" s="17" t="s">
        <v>988</v>
      </c>
      <c r="I230" s="17" t="s">
        <v>988</v>
      </c>
      <c r="J230" s="17">
        <v>0</v>
      </c>
      <c r="K230" s="17">
        <v>26</v>
      </c>
      <c r="L230" s="17">
        <v>36</v>
      </c>
      <c r="M230" s="17">
        <v>10</v>
      </c>
      <c r="N230" s="17">
        <v>3505</v>
      </c>
      <c r="O230" s="17">
        <v>47842.411</v>
      </c>
    </row>
    <row r="231" spans="1:15">
      <c r="A231" s="151" t="s">
        <v>554</v>
      </c>
      <c r="B231" s="17">
        <v>14</v>
      </c>
      <c r="C231" s="17">
        <v>0</v>
      </c>
      <c r="D231" s="17">
        <v>11</v>
      </c>
      <c r="E231" s="17">
        <v>47</v>
      </c>
      <c r="F231" s="17">
        <v>8</v>
      </c>
      <c r="G231" s="17">
        <v>26</v>
      </c>
      <c r="H231" s="17">
        <v>9</v>
      </c>
      <c r="I231" s="17">
        <v>0</v>
      </c>
      <c r="J231" s="17">
        <v>0</v>
      </c>
      <c r="K231" s="17">
        <v>103</v>
      </c>
      <c r="L231" s="17">
        <v>128</v>
      </c>
      <c r="M231" s="17">
        <v>42</v>
      </c>
      <c r="N231" s="17">
        <v>13571</v>
      </c>
      <c r="O231" s="17">
        <v>187989.359</v>
      </c>
    </row>
    <row r="232" spans="1:15">
      <c r="A232" s="151" t="s">
        <v>555</v>
      </c>
      <c r="B232" s="17" t="s">
        <v>988</v>
      </c>
      <c r="C232" s="17">
        <v>0</v>
      </c>
      <c r="D232" s="17" t="s">
        <v>988</v>
      </c>
      <c r="E232" s="17">
        <v>13</v>
      </c>
      <c r="F232" s="17">
        <v>0</v>
      </c>
      <c r="G232" s="17" t="s">
        <v>988</v>
      </c>
      <c r="H232" s="17" t="s">
        <v>988</v>
      </c>
      <c r="I232" s="17">
        <v>0</v>
      </c>
      <c r="J232" s="17">
        <v>0</v>
      </c>
      <c r="K232" s="17">
        <v>12</v>
      </c>
      <c r="L232" s="17">
        <v>20</v>
      </c>
      <c r="M232" s="17">
        <v>9</v>
      </c>
      <c r="N232" s="17">
        <v>3095</v>
      </c>
      <c r="O232" s="17">
        <v>26597.282999999999</v>
      </c>
    </row>
    <row r="233" spans="1:15">
      <c r="A233" s="151" t="s">
        <v>556</v>
      </c>
      <c r="B233" s="17">
        <v>8</v>
      </c>
      <c r="C233" s="17">
        <v>0</v>
      </c>
      <c r="D233" s="17">
        <v>7</v>
      </c>
      <c r="E233" s="17">
        <v>73</v>
      </c>
      <c r="F233" s="17" t="s">
        <v>988</v>
      </c>
      <c r="G233" s="17">
        <v>10</v>
      </c>
      <c r="H233" s="17" t="s">
        <v>988</v>
      </c>
      <c r="I233" s="17">
        <v>0</v>
      </c>
      <c r="J233" s="17">
        <v>0</v>
      </c>
      <c r="K233" s="17">
        <v>40</v>
      </c>
      <c r="L233" s="17">
        <v>53</v>
      </c>
      <c r="M233" s="17">
        <v>22</v>
      </c>
      <c r="N233" s="17">
        <v>7470</v>
      </c>
      <c r="O233" s="17">
        <v>80855.349000000002</v>
      </c>
    </row>
    <row r="234" spans="1:15">
      <c r="A234" s="151" t="s">
        <v>557</v>
      </c>
      <c r="B234" s="17">
        <v>115</v>
      </c>
      <c r="C234" s="17">
        <v>0</v>
      </c>
      <c r="D234" s="17">
        <v>216</v>
      </c>
      <c r="E234" s="17">
        <v>441</v>
      </c>
      <c r="F234" s="17">
        <v>97</v>
      </c>
      <c r="G234" s="17">
        <v>183</v>
      </c>
      <c r="H234" s="17">
        <v>77</v>
      </c>
      <c r="I234" s="17">
        <v>6</v>
      </c>
      <c r="J234" s="17">
        <v>0</v>
      </c>
      <c r="K234" s="17">
        <v>548</v>
      </c>
      <c r="L234" s="17">
        <v>714</v>
      </c>
      <c r="M234" s="17">
        <v>216</v>
      </c>
      <c r="N234" s="17">
        <v>67716</v>
      </c>
      <c r="O234" s="17">
        <v>1076331.8910000001</v>
      </c>
    </row>
    <row r="235" spans="1:15" ht="18.75" customHeight="1">
      <c r="A235" s="145" t="s">
        <v>558</v>
      </c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</row>
    <row r="236" spans="1:15">
      <c r="A236" s="151" t="s">
        <v>559</v>
      </c>
      <c r="B236" s="17">
        <v>4</v>
      </c>
      <c r="C236" s="17">
        <v>0</v>
      </c>
      <c r="D236" s="17">
        <v>5</v>
      </c>
      <c r="E236" s="17">
        <v>43</v>
      </c>
      <c r="F236" s="17" t="s">
        <v>988</v>
      </c>
      <c r="G236" s="17">
        <v>13</v>
      </c>
      <c r="H236" s="17">
        <v>4</v>
      </c>
      <c r="I236" s="17" t="s">
        <v>988</v>
      </c>
      <c r="J236" s="17">
        <v>0</v>
      </c>
      <c r="K236" s="17">
        <v>43</v>
      </c>
      <c r="L236" s="17">
        <v>37</v>
      </c>
      <c r="M236" s="17">
        <v>23</v>
      </c>
      <c r="N236" s="17">
        <v>7510</v>
      </c>
      <c r="O236" s="17">
        <v>80095.104999999996</v>
      </c>
    </row>
    <row r="237" spans="1:15">
      <c r="A237" s="151" t="s">
        <v>560</v>
      </c>
      <c r="B237" s="17">
        <v>0</v>
      </c>
      <c r="C237" s="17">
        <v>0</v>
      </c>
      <c r="D237" s="17" t="s">
        <v>988</v>
      </c>
      <c r="E237" s="17">
        <v>38</v>
      </c>
      <c r="F237" s="17" t="s">
        <v>988</v>
      </c>
      <c r="G237" s="17">
        <v>13</v>
      </c>
      <c r="H237" s="17">
        <v>9</v>
      </c>
      <c r="I237" s="17">
        <v>0</v>
      </c>
      <c r="J237" s="17">
        <v>0</v>
      </c>
      <c r="K237" s="17">
        <v>45</v>
      </c>
      <c r="L237" s="17">
        <v>73</v>
      </c>
      <c r="M237" s="17">
        <v>18</v>
      </c>
      <c r="N237" s="17">
        <v>0</v>
      </c>
      <c r="O237" s="17">
        <v>77279.764999999999</v>
      </c>
    </row>
    <row r="238" spans="1:15">
      <c r="A238" s="151" t="s">
        <v>561</v>
      </c>
      <c r="B238" s="17" t="s">
        <v>988</v>
      </c>
      <c r="C238" s="17">
        <v>0</v>
      </c>
      <c r="D238" s="17">
        <v>4</v>
      </c>
      <c r="E238" s="17">
        <v>57</v>
      </c>
      <c r="F238" s="17" t="s">
        <v>988</v>
      </c>
      <c r="G238" s="17">
        <v>17</v>
      </c>
      <c r="H238" s="17">
        <v>11</v>
      </c>
      <c r="I238" s="17">
        <v>0</v>
      </c>
      <c r="J238" s="17">
        <v>0</v>
      </c>
      <c r="K238" s="17">
        <v>76</v>
      </c>
      <c r="L238" s="17">
        <v>89</v>
      </c>
      <c r="M238" s="17">
        <v>21</v>
      </c>
      <c r="N238" s="17">
        <v>6174</v>
      </c>
      <c r="O238" s="17">
        <v>125352.325</v>
      </c>
    </row>
    <row r="239" spans="1:15">
      <c r="A239" s="151" t="s">
        <v>562</v>
      </c>
      <c r="B239" s="17">
        <v>4</v>
      </c>
      <c r="C239" s="17">
        <v>0</v>
      </c>
      <c r="D239" s="17" t="s">
        <v>988</v>
      </c>
      <c r="E239" s="17">
        <v>35</v>
      </c>
      <c r="F239" s="17">
        <v>0</v>
      </c>
      <c r="G239" s="17">
        <v>4</v>
      </c>
      <c r="H239" s="17">
        <v>5</v>
      </c>
      <c r="I239" s="17">
        <v>5</v>
      </c>
      <c r="J239" s="17">
        <v>0</v>
      </c>
      <c r="K239" s="17">
        <v>44</v>
      </c>
      <c r="L239" s="17">
        <v>55</v>
      </c>
      <c r="M239" s="17">
        <v>9</v>
      </c>
      <c r="N239" s="17">
        <v>3100</v>
      </c>
      <c r="O239" s="17">
        <v>78181.376999999993</v>
      </c>
    </row>
    <row r="240" spans="1:15">
      <c r="A240" s="151" t="s">
        <v>563</v>
      </c>
      <c r="B240" s="17">
        <v>7</v>
      </c>
      <c r="C240" s="17">
        <v>0</v>
      </c>
      <c r="D240" s="17" t="s">
        <v>988</v>
      </c>
      <c r="E240" s="17">
        <v>63</v>
      </c>
      <c r="F240" s="17">
        <v>10</v>
      </c>
      <c r="G240" s="17">
        <v>0</v>
      </c>
      <c r="H240" s="17">
        <v>0</v>
      </c>
      <c r="I240" s="17" t="s">
        <v>988</v>
      </c>
      <c r="J240" s="17">
        <v>0</v>
      </c>
      <c r="K240" s="17">
        <v>79</v>
      </c>
      <c r="L240" s="17">
        <v>114</v>
      </c>
      <c r="M240" s="17">
        <v>29</v>
      </c>
      <c r="N240" s="17">
        <v>9616</v>
      </c>
      <c r="O240" s="17">
        <v>137972.96599999999</v>
      </c>
    </row>
    <row r="241" spans="1:15">
      <c r="A241" s="151" t="s">
        <v>564</v>
      </c>
      <c r="B241" s="17">
        <v>0</v>
      </c>
      <c r="C241" s="17">
        <v>0</v>
      </c>
      <c r="D241" s="17">
        <v>0</v>
      </c>
      <c r="E241" s="17">
        <v>4</v>
      </c>
      <c r="F241" s="17">
        <v>0</v>
      </c>
      <c r="G241" s="17" t="s">
        <v>988</v>
      </c>
      <c r="H241" s="17">
        <v>0</v>
      </c>
      <c r="I241" s="17">
        <v>0</v>
      </c>
      <c r="J241" s="17">
        <v>0</v>
      </c>
      <c r="K241" s="17">
        <v>13</v>
      </c>
      <c r="L241" s="17">
        <v>18</v>
      </c>
      <c r="M241" s="17">
        <v>12</v>
      </c>
      <c r="N241" s="17">
        <v>3792</v>
      </c>
      <c r="O241" s="17">
        <v>26685.306</v>
      </c>
    </row>
    <row r="242" spans="1:15">
      <c r="A242" s="151" t="s">
        <v>565</v>
      </c>
      <c r="B242" s="17">
        <v>6</v>
      </c>
      <c r="C242" s="17">
        <v>0</v>
      </c>
      <c r="D242" s="17" t="s">
        <v>988</v>
      </c>
      <c r="E242" s="17">
        <v>48</v>
      </c>
      <c r="F242" s="17" t="s">
        <v>988</v>
      </c>
      <c r="G242" s="17">
        <v>16</v>
      </c>
      <c r="H242" s="17">
        <v>5</v>
      </c>
      <c r="I242" s="17" t="s">
        <v>988</v>
      </c>
      <c r="J242" s="17">
        <v>0</v>
      </c>
      <c r="K242" s="17">
        <v>86</v>
      </c>
      <c r="L242" s="17">
        <v>108</v>
      </c>
      <c r="M242" s="17">
        <v>28</v>
      </c>
      <c r="N242" s="17">
        <v>8864</v>
      </c>
      <c r="O242" s="17">
        <v>150064.739</v>
      </c>
    </row>
    <row r="243" spans="1:15">
      <c r="A243" s="151" t="s">
        <v>566</v>
      </c>
      <c r="B243" s="17">
        <v>6</v>
      </c>
      <c r="C243" s="17">
        <v>0</v>
      </c>
      <c r="D243" s="17">
        <v>0</v>
      </c>
      <c r="E243" s="17">
        <v>6</v>
      </c>
      <c r="F243" s="17">
        <v>5</v>
      </c>
      <c r="G243" s="17">
        <v>10</v>
      </c>
      <c r="H243" s="17">
        <v>4</v>
      </c>
      <c r="I243" s="17">
        <v>0</v>
      </c>
      <c r="J243" s="17">
        <v>0</v>
      </c>
      <c r="K243" s="17">
        <v>5</v>
      </c>
      <c r="L243" s="17">
        <v>7</v>
      </c>
      <c r="M243" s="17">
        <v>5</v>
      </c>
      <c r="N243" s="17">
        <v>1621</v>
      </c>
      <c r="O243" s="17">
        <v>18431.787</v>
      </c>
    </row>
    <row r="244" spans="1:15">
      <c r="A244" s="151" t="s">
        <v>567</v>
      </c>
      <c r="B244" s="17" t="s">
        <v>988</v>
      </c>
      <c r="C244" s="17">
        <v>0</v>
      </c>
      <c r="D244" s="17" t="s">
        <v>988</v>
      </c>
      <c r="E244" s="17">
        <v>8</v>
      </c>
      <c r="F244" s="17" t="s">
        <v>988</v>
      </c>
      <c r="G244" s="17">
        <v>9</v>
      </c>
      <c r="H244" s="17" t="s">
        <v>988</v>
      </c>
      <c r="I244" s="17">
        <v>0</v>
      </c>
      <c r="J244" s="17">
        <v>0</v>
      </c>
      <c r="K244" s="17">
        <v>17</v>
      </c>
      <c r="L244" s="17">
        <v>26</v>
      </c>
      <c r="M244" s="17">
        <v>13</v>
      </c>
      <c r="N244" s="17">
        <v>3539</v>
      </c>
      <c r="O244" s="17">
        <v>36207.425999999999</v>
      </c>
    </row>
    <row r="245" spans="1:15">
      <c r="A245" s="151" t="s">
        <v>568</v>
      </c>
      <c r="B245" s="17">
        <v>60</v>
      </c>
      <c r="C245" s="17">
        <v>4</v>
      </c>
      <c r="D245" s="17">
        <v>83</v>
      </c>
      <c r="E245" s="17">
        <v>344</v>
      </c>
      <c r="F245" s="17">
        <v>102</v>
      </c>
      <c r="G245" s="17">
        <v>159</v>
      </c>
      <c r="H245" s="17">
        <v>94</v>
      </c>
      <c r="I245" s="17">
        <v>7</v>
      </c>
      <c r="J245" s="17">
        <v>0</v>
      </c>
      <c r="K245" s="17">
        <v>375</v>
      </c>
      <c r="L245" s="17">
        <v>773</v>
      </c>
      <c r="M245" s="17">
        <v>211</v>
      </c>
      <c r="N245" s="17">
        <v>70525</v>
      </c>
      <c r="O245" s="17">
        <v>848359.04299999995</v>
      </c>
    </row>
    <row r="246" spans="1:15" ht="18.75" customHeight="1">
      <c r="A246" s="145" t="s">
        <v>569</v>
      </c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</row>
    <row r="247" spans="1:15">
      <c r="A247" s="151" t="s">
        <v>570</v>
      </c>
      <c r="B247" s="17">
        <v>11</v>
      </c>
      <c r="C247" s="17">
        <v>0</v>
      </c>
      <c r="D247" s="17" t="s">
        <v>988</v>
      </c>
      <c r="E247" s="17">
        <v>40</v>
      </c>
      <c r="F247" s="17" t="s">
        <v>988</v>
      </c>
      <c r="G247" s="17">
        <v>11</v>
      </c>
      <c r="H247" s="17">
        <v>5</v>
      </c>
      <c r="I247" s="17">
        <v>0</v>
      </c>
      <c r="J247" s="17" t="s">
        <v>988</v>
      </c>
      <c r="K247" s="17">
        <v>51</v>
      </c>
      <c r="L247" s="17">
        <v>78</v>
      </c>
      <c r="M247" s="17">
        <v>28</v>
      </c>
      <c r="N247" s="17">
        <v>8907</v>
      </c>
      <c r="O247" s="17">
        <v>103280.42200000001</v>
      </c>
    </row>
    <row r="248" spans="1:15">
      <c r="A248" s="151" t="s">
        <v>571</v>
      </c>
      <c r="B248" s="17">
        <v>38</v>
      </c>
      <c r="C248" s="17">
        <v>0</v>
      </c>
      <c r="D248" s="17">
        <v>73</v>
      </c>
      <c r="E248" s="17">
        <v>147</v>
      </c>
      <c r="F248" s="17">
        <v>6</v>
      </c>
      <c r="G248" s="17">
        <v>41</v>
      </c>
      <c r="H248" s="17">
        <v>28</v>
      </c>
      <c r="I248" s="17" t="s">
        <v>988</v>
      </c>
      <c r="J248" s="17">
        <v>0</v>
      </c>
      <c r="K248" s="17">
        <v>136</v>
      </c>
      <c r="L248" s="17">
        <v>331</v>
      </c>
      <c r="M248" s="17">
        <v>122</v>
      </c>
      <c r="N248" s="17">
        <v>40152</v>
      </c>
      <c r="O248" s="17">
        <v>352382.342</v>
      </c>
    </row>
    <row r="249" spans="1:15">
      <c r="A249" s="151" t="s">
        <v>572</v>
      </c>
      <c r="B249" s="17">
        <v>19</v>
      </c>
      <c r="C249" s="17">
        <v>0</v>
      </c>
      <c r="D249" s="17">
        <v>9</v>
      </c>
      <c r="E249" s="17">
        <v>287</v>
      </c>
      <c r="F249" s="17">
        <v>26</v>
      </c>
      <c r="G249" s="17">
        <v>47</v>
      </c>
      <c r="H249" s="17">
        <v>27</v>
      </c>
      <c r="I249" s="17">
        <v>0</v>
      </c>
      <c r="J249" s="17">
        <v>0</v>
      </c>
      <c r="K249" s="17">
        <v>185</v>
      </c>
      <c r="L249" s="17">
        <v>255</v>
      </c>
      <c r="M249" s="17">
        <v>108</v>
      </c>
      <c r="N249" s="17">
        <v>35449</v>
      </c>
      <c r="O249" s="17">
        <v>369050.592</v>
      </c>
    </row>
    <row r="250" spans="1:15">
      <c r="A250" s="151" t="s">
        <v>573</v>
      </c>
      <c r="B250" s="17">
        <v>6</v>
      </c>
      <c r="C250" s="17">
        <v>0</v>
      </c>
      <c r="D250" s="17" t="s">
        <v>988</v>
      </c>
      <c r="E250" s="17">
        <v>12</v>
      </c>
      <c r="F250" s="17" t="s">
        <v>988</v>
      </c>
      <c r="G250" s="17">
        <v>10</v>
      </c>
      <c r="H250" s="17">
        <v>5</v>
      </c>
      <c r="I250" s="17">
        <v>0</v>
      </c>
      <c r="J250" s="17">
        <v>0</v>
      </c>
      <c r="K250" s="17">
        <v>27</v>
      </c>
      <c r="L250" s="17">
        <v>33</v>
      </c>
      <c r="M250" s="17">
        <v>18</v>
      </c>
      <c r="N250" s="17">
        <v>6358</v>
      </c>
      <c r="O250" s="17">
        <v>57154.603999999999</v>
      </c>
    </row>
    <row r="251" spans="1:15">
      <c r="A251" s="151" t="s">
        <v>574</v>
      </c>
      <c r="B251" s="17" t="s">
        <v>988</v>
      </c>
      <c r="C251" s="17">
        <v>0</v>
      </c>
      <c r="D251" s="17">
        <v>4</v>
      </c>
      <c r="E251" s="17">
        <v>33</v>
      </c>
      <c r="F251" s="17">
        <v>0</v>
      </c>
      <c r="G251" s="17">
        <v>6</v>
      </c>
      <c r="H251" s="17" t="s">
        <v>988</v>
      </c>
      <c r="I251" s="17" t="s">
        <v>988</v>
      </c>
      <c r="J251" s="17">
        <v>0</v>
      </c>
      <c r="K251" s="17">
        <v>45</v>
      </c>
      <c r="L251" s="17">
        <v>63</v>
      </c>
      <c r="M251" s="17">
        <v>43</v>
      </c>
      <c r="N251" s="17">
        <v>14388</v>
      </c>
      <c r="O251" s="17">
        <v>96777.183999999994</v>
      </c>
    </row>
    <row r="252" spans="1:15">
      <c r="A252" s="151" t="s">
        <v>575</v>
      </c>
      <c r="B252" s="17" t="s">
        <v>988</v>
      </c>
      <c r="C252" s="17">
        <v>0</v>
      </c>
      <c r="D252" s="17" t="s">
        <v>988</v>
      </c>
      <c r="E252" s="17">
        <v>29</v>
      </c>
      <c r="F252" s="17" t="s">
        <v>988</v>
      </c>
      <c r="G252" s="17">
        <v>9</v>
      </c>
      <c r="H252" s="17" t="s">
        <v>988</v>
      </c>
      <c r="I252" s="17">
        <v>0</v>
      </c>
      <c r="J252" s="17">
        <v>0</v>
      </c>
      <c r="K252" s="17">
        <v>20</v>
      </c>
      <c r="L252" s="17">
        <v>45</v>
      </c>
      <c r="M252" s="17">
        <v>11</v>
      </c>
      <c r="N252" s="17">
        <v>3739</v>
      </c>
      <c r="O252" s="17">
        <v>45050.921000000002</v>
      </c>
    </row>
    <row r="253" spans="1:15">
      <c r="A253" s="151" t="s">
        <v>576</v>
      </c>
      <c r="B253" s="17">
        <v>23</v>
      </c>
      <c r="C253" s="17">
        <v>0</v>
      </c>
      <c r="D253" s="17">
        <v>6</v>
      </c>
      <c r="E253" s="17">
        <v>40</v>
      </c>
      <c r="F253" s="17">
        <v>4</v>
      </c>
      <c r="G253" s="17">
        <v>21</v>
      </c>
      <c r="H253" s="17" t="s">
        <v>988</v>
      </c>
      <c r="I253" s="17">
        <v>11</v>
      </c>
      <c r="J253" s="17" t="s">
        <v>988</v>
      </c>
      <c r="K253" s="17">
        <v>59</v>
      </c>
      <c r="L253" s="17">
        <v>111</v>
      </c>
      <c r="M253" s="17">
        <v>39</v>
      </c>
      <c r="N253" s="17">
        <v>13152</v>
      </c>
      <c r="O253" s="17">
        <v>152883.6</v>
      </c>
    </row>
    <row r="254" spans="1:15">
      <c r="A254" s="151" t="s">
        <v>577</v>
      </c>
      <c r="B254" s="17" t="s">
        <v>988</v>
      </c>
      <c r="C254" s="17">
        <v>0</v>
      </c>
      <c r="D254" s="17">
        <v>0</v>
      </c>
      <c r="E254" s="17">
        <v>14</v>
      </c>
      <c r="F254" s="17" t="s">
        <v>988</v>
      </c>
      <c r="G254" s="17">
        <v>7</v>
      </c>
      <c r="H254" s="17">
        <v>4</v>
      </c>
      <c r="I254" s="17">
        <v>4</v>
      </c>
      <c r="J254" s="17">
        <v>0</v>
      </c>
      <c r="K254" s="17">
        <v>22</v>
      </c>
      <c r="L254" s="17">
        <v>19</v>
      </c>
      <c r="M254" s="17">
        <v>13</v>
      </c>
      <c r="N254" s="17">
        <v>4673</v>
      </c>
      <c r="O254" s="17">
        <v>47632.962</v>
      </c>
    </row>
    <row r="255" spans="1:15">
      <c r="A255" s="151" t="s">
        <v>578</v>
      </c>
      <c r="B255" s="17" t="s">
        <v>988</v>
      </c>
      <c r="C255" s="17">
        <v>0</v>
      </c>
      <c r="D255" s="17" t="s">
        <v>988</v>
      </c>
      <c r="E255" s="17">
        <v>45</v>
      </c>
      <c r="F255" s="17">
        <v>9</v>
      </c>
      <c r="G255" s="17">
        <v>19</v>
      </c>
      <c r="H255" s="17">
        <v>10</v>
      </c>
      <c r="I255" s="17" t="s">
        <v>988</v>
      </c>
      <c r="J255" s="17">
        <v>0</v>
      </c>
      <c r="K255" s="17">
        <v>71</v>
      </c>
      <c r="L255" s="17">
        <v>121</v>
      </c>
      <c r="M255" s="17">
        <v>39</v>
      </c>
      <c r="N255" s="17">
        <v>12538</v>
      </c>
      <c r="O255" s="17">
        <v>144065.33900000001</v>
      </c>
    </row>
    <row r="256" spans="1:15">
      <c r="A256" s="151" t="s">
        <v>579</v>
      </c>
      <c r="B256" s="17" t="s">
        <v>988</v>
      </c>
      <c r="C256" s="17">
        <v>0</v>
      </c>
      <c r="D256" s="17" t="s">
        <v>988</v>
      </c>
      <c r="E256" s="17">
        <v>16</v>
      </c>
      <c r="F256" s="17" t="s">
        <v>988</v>
      </c>
      <c r="G256" s="17">
        <v>5</v>
      </c>
      <c r="H256" s="17">
        <v>0</v>
      </c>
      <c r="I256" s="17">
        <v>0</v>
      </c>
      <c r="J256" s="17">
        <v>0</v>
      </c>
      <c r="K256" s="17">
        <v>17</v>
      </c>
      <c r="L256" s="17">
        <v>28</v>
      </c>
      <c r="M256" s="17">
        <v>16</v>
      </c>
      <c r="N256" s="17">
        <v>5173</v>
      </c>
      <c r="O256" s="17">
        <v>37804.097999999998</v>
      </c>
    </row>
    <row r="257" spans="1:15">
      <c r="A257" s="151" t="s">
        <v>580</v>
      </c>
      <c r="B257" s="17" t="s">
        <v>988</v>
      </c>
      <c r="C257" s="17">
        <v>0</v>
      </c>
      <c r="D257" s="17" t="s">
        <v>988</v>
      </c>
      <c r="E257" s="17">
        <v>45</v>
      </c>
      <c r="F257" s="17" t="s">
        <v>988</v>
      </c>
      <c r="G257" s="17">
        <v>7</v>
      </c>
      <c r="H257" s="17">
        <v>4</v>
      </c>
      <c r="I257" s="17" t="s">
        <v>988</v>
      </c>
      <c r="J257" s="17">
        <v>0</v>
      </c>
      <c r="K257" s="17">
        <v>38</v>
      </c>
      <c r="L257" s="17">
        <v>56</v>
      </c>
      <c r="M257" s="17">
        <v>18</v>
      </c>
      <c r="N257" s="17">
        <v>5442</v>
      </c>
      <c r="O257" s="17">
        <v>70940.138000000006</v>
      </c>
    </row>
    <row r="258" spans="1:15">
      <c r="A258" s="151" t="s">
        <v>581</v>
      </c>
      <c r="B258" s="17">
        <v>4</v>
      </c>
      <c r="C258" s="17">
        <v>0</v>
      </c>
      <c r="D258" s="17">
        <v>6</v>
      </c>
      <c r="E258" s="17">
        <v>17</v>
      </c>
      <c r="F258" s="17" t="s">
        <v>988</v>
      </c>
      <c r="G258" s="17">
        <v>10</v>
      </c>
      <c r="H258" s="17" t="s">
        <v>988</v>
      </c>
      <c r="I258" s="17">
        <v>4</v>
      </c>
      <c r="J258" s="17" t="s">
        <v>988</v>
      </c>
      <c r="K258" s="17">
        <v>32</v>
      </c>
      <c r="L258" s="17">
        <v>38</v>
      </c>
      <c r="M258" s="17">
        <v>9</v>
      </c>
      <c r="N258" s="17">
        <v>3280</v>
      </c>
      <c r="O258" s="17">
        <v>62273.434000000001</v>
      </c>
    </row>
    <row r="259" spans="1:15">
      <c r="A259" s="151" t="s">
        <v>582</v>
      </c>
      <c r="B259" s="17">
        <v>4</v>
      </c>
      <c r="C259" s="17">
        <v>0</v>
      </c>
      <c r="D259" s="17">
        <v>8</v>
      </c>
      <c r="E259" s="17">
        <v>43</v>
      </c>
      <c r="F259" s="17" t="s">
        <v>988</v>
      </c>
      <c r="G259" s="17">
        <v>4</v>
      </c>
      <c r="H259" s="17" t="s">
        <v>988</v>
      </c>
      <c r="I259" s="17" t="s">
        <v>988</v>
      </c>
      <c r="J259" s="17">
        <v>0</v>
      </c>
      <c r="K259" s="17">
        <v>35</v>
      </c>
      <c r="L259" s="17">
        <v>42</v>
      </c>
      <c r="M259" s="17">
        <v>17</v>
      </c>
      <c r="N259" s="17">
        <v>5523</v>
      </c>
      <c r="O259" s="17">
        <v>65812.846999999994</v>
      </c>
    </row>
    <row r="260" spans="1:15">
      <c r="A260" s="151" t="s">
        <v>583</v>
      </c>
      <c r="B260" s="17">
        <v>7</v>
      </c>
      <c r="C260" s="17">
        <v>0</v>
      </c>
      <c r="D260" s="17" t="s">
        <v>988</v>
      </c>
      <c r="E260" s="17">
        <v>4</v>
      </c>
      <c r="F260" s="17">
        <v>0</v>
      </c>
      <c r="G260" s="17">
        <v>4</v>
      </c>
      <c r="H260" s="17" t="s">
        <v>988</v>
      </c>
      <c r="I260" s="17">
        <v>9</v>
      </c>
      <c r="J260" s="17">
        <v>0</v>
      </c>
      <c r="K260" s="17">
        <v>11</v>
      </c>
      <c r="L260" s="17">
        <v>25</v>
      </c>
      <c r="M260" s="17">
        <v>11</v>
      </c>
      <c r="N260" s="17">
        <v>4014</v>
      </c>
      <c r="O260" s="17">
        <v>43343.629000000001</v>
      </c>
    </row>
    <row r="261" spans="1:15">
      <c r="A261" s="151" t="s">
        <v>584</v>
      </c>
      <c r="B261" s="17" t="s">
        <v>988</v>
      </c>
      <c r="C261" s="17">
        <v>0</v>
      </c>
      <c r="D261" s="17" t="s">
        <v>988</v>
      </c>
      <c r="E261" s="17">
        <v>13</v>
      </c>
      <c r="F261" s="17" t="s">
        <v>988</v>
      </c>
      <c r="G261" s="17">
        <v>5</v>
      </c>
      <c r="H261" s="17" t="s">
        <v>988</v>
      </c>
      <c r="I261" s="17" t="s">
        <v>988</v>
      </c>
      <c r="J261" s="17" t="s">
        <v>988</v>
      </c>
      <c r="K261" s="17">
        <v>10</v>
      </c>
      <c r="L261" s="17">
        <v>17</v>
      </c>
      <c r="M261" s="17">
        <v>10</v>
      </c>
      <c r="N261" s="17">
        <v>3349</v>
      </c>
      <c r="O261" s="17">
        <v>28831.600999999999</v>
      </c>
    </row>
    <row r="262" spans="1:15" ht="18.75" customHeight="1">
      <c r="A262" s="145" t="s">
        <v>585</v>
      </c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</row>
    <row r="263" spans="1:15">
      <c r="A263" s="151" t="s">
        <v>586</v>
      </c>
      <c r="B263" s="17">
        <v>7</v>
      </c>
      <c r="C263" s="17">
        <v>0</v>
      </c>
      <c r="D263" s="17">
        <v>10</v>
      </c>
      <c r="E263" s="17">
        <v>45</v>
      </c>
      <c r="F263" s="17">
        <v>6</v>
      </c>
      <c r="G263" s="17">
        <v>13</v>
      </c>
      <c r="H263" s="17">
        <v>13</v>
      </c>
      <c r="I263" s="17">
        <v>4</v>
      </c>
      <c r="J263" s="17">
        <v>0</v>
      </c>
      <c r="K263" s="17">
        <v>111</v>
      </c>
      <c r="L263" s="17">
        <v>141</v>
      </c>
      <c r="M263" s="17">
        <v>49</v>
      </c>
      <c r="N263" s="17">
        <v>16356</v>
      </c>
      <c r="O263" s="17">
        <v>201719.492</v>
      </c>
    </row>
    <row r="264" spans="1:15">
      <c r="A264" s="151" t="s">
        <v>587</v>
      </c>
      <c r="B264" s="17">
        <v>47</v>
      </c>
      <c r="C264" s="17">
        <v>4</v>
      </c>
      <c r="D264" s="17">
        <v>16</v>
      </c>
      <c r="E264" s="17">
        <v>329</v>
      </c>
      <c r="F264" s="17">
        <v>40</v>
      </c>
      <c r="G264" s="17">
        <v>73</v>
      </c>
      <c r="H264" s="17">
        <v>83</v>
      </c>
      <c r="I264" s="17">
        <v>8</v>
      </c>
      <c r="J264" s="17">
        <v>0</v>
      </c>
      <c r="K264" s="17">
        <v>281</v>
      </c>
      <c r="L264" s="17">
        <v>461</v>
      </c>
      <c r="M264" s="17">
        <v>134</v>
      </c>
      <c r="N264" s="17">
        <v>44037</v>
      </c>
      <c r="O264" s="17">
        <v>581508.21299999999</v>
      </c>
    </row>
    <row r="265" spans="1:15">
      <c r="A265" s="151" t="s">
        <v>588</v>
      </c>
      <c r="B265" s="17">
        <v>5</v>
      </c>
      <c r="C265" s="17">
        <v>0</v>
      </c>
      <c r="D265" s="17" t="s">
        <v>988</v>
      </c>
      <c r="E265" s="17">
        <v>21</v>
      </c>
      <c r="F265" s="17" t="s">
        <v>988</v>
      </c>
      <c r="G265" s="17">
        <v>4</v>
      </c>
      <c r="H265" s="17" t="s">
        <v>988</v>
      </c>
      <c r="I265" s="17" t="s">
        <v>988</v>
      </c>
      <c r="J265" s="17">
        <v>0</v>
      </c>
      <c r="K265" s="17">
        <v>19</v>
      </c>
      <c r="L265" s="17">
        <v>42</v>
      </c>
      <c r="M265" s="17">
        <v>23</v>
      </c>
      <c r="N265" s="17">
        <v>6503</v>
      </c>
      <c r="O265" s="17">
        <v>51860.909</v>
      </c>
    </row>
    <row r="266" spans="1:15">
      <c r="A266" s="151" t="s">
        <v>589</v>
      </c>
      <c r="B266" s="17">
        <v>24</v>
      </c>
      <c r="C266" s="17">
        <v>0</v>
      </c>
      <c r="D266" s="17">
        <v>10</v>
      </c>
      <c r="E266" s="17">
        <v>82</v>
      </c>
      <c r="F266" s="17">
        <v>6</v>
      </c>
      <c r="G266" s="17">
        <v>62</v>
      </c>
      <c r="H266" s="17">
        <v>16</v>
      </c>
      <c r="I266" s="17" t="s">
        <v>988</v>
      </c>
      <c r="J266" s="17">
        <v>0</v>
      </c>
      <c r="K266" s="17">
        <v>143</v>
      </c>
      <c r="L266" s="17">
        <v>200</v>
      </c>
      <c r="M266" s="17">
        <v>61</v>
      </c>
      <c r="N266" s="17">
        <v>19529</v>
      </c>
      <c r="O266" s="17">
        <v>280097.53700000001</v>
      </c>
    </row>
    <row r="267" spans="1:15">
      <c r="A267" s="151" t="s">
        <v>590</v>
      </c>
      <c r="B267" s="17">
        <v>13</v>
      </c>
      <c r="C267" s="17">
        <v>0</v>
      </c>
      <c r="D267" s="17">
        <v>7</v>
      </c>
      <c r="E267" s="17">
        <v>34</v>
      </c>
      <c r="F267" s="17">
        <v>4</v>
      </c>
      <c r="G267" s="17">
        <v>23</v>
      </c>
      <c r="H267" s="17">
        <v>4</v>
      </c>
      <c r="I267" s="17">
        <v>9</v>
      </c>
      <c r="J267" s="17">
        <v>0</v>
      </c>
      <c r="K267" s="17">
        <v>62</v>
      </c>
      <c r="L267" s="17">
        <v>86</v>
      </c>
      <c r="M267" s="17">
        <v>27</v>
      </c>
      <c r="N267" s="17">
        <v>8696</v>
      </c>
      <c r="O267" s="17">
        <v>133512.658</v>
      </c>
    </row>
    <row r="268" spans="1:15">
      <c r="A268" s="151" t="s">
        <v>591</v>
      </c>
      <c r="B268" s="17">
        <v>5</v>
      </c>
      <c r="C268" s="17">
        <v>0</v>
      </c>
      <c r="D268" s="17">
        <v>4</v>
      </c>
      <c r="E268" s="17">
        <v>16</v>
      </c>
      <c r="F268" s="17">
        <v>5</v>
      </c>
      <c r="G268" s="17">
        <v>9</v>
      </c>
      <c r="H268" s="17" t="s">
        <v>988</v>
      </c>
      <c r="I268" s="17" t="s">
        <v>988</v>
      </c>
      <c r="J268" s="17">
        <v>0</v>
      </c>
      <c r="K268" s="17">
        <v>18</v>
      </c>
      <c r="L268" s="17">
        <v>35</v>
      </c>
      <c r="M268" s="17">
        <v>19</v>
      </c>
      <c r="N268" s="17">
        <v>6421</v>
      </c>
      <c r="O268" s="17">
        <v>49712.605000000003</v>
      </c>
    </row>
    <row r="269" spans="1:15">
      <c r="A269" s="151" t="s">
        <v>592</v>
      </c>
      <c r="B269" s="17" t="s">
        <v>988</v>
      </c>
      <c r="C269" s="17">
        <v>0</v>
      </c>
      <c r="D269" s="17" t="s">
        <v>988</v>
      </c>
      <c r="E269" s="17">
        <v>19</v>
      </c>
      <c r="F269" s="17">
        <v>0</v>
      </c>
      <c r="G269" s="17">
        <v>4</v>
      </c>
      <c r="H269" s="17" t="s">
        <v>988</v>
      </c>
      <c r="I269" s="17" t="s">
        <v>988</v>
      </c>
      <c r="J269" s="17">
        <v>0</v>
      </c>
      <c r="K269" s="17">
        <v>16</v>
      </c>
      <c r="L269" s="17">
        <v>21</v>
      </c>
      <c r="M269" s="17">
        <v>21</v>
      </c>
      <c r="N269" s="17">
        <v>7132</v>
      </c>
      <c r="O269" s="17">
        <v>40573.248</v>
      </c>
    </row>
    <row r="270" spans="1:15">
      <c r="A270" s="151" t="s">
        <v>593</v>
      </c>
      <c r="B270" s="17">
        <v>4</v>
      </c>
      <c r="C270" s="17">
        <v>0</v>
      </c>
      <c r="D270" s="17">
        <v>4</v>
      </c>
      <c r="E270" s="17">
        <v>24</v>
      </c>
      <c r="F270" s="17" t="s">
        <v>988</v>
      </c>
      <c r="G270" s="17" t="s">
        <v>988</v>
      </c>
      <c r="H270" s="17" t="s">
        <v>988</v>
      </c>
      <c r="I270" s="17">
        <v>0</v>
      </c>
      <c r="J270" s="17">
        <v>0</v>
      </c>
      <c r="K270" s="17">
        <v>52</v>
      </c>
      <c r="L270" s="17">
        <v>56</v>
      </c>
      <c r="M270" s="17">
        <v>10</v>
      </c>
      <c r="N270" s="17">
        <v>3278</v>
      </c>
      <c r="O270" s="17">
        <v>79440.297000000006</v>
      </c>
    </row>
    <row r="271" spans="1:15">
      <c r="A271" s="151" t="s">
        <v>594</v>
      </c>
      <c r="B271" s="17">
        <v>10</v>
      </c>
      <c r="C271" s="17">
        <v>0</v>
      </c>
      <c r="D271" s="17">
        <v>17</v>
      </c>
      <c r="E271" s="17">
        <v>101</v>
      </c>
      <c r="F271" s="17">
        <v>7</v>
      </c>
      <c r="G271" s="17">
        <v>19</v>
      </c>
      <c r="H271" s="17">
        <v>12</v>
      </c>
      <c r="I271" s="17">
        <v>4</v>
      </c>
      <c r="J271" s="17">
        <v>0</v>
      </c>
      <c r="K271" s="17">
        <v>97</v>
      </c>
      <c r="L271" s="17">
        <v>163</v>
      </c>
      <c r="M271" s="17">
        <v>46</v>
      </c>
      <c r="N271" s="17">
        <v>15360</v>
      </c>
      <c r="O271" s="17">
        <v>195347.035</v>
      </c>
    </row>
    <row r="272" spans="1:15">
      <c r="A272" s="151" t="s">
        <v>595</v>
      </c>
      <c r="B272" s="17">
        <v>11</v>
      </c>
      <c r="C272" s="17">
        <v>0</v>
      </c>
      <c r="D272" s="17">
        <v>7</v>
      </c>
      <c r="E272" s="17">
        <v>50</v>
      </c>
      <c r="F272" s="17">
        <v>4</v>
      </c>
      <c r="G272" s="17">
        <v>25</v>
      </c>
      <c r="H272" s="17" t="s">
        <v>988</v>
      </c>
      <c r="I272" s="17" t="s">
        <v>988</v>
      </c>
      <c r="J272" s="17">
        <v>0</v>
      </c>
      <c r="K272" s="17">
        <v>109</v>
      </c>
      <c r="L272" s="17">
        <v>124</v>
      </c>
      <c r="M272" s="17">
        <v>34</v>
      </c>
      <c r="N272" s="17">
        <v>11395</v>
      </c>
      <c r="O272" s="17">
        <v>187609.01500000001</v>
      </c>
    </row>
    <row r="273" spans="1:15" ht="18.75" customHeight="1">
      <c r="A273" s="145" t="s">
        <v>596</v>
      </c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</row>
    <row r="274" spans="1:15">
      <c r="A274" s="151" t="s">
        <v>597</v>
      </c>
      <c r="B274" s="17">
        <v>15</v>
      </c>
      <c r="C274" s="17">
        <v>0</v>
      </c>
      <c r="D274" s="17">
        <v>40</v>
      </c>
      <c r="E274" s="17">
        <v>79</v>
      </c>
      <c r="F274" s="17">
        <v>6</v>
      </c>
      <c r="G274" s="17">
        <v>24</v>
      </c>
      <c r="H274" s="17">
        <v>16</v>
      </c>
      <c r="I274" s="17">
        <v>0</v>
      </c>
      <c r="J274" s="17">
        <v>0</v>
      </c>
      <c r="K274" s="17">
        <v>116</v>
      </c>
      <c r="L274" s="17">
        <v>150</v>
      </c>
      <c r="M274" s="17">
        <v>44</v>
      </c>
      <c r="N274" s="17">
        <v>14709</v>
      </c>
      <c r="O274" s="17">
        <v>212953.33</v>
      </c>
    </row>
    <row r="275" spans="1:15">
      <c r="A275" s="151" t="s">
        <v>598</v>
      </c>
      <c r="B275" s="17" t="s">
        <v>988</v>
      </c>
      <c r="C275" s="17">
        <v>0</v>
      </c>
      <c r="D275" s="17" t="s">
        <v>988</v>
      </c>
      <c r="E275" s="17">
        <v>38</v>
      </c>
      <c r="F275" s="17">
        <v>0</v>
      </c>
      <c r="G275" s="17">
        <v>8</v>
      </c>
      <c r="H275" s="17">
        <v>9</v>
      </c>
      <c r="I275" s="17">
        <v>0</v>
      </c>
      <c r="J275" s="17">
        <v>0</v>
      </c>
      <c r="K275" s="17">
        <v>82</v>
      </c>
      <c r="L275" s="17">
        <v>91</v>
      </c>
      <c r="M275" s="17">
        <v>30</v>
      </c>
      <c r="N275" s="17">
        <v>9856</v>
      </c>
      <c r="O275" s="17">
        <v>134614.478</v>
      </c>
    </row>
    <row r="276" spans="1:15">
      <c r="A276" s="151" t="s">
        <v>599</v>
      </c>
      <c r="B276" s="17">
        <v>14</v>
      </c>
      <c r="C276" s="17" t="s">
        <v>988</v>
      </c>
      <c r="D276" s="17">
        <v>4</v>
      </c>
      <c r="E276" s="17">
        <v>124</v>
      </c>
      <c r="F276" s="17" t="s">
        <v>988</v>
      </c>
      <c r="G276" s="17">
        <v>20</v>
      </c>
      <c r="H276" s="17">
        <v>7</v>
      </c>
      <c r="I276" s="17">
        <v>5</v>
      </c>
      <c r="J276" s="17" t="s">
        <v>988</v>
      </c>
      <c r="K276" s="17">
        <v>74</v>
      </c>
      <c r="L276" s="17">
        <v>99</v>
      </c>
      <c r="M276" s="17">
        <v>41</v>
      </c>
      <c r="N276" s="17">
        <v>13443</v>
      </c>
      <c r="O276" s="17">
        <v>154925.071</v>
      </c>
    </row>
    <row r="277" spans="1:15">
      <c r="A277" s="151" t="s">
        <v>600</v>
      </c>
      <c r="B277" s="17">
        <v>47</v>
      </c>
      <c r="C277" s="17">
        <v>0</v>
      </c>
      <c r="D277" s="17">
        <v>53</v>
      </c>
      <c r="E277" s="17">
        <v>258</v>
      </c>
      <c r="F277" s="17">
        <v>30</v>
      </c>
      <c r="G277" s="17">
        <v>71</v>
      </c>
      <c r="H277" s="17">
        <v>43</v>
      </c>
      <c r="I277" s="17">
        <v>10</v>
      </c>
      <c r="J277" s="17">
        <v>0</v>
      </c>
      <c r="K277" s="17">
        <v>284</v>
      </c>
      <c r="L277" s="17">
        <v>391</v>
      </c>
      <c r="M277" s="17">
        <v>137</v>
      </c>
      <c r="N277" s="17">
        <v>44447</v>
      </c>
      <c r="O277" s="17">
        <v>568696.24100000004</v>
      </c>
    </row>
    <row r="278" spans="1:15">
      <c r="A278" s="151" t="s">
        <v>601</v>
      </c>
      <c r="B278" s="17">
        <v>8</v>
      </c>
      <c r="C278" s="17">
        <v>0</v>
      </c>
      <c r="D278" s="17">
        <v>10</v>
      </c>
      <c r="E278" s="17">
        <v>33</v>
      </c>
      <c r="F278" s="17" t="s">
        <v>988</v>
      </c>
      <c r="G278" s="17">
        <v>11</v>
      </c>
      <c r="H278" s="17">
        <v>4</v>
      </c>
      <c r="I278" s="17" t="s">
        <v>988</v>
      </c>
      <c r="J278" s="17">
        <v>0</v>
      </c>
      <c r="K278" s="17">
        <v>46</v>
      </c>
      <c r="L278" s="17">
        <v>71</v>
      </c>
      <c r="M278" s="17">
        <v>25</v>
      </c>
      <c r="N278" s="17">
        <v>8312</v>
      </c>
      <c r="O278" s="17">
        <v>94205.562999999995</v>
      </c>
    </row>
    <row r="279" spans="1:15">
      <c r="A279" s="151" t="s">
        <v>602</v>
      </c>
      <c r="B279" s="17" t="s">
        <v>988</v>
      </c>
      <c r="C279" s="17">
        <v>0</v>
      </c>
      <c r="D279" s="17" t="s">
        <v>988</v>
      </c>
      <c r="E279" s="17">
        <v>17</v>
      </c>
      <c r="F279" s="17">
        <v>0</v>
      </c>
      <c r="G279" s="17">
        <v>10</v>
      </c>
      <c r="H279" s="17" t="s">
        <v>988</v>
      </c>
      <c r="I279" s="17">
        <v>5</v>
      </c>
      <c r="J279" s="17">
        <v>0</v>
      </c>
      <c r="K279" s="17">
        <v>31</v>
      </c>
      <c r="L279" s="17">
        <v>44</v>
      </c>
      <c r="M279" s="17">
        <v>10</v>
      </c>
      <c r="N279" s="17">
        <v>4003</v>
      </c>
      <c r="O279" s="17">
        <v>62148.917000000001</v>
      </c>
    </row>
    <row r="280" spans="1:15">
      <c r="A280" s="151" t="s">
        <v>603</v>
      </c>
      <c r="B280" s="17">
        <v>35</v>
      </c>
      <c r="C280" s="17" t="s">
        <v>988</v>
      </c>
      <c r="D280" s="17">
        <v>44</v>
      </c>
      <c r="E280" s="17">
        <v>98</v>
      </c>
      <c r="F280" s="17">
        <v>8</v>
      </c>
      <c r="G280" s="17">
        <v>32</v>
      </c>
      <c r="H280" s="17">
        <v>22</v>
      </c>
      <c r="I280" s="17">
        <v>5</v>
      </c>
      <c r="J280" s="17">
        <v>0</v>
      </c>
      <c r="K280" s="17">
        <v>197</v>
      </c>
      <c r="L280" s="17">
        <v>345</v>
      </c>
      <c r="M280" s="17">
        <v>83</v>
      </c>
      <c r="N280" s="17">
        <v>27790</v>
      </c>
      <c r="O280" s="17">
        <v>391952.35</v>
      </c>
    </row>
    <row r="281" spans="1:15" ht="18.75" customHeight="1">
      <c r="A281" s="145" t="s">
        <v>604</v>
      </c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</row>
    <row r="282" spans="1:15">
      <c r="A282" s="151" t="s">
        <v>605</v>
      </c>
      <c r="B282" s="17">
        <v>5</v>
      </c>
      <c r="C282" s="17">
        <v>0</v>
      </c>
      <c r="D282" s="17">
        <v>6</v>
      </c>
      <c r="E282" s="17">
        <v>8</v>
      </c>
      <c r="F282" s="17" t="s">
        <v>988</v>
      </c>
      <c r="G282" s="17" t="s">
        <v>988</v>
      </c>
      <c r="H282" s="17" t="s">
        <v>988</v>
      </c>
      <c r="I282" s="17">
        <v>0</v>
      </c>
      <c r="J282" s="17" t="s">
        <v>988</v>
      </c>
      <c r="K282" s="17">
        <v>27</v>
      </c>
      <c r="L282" s="17">
        <v>23</v>
      </c>
      <c r="M282" s="17">
        <v>12</v>
      </c>
      <c r="N282" s="17">
        <v>3971</v>
      </c>
      <c r="O282" s="17">
        <v>47748.858999999997</v>
      </c>
    </row>
    <row r="283" spans="1:15">
      <c r="A283" s="151" t="s">
        <v>606</v>
      </c>
      <c r="B283" s="17">
        <v>5</v>
      </c>
      <c r="C283" s="17">
        <v>0</v>
      </c>
      <c r="D283" s="17">
        <v>0</v>
      </c>
      <c r="E283" s="17">
        <v>15</v>
      </c>
      <c r="F283" s="17">
        <v>0</v>
      </c>
      <c r="G283" s="17" t="s">
        <v>988</v>
      </c>
      <c r="H283" s="17">
        <v>0</v>
      </c>
      <c r="I283" s="17" t="s">
        <v>988</v>
      </c>
      <c r="J283" s="17">
        <v>0</v>
      </c>
      <c r="K283" s="17">
        <v>16</v>
      </c>
      <c r="L283" s="17">
        <v>20</v>
      </c>
      <c r="M283" s="17">
        <v>10</v>
      </c>
      <c r="N283" s="17">
        <v>2971</v>
      </c>
      <c r="O283" s="17">
        <v>33819.483999999997</v>
      </c>
    </row>
    <row r="284" spans="1:15">
      <c r="A284" s="151" t="s">
        <v>607</v>
      </c>
      <c r="B284" s="17" t="s">
        <v>988</v>
      </c>
      <c r="C284" s="17">
        <v>0</v>
      </c>
      <c r="D284" s="17" t="s">
        <v>988</v>
      </c>
      <c r="E284" s="17">
        <v>21</v>
      </c>
      <c r="F284" s="17" t="s">
        <v>988</v>
      </c>
      <c r="G284" s="17">
        <v>0</v>
      </c>
      <c r="H284" s="17" t="s">
        <v>988</v>
      </c>
      <c r="I284" s="17">
        <v>5</v>
      </c>
      <c r="J284" s="17">
        <v>0</v>
      </c>
      <c r="K284" s="17">
        <v>30</v>
      </c>
      <c r="L284" s="17">
        <v>20</v>
      </c>
      <c r="M284" s="17">
        <v>7</v>
      </c>
      <c r="N284" s="17">
        <v>1813</v>
      </c>
      <c r="O284" s="17">
        <v>50275.398999999998</v>
      </c>
    </row>
    <row r="285" spans="1:15">
      <c r="A285" s="151" t="s">
        <v>608</v>
      </c>
      <c r="B285" s="17">
        <v>4</v>
      </c>
      <c r="C285" s="17">
        <v>0</v>
      </c>
      <c r="D285" s="17">
        <v>7</v>
      </c>
      <c r="E285" s="17">
        <v>21</v>
      </c>
      <c r="F285" s="17">
        <v>7</v>
      </c>
      <c r="G285" s="17">
        <v>9</v>
      </c>
      <c r="H285" s="17">
        <v>11</v>
      </c>
      <c r="I285" s="17" t="s">
        <v>988</v>
      </c>
      <c r="J285" s="17" t="s">
        <v>988</v>
      </c>
      <c r="K285" s="17">
        <v>53</v>
      </c>
      <c r="L285" s="17">
        <v>44</v>
      </c>
      <c r="M285" s="17">
        <v>14</v>
      </c>
      <c r="N285" s="17">
        <v>5148</v>
      </c>
      <c r="O285" s="17">
        <v>88843.572</v>
      </c>
    </row>
    <row r="286" spans="1:15">
      <c r="A286" s="151" t="s">
        <v>609</v>
      </c>
      <c r="B286" s="17">
        <v>0</v>
      </c>
      <c r="C286" s="17">
        <v>0</v>
      </c>
      <c r="D286" s="17" t="s">
        <v>988</v>
      </c>
      <c r="E286" s="17">
        <v>9</v>
      </c>
      <c r="F286" s="17">
        <v>0</v>
      </c>
      <c r="G286" s="17" t="s">
        <v>988</v>
      </c>
      <c r="H286" s="17">
        <v>0</v>
      </c>
      <c r="I286" s="17">
        <v>0</v>
      </c>
      <c r="J286" s="17">
        <v>0</v>
      </c>
      <c r="K286" s="17">
        <v>0</v>
      </c>
      <c r="L286" s="17">
        <v>5</v>
      </c>
      <c r="M286" s="17" t="s">
        <v>988</v>
      </c>
      <c r="N286" s="17">
        <v>1529</v>
      </c>
      <c r="O286" s="17">
        <v>4245.1549999999997</v>
      </c>
    </row>
    <row r="287" spans="1:15">
      <c r="A287" s="151" t="s">
        <v>610</v>
      </c>
      <c r="B287" s="17">
        <v>8</v>
      </c>
      <c r="C287" s="17">
        <v>0</v>
      </c>
      <c r="D287" s="17">
        <v>0</v>
      </c>
      <c r="E287" s="17">
        <v>27</v>
      </c>
      <c r="F287" s="17" t="s">
        <v>988</v>
      </c>
      <c r="G287" s="17">
        <v>7</v>
      </c>
      <c r="H287" s="17" t="s">
        <v>988</v>
      </c>
      <c r="I287" s="17" t="s">
        <v>988</v>
      </c>
      <c r="J287" s="17" t="s">
        <v>988</v>
      </c>
      <c r="K287" s="17">
        <v>45</v>
      </c>
      <c r="L287" s="17">
        <v>37</v>
      </c>
      <c r="M287" s="17">
        <v>12</v>
      </c>
      <c r="N287" s="17">
        <v>4643</v>
      </c>
      <c r="O287" s="17">
        <v>78248.600000000006</v>
      </c>
    </row>
    <row r="288" spans="1:15">
      <c r="A288" s="151" t="s">
        <v>611</v>
      </c>
      <c r="B288" s="17">
        <v>6</v>
      </c>
      <c r="C288" s="17">
        <v>0</v>
      </c>
      <c r="D288" s="17">
        <v>9</v>
      </c>
      <c r="E288" s="17">
        <v>14</v>
      </c>
      <c r="F288" s="17" t="s">
        <v>988</v>
      </c>
      <c r="G288" s="17" t="s">
        <v>988</v>
      </c>
      <c r="H288" s="17" t="s">
        <v>988</v>
      </c>
      <c r="I288" s="17" t="s">
        <v>988</v>
      </c>
      <c r="J288" s="17">
        <v>0</v>
      </c>
      <c r="K288" s="17">
        <v>14</v>
      </c>
      <c r="L288" s="17">
        <v>16</v>
      </c>
      <c r="M288" s="17">
        <v>9</v>
      </c>
      <c r="N288" s="17">
        <v>2862</v>
      </c>
      <c r="O288" s="17">
        <v>32182.788</v>
      </c>
    </row>
    <row r="289" spans="1:15">
      <c r="A289" s="151" t="s">
        <v>612</v>
      </c>
      <c r="B289" s="17">
        <v>48</v>
      </c>
      <c r="C289" s="17">
        <v>0</v>
      </c>
      <c r="D289" s="17">
        <v>59</v>
      </c>
      <c r="E289" s="17">
        <v>229</v>
      </c>
      <c r="F289" s="17">
        <v>35</v>
      </c>
      <c r="G289" s="17">
        <v>79</v>
      </c>
      <c r="H289" s="17">
        <v>47</v>
      </c>
      <c r="I289" s="17">
        <v>8</v>
      </c>
      <c r="J289" s="17">
        <v>0</v>
      </c>
      <c r="K289" s="17">
        <v>482</v>
      </c>
      <c r="L289" s="17">
        <v>397</v>
      </c>
      <c r="M289" s="17">
        <v>79</v>
      </c>
      <c r="N289" s="17">
        <v>25502</v>
      </c>
      <c r="O289" s="17">
        <v>748176.53</v>
      </c>
    </row>
    <row r="290" spans="1:15" ht="18.75" customHeight="1">
      <c r="A290" s="145" t="s">
        <v>613</v>
      </c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</row>
    <row r="291" spans="1:15">
      <c r="A291" s="151" t="s">
        <v>614</v>
      </c>
      <c r="B291" s="17" t="s">
        <v>988</v>
      </c>
      <c r="C291" s="17">
        <v>0</v>
      </c>
      <c r="D291" s="17" t="s">
        <v>988</v>
      </c>
      <c r="E291" s="17" t="s">
        <v>988</v>
      </c>
      <c r="F291" s="17">
        <v>0</v>
      </c>
      <c r="G291" s="17" t="s">
        <v>988</v>
      </c>
      <c r="H291" s="17" t="s">
        <v>988</v>
      </c>
      <c r="I291" s="17">
        <v>0</v>
      </c>
      <c r="J291" s="17">
        <v>0</v>
      </c>
      <c r="K291" s="17">
        <v>0</v>
      </c>
      <c r="L291" s="17" t="s">
        <v>988</v>
      </c>
      <c r="M291" s="17">
        <v>0</v>
      </c>
      <c r="N291" s="17">
        <v>121</v>
      </c>
      <c r="O291" s="17">
        <v>2431.6669999999999</v>
      </c>
    </row>
    <row r="292" spans="1:15">
      <c r="A292" s="151" t="s">
        <v>615</v>
      </c>
      <c r="B292" s="17">
        <v>0</v>
      </c>
      <c r="C292" s="17">
        <v>0</v>
      </c>
      <c r="D292" s="17" t="s">
        <v>988</v>
      </c>
      <c r="E292" s="17" t="s">
        <v>988</v>
      </c>
      <c r="F292" s="17" t="s">
        <v>988</v>
      </c>
      <c r="G292" s="17" t="s">
        <v>988</v>
      </c>
      <c r="H292" s="17">
        <v>0</v>
      </c>
      <c r="I292" s="17">
        <v>0</v>
      </c>
      <c r="J292" s="17">
        <v>0</v>
      </c>
      <c r="K292" s="17">
        <v>8</v>
      </c>
      <c r="L292" s="17">
        <v>4</v>
      </c>
      <c r="M292" s="17">
        <v>4</v>
      </c>
      <c r="N292" s="17">
        <v>1315</v>
      </c>
      <c r="O292" s="17">
        <v>12701.15</v>
      </c>
    </row>
    <row r="293" spans="1:15">
      <c r="A293" s="151" t="s">
        <v>616</v>
      </c>
      <c r="B293" s="17">
        <v>4</v>
      </c>
      <c r="C293" s="17">
        <v>0</v>
      </c>
      <c r="D293" s="17">
        <v>0</v>
      </c>
      <c r="E293" s="17">
        <v>45</v>
      </c>
      <c r="F293" s="17" t="s">
        <v>988</v>
      </c>
      <c r="G293" s="17">
        <v>4</v>
      </c>
      <c r="H293" s="17" t="s">
        <v>988</v>
      </c>
      <c r="I293" s="17">
        <v>0</v>
      </c>
      <c r="J293" s="17">
        <v>0</v>
      </c>
      <c r="K293" s="17">
        <v>79</v>
      </c>
      <c r="L293" s="17">
        <v>92</v>
      </c>
      <c r="M293" s="17">
        <v>15</v>
      </c>
      <c r="N293" s="17">
        <v>4756</v>
      </c>
      <c r="O293" s="17">
        <v>121022.68</v>
      </c>
    </row>
    <row r="294" spans="1:15">
      <c r="A294" s="151" t="s">
        <v>617</v>
      </c>
      <c r="B294" s="17">
        <v>5</v>
      </c>
      <c r="C294" s="17">
        <v>0</v>
      </c>
      <c r="D294" s="17" t="s">
        <v>988</v>
      </c>
      <c r="E294" s="17">
        <v>12</v>
      </c>
      <c r="F294" s="17" t="s">
        <v>988</v>
      </c>
      <c r="G294" s="17">
        <v>0</v>
      </c>
      <c r="H294" s="17">
        <v>0</v>
      </c>
      <c r="I294" s="17">
        <v>0</v>
      </c>
      <c r="J294" s="17">
        <v>0</v>
      </c>
      <c r="K294" s="17">
        <v>0</v>
      </c>
      <c r="L294" s="17">
        <v>8</v>
      </c>
      <c r="M294" s="17" t="s">
        <v>988</v>
      </c>
      <c r="N294" s="17">
        <v>658</v>
      </c>
      <c r="O294" s="17">
        <v>7006.0929999999998</v>
      </c>
    </row>
    <row r="295" spans="1:15">
      <c r="A295" s="151" t="s">
        <v>618</v>
      </c>
      <c r="B295" s="17">
        <v>0</v>
      </c>
      <c r="C295" s="17">
        <v>0</v>
      </c>
      <c r="D295" s="17">
        <v>6</v>
      </c>
      <c r="E295" s="17">
        <v>10</v>
      </c>
      <c r="F295" s="17" t="s">
        <v>988</v>
      </c>
      <c r="G295" s="17">
        <v>10</v>
      </c>
      <c r="H295" s="17">
        <v>0</v>
      </c>
      <c r="I295" s="17">
        <v>0</v>
      </c>
      <c r="J295" s="17">
        <v>0</v>
      </c>
      <c r="K295" s="17">
        <v>25</v>
      </c>
      <c r="L295" s="17">
        <v>21</v>
      </c>
      <c r="M295" s="17">
        <v>6</v>
      </c>
      <c r="N295" s="17">
        <v>1925</v>
      </c>
      <c r="O295" s="17">
        <v>39488.307999999997</v>
      </c>
    </row>
    <row r="296" spans="1:15">
      <c r="A296" s="151" t="s">
        <v>619</v>
      </c>
      <c r="B296" s="17">
        <v>4</v>
      </c>
      <c r="C296" s="17">
        <v>0</v>
      </c>
      <c r="D296" s="17">
        <v>0</v>
      </c>
      <c r="E296" s="17">
        <v>11</v>
      </c>
      <c r="F296" s="17">
        <v>0</v>
      </c>
      <c r="G296" s="17">
        <v>4</v>
      </c>
      <c r="H296" s="17" t="s">
        <v>988</v>
      </c>
      <c r="I296" s="17" t="s">
        <v>988</v>
      </c>
      <c r="J296" s="17">
        <v>0</v>
      </c>
      <c r="K296" s="17">
        <v>13</v>
      </c>
      <c r="L296" s="17">
        <v>12</v>
      </c>
      <c r="M296" s="17">
        <v>12</v>
      </c>
      <c r="N296" s="17">
        <v>3751</v>
      </c>
      <c r="O296" s="17">
        <v>29987.633999999998</v>
      </c>
    </row>
    <row r="297" spans="1:15">
      <c r="A297" s="151" t="s">
        <v>620</v>
      </c>
      <c r="B297" s="17" t="s">
        <v>988</v>
      </c>
      <c r="C297" s="17">
        <v>0</v>
      </c>
      <c r="D297" s="17">
        <v>7</v>
      </c>
      <c r="E297" s="17">
        <v>13</v>
      </c>
      <c r="F297" s="17" t="s">
        <v>988</v>
      </c>
      <c r="G297" s="17">
        <v>5</v>
      </c>
      <c r="H297" s="17" t="s">
        <v>988</v>
      </c>
      <c r="I297" s="17">
        <v>0</v>
      </c>
      <c r="J297" s="17">
        <v>0</v>
      </c>
      <c r="K297" s="17">
        <v>14</v>
      </c>
      <c r="L297" s="17">
        <v>22</v>
      </c>
      <c r="M297" s="17">
        <v>4</v>
      </c>
      <c r="N297" s="17">
        <v>1275</v>
      </c>
      <c r="O297" s="17">
        <v>26888.536</v>
      </c>
    </row>
    <row r="298" spans="1:15">
      <c r="A298" s="151" t="s">
        <v>621</v>
      </c>
      <c r="B298" s="17">
        <v>19</v>
      </c>
      <c r="C298" s="17" t="s">
        <v>988</v>
      </c>
      <c r="D298" s="17">
        <v>24</v>
      </c>
      <c r="E298" s="17">
        <v>109</v>
      </c>
      <c r="F298" s="17">
        <v>24</v>
      </c>
      <c r="G298" s="17">
        <v>87</v>
      </c>
      <c r="H298" s="17">
        <v>33</v>
      </c>
      <c r="I298" s="17" t="s">
        <v>988</v>
      </c>
      <c r="J298" s="17">
        <v>0</v>
      </c>
      <c r="K298" s="17">
        <v>381</v>
      </c>
      <c r="L298" s="17">
        <v>388</v>
      </c>
      <c r="M298" s="17">
        <v>105</v>
      </c>
      <c r="N298" s="17">
        <v>33411</v>
      </c>
      <c r="O298" s="17">
        <v>619639.41500000004</v>
      </c>
    </row>
    <row r="299" spans="1:15">
      <c r="A299" s="151" t="s">
        <v>622</v>
      </c>
      <c r="B299" s="17">
        <v>6</v>
      </c>
      <c r="C299" s="17">
        <v>0</v>
      </c>
      <c r="D299" s="17">
        <v>0</v>
      </c>
      <c r="E299" s="17" t="s">
        <v>988</v>
      </c>
      <c r="F299" s="17" t="s">
        <v>988</v>
      </c>
      <c r="G299" s="17" t="s">
        <v>988</v>
      </c>
      <c r="H299" s="17">
        <v>0</v>
      </c>
      <c r="I299" s="17" t="s">
        <v>988</v>
      </c>
      <c r="J299" s="17">
        <v>0</v>
      </c>
      <c r="K299" s="17" t="s">
        <v>988</v>
      </c>
      <c r="L299" s="17" t="s">
        <v>988</v>
      </c>
      <c r="M299" s="17">
        <v>0</v>
      </c>
      <c r="N299" s="17">
        <v>0</v>
      </c>
      <c r="O299" s="17">
        <v>7397.37</v>
      </c>
    </row>
    <row r="300" spans="1:15">
      <c r="A300" s="151" t="s">
        <v>623</v>
      </c>
      <c r="B300" s="17">
        <v>6</v>
      </c>
      <c r="C300" s="17" t="s">
        <v>988</v>
      </c>
      <c r="D300" s="17">
        <v>5</v>
      </c>
      <c r="E300" s="17">
        <v>13</v>
      </c>
      <c r="F300" s="17">
        <v>0</v>
      </c>
      <c r="G300" s="17" t="s">
        <v>988</v>
      </c>
      <c r="H300" s="17" t="s">
        <v>988</v>
      </c>
      <c r="I300" s="17" t="s">
        <v>988</v>
      </c>
      <c r="J300" s="17">
        <v>0</v>
      </c>
      <c r="K300" s="17">
        <v>10</v>
      </c>
      <c r="L300" s="17">
        <v>15</v>
      </c>
      <c r="M300" s="17">
        <v>5</v>
      </c>
      <c r="N300" s="17">
        <v>2072</v>
      </c>
      <c r="O300" s="17">
        <v>23606.830999999998</v>
      </c>
    </row>
    <row r="301" spans="1:15">
      <c r="A301" s="151" t="s">
        <v>624</v>
      </c>
      <c r="B301" s="17">
        <v>87</v>
      </c>
      <c r="C301" s="17" t="s">
        <v>988</v>
      </c>
      <c r="D301" s="17">
        <v>163</v>
      </c>
      <c r="E301" s="17">
        <v>247</v>
      </c>
      <c r="F301" s="17">
        <v>86</v>
      </c>
      <c r="G301" s="17">
        <v>132</v>
      </c>
      <c r="H301" s="17">
        <v>57</v>
      </c>
      <c r="I301" s="17" t="s">
        <v>988</v>
      </c>
      <c r="J301" s="17">
        <v>0</v>
      </c>
      <c r="K301" s="17">
        <v>533</v>
      </c>
      <c r="L301" s="17">
        <v>519</v>
      </c>
      <c r="M301" s="17">
        <v>173</v>
      </c>
      <c r="N301" s="17">
        <v>58522</v>
      </c>
      <c r="O301" s="17">
        <v>941756.58100000001</v>
      </c>
    </row>
    <row r="302" spans="1:15">
      <c r="A302" s="151" t="s">
        <v>625</v>
      </c>
      <c r="B302" s="17">
        <v>6</v>
      </c>
      <c r="C302" s="17">
        <v>0</v>
      </c>
      <c r="D302" s="17" t="s">
        <v>988</v>
      </c>
      <c r="E302" s="17">
        <v>37</v>
      </c>
      <c r="F302" s="17" t="s">
        <v>988</v>
      </c>
      <c r="G302" s="17">
        <v>8</v>
      </c>
      <c r="H302" s="17" t="s">
        <v>988</v>
      </c>
      <c r="I302" s="17" t="s">
        <v>988</v>
      </c>
      <c r="J302" s="17">
        <v>0</v>
      </c>
      <c r="K302" s="17">
        <v>25</v>
      </c>
      <c r="L302" s="17">
        <v>22</v>
      </c>
      <c r="M302" s="17">
        <v>12</v>
      </c>
      <c r="N302" s="17">
        <v>3686</v>
      </c>
      <c r="O302" s="17">
        <v>50211.080999999998</v>
      </c>
    </row>
    <row r="303" spans="1:15">
      <c r="A303" s="151" t="s">
        <v>626</v>
      </c>
      <c r="B303" s="17">
        <v>10</v>
      </c>
      <c r="C303" s="17">
        <v>0</v>
      </c>
      <c r="D303" s="17">
        <v>4</v>
      </c>
      <c r="E303" s="17">
        <v>11</v>
      </c>
      <c r="F303" s="17" t="s">
        <v>988</v>
      </c>
      <c r="G303" s="17">
        <v>5</v>
      </c>
      <c r="H303" s="17" t="s">
        <v>988</v>
      </c>
      <c r="I303" s="17">
        <v>0</v>
      </c>
      <c r="J303" s="17" t="s">
        <v>988</v>
      </c>
      <c r="K303" s="17">
        <v>9</v>
      </c>
      <c r="L303" s="17">
        <v>17</v>
      </c>
      <c r="M303" s="17">
        <v>6</v>
      </c>
      <c r="N303" s="17">
        <v>2156</v>
      </c>
      <c r="O303" s="17">
        <v>26899.982</v>
      </c>
    </row>
    <row r="304" spans="1:15">
      <c r="A304" s="151" t="s">
        <v>627</v>
      </c>
      <c r="B304" s="17">
        <v>4</v>
      </c>
      <c r="C304" s="17">
        <v>0</v>
      </c>
      <c r="D304" s="17" t="s">
        <v>988</v>
      </c>
      <c r="E304" s="17">
        <v>6</v>
      </c>
      <c r="F304" s="17" t="s">
        <v>988</v>
      </c>
      <c r="G304" s="17">
        <v>9</v>
      </c>
      <c r="H304" s="17" t="s">
        <v>988</v>
      </c>
      <c r="I304" s="17">
        <v>0</v>
      </c>
      <c r="J304" s="17">
        <v>0</v>
      </c>
      <c r="K304" s="17">
        <v>53</v>
      </c>
      <c r="L304" s="17">
        <v>38</v>
      </c>
      <c r="M304" s="17">
        <v>14</v>
      </c>
      <c r="N304" s="17">
        <v>4465</v>
      </c>
      <c r="O304" s="17">
        <v>80949.672999999995</v>
      </c>
    </row>
    <row r="305" spans="1:15">
      <c r="A305" s="151" t="s">
        <v>628</v>
      </c>
      <c r="B305" s="17" t="s">
        <v>988</v>
      </c>
      <c r="C305" s="17">
        <v>0</v>
      </c>
      <c r="D305" s="17">
        <v>0</v>
      </c>
      <c r="E305" s="17" t="s">
        <v>988</v>
      </c>
      <c r="F305" s="17">
        <v>0</v>
      </c>
      <c r="G305" s="17">
        <v>0</v>
      </c>
      <c r="H305" s="17" t="s">
        <v>988</v>
      </c>
      <c r="I305" s="17" t="s">
        <v>988</v>
      </c>
      <c r="J305" s="17">
        <v>0</v>
      </c>
      <c r="K305" s="17">
        <v>7</v>
      </c>
      <c r="L305" s="17">
        <v>7</v>
      </c>
      <c r="M305" s="17">
        <v>4</v>
      </c>
      <c r="N305" s="17">
        <v>1352</v>
      </c>
      <c r="O305" s="17">
        <v>15996.375</v>
      </c>
    </row>
    <row r="306" spans="1:15" ht="18.75" customHeight="1">
      <c r="A306" s="145" t="s">
        <v>629</v>
      </c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</row>
    <row r="307" spans="1:15">
      <c r="A307" s="151" t="s">
        <v>630</v>
      </c>
      <c r="B307" s="17" t="s">
        <v>988</v>
      </c>
      <c r="C307" s="17">
        <v>0</v>
      </c>
      <c r="D307" s="17" t="s">
        <v>988</v>
      </c>
      <c r="E307" s="17">
        <v>9</v>
      </c>
      <c r="F307" s="17" t="s">
        <v>988</v>
      </c>
      <c r="G307" s="17" t="s">
        <v>988</v>
      </c>
      <c r="H307" s="17">
        <v>0</v>
      </c>
      <c r="I307" s="17">
        <v>0</v>
      </c>
      <c r="J307" s="17">
        <v>0</v>
      </c>
      <c r="K307" s="17" t="s">
        <v>988</v>
      </c>
      <c r="L307" s="17" t="s">
        <v>988</v>
      </c>
      <c r="M307" s="17">
        <v>8</v>
      </c>
      <c r="N307" s="17">
        <v>3397</v>
      </c>
      <c r="O307" s="17">
        <v>10572.817999999999</v>
      </c>
    </row>
    <row r="308" spans="1:15">
      <c r="A308" s="151" t="s">
        <v>631</v>
      </c>
      <c r="B308" s="17">
        <v>6</v>
      </c>
      <c r="C308" s="17">
        <v>0</v>
      </c>
      <c r="D308" s="17" t="s">
        <v>988</v>
      </c>
      <c r="E308" s="17">
        <v>23</v>
      </c>
      <c r="F308" s="17" t="s">
        <v>988</v>
      </c>
      <c r="G308" s="17">
        <v>5</v>
      </c>
      <c r="H308" s="17">
        <v>4</v>
      </c>
      <c r="I308" s="17">
        <v>0</v>
      </c>
      <c r="J308" s="17">
        <v>0</v>
      </c>
      <c r="K308" s="17">
        <v>21</v>
      </c>
      <c r="L308" s="17">
        <v>29</v>
      </c>
      <c r="M308" s="17">
        <v>10</v>
      </c>
      <c r="N308" s="17">
        <v>3243</v>
      </c>
      <c r="O308" s="17">
        <v>42624.040999999997</v>
      </c>
    </row>
    <row r="309" spans="1:15">
      <c r="A309" s="151" t="s">
        <v>632</v>
      </c>
      <c r="B309" s="17">
        <v>22</v>
      </c>
      <c r="C309" s="17">
        <v>0</v>
      </c>
      <c r="D309" s="17">
        <v>9</v>
      </c>
      <c r="E309" s="17">
        <v>153</v>
      </c>
      <c r="F309" s="17">
        <v>7</v>
      </c>
      <c r="G309" s="17">
        <v>20</v>
      </c>
      <c r="H309" s="17">
        <v>8</v>
      </c>
      <c r="I309" s="17">
        <v>0</v>
      </c>
      <c r="J309" s="17">
        <v>0</v>
      </c>
      <c r="K309" s="17">
        <v>109</v>
      </c>
      <c r="L309" s="17">
        <v>155</v>
      </c>
      <c r="M309" s="17">
        <v>84</v>
      </c>
      <c r="N309" s="17">
        <v>28662</v>
      </c>
      <c r="O309" s="17">
        <v>235070.853</v>
      </c>
    </row>
    <row r="310" spans="1:15">
      <c r="A310" s="151" t="s">
        <v>633</v>
      </c>
      <c r="B310" s="17">
        <v>7</v>
      </c>
      <c r="C310" s="17">
        <v>0</v>
      </c>
      <c r="D310" s="17">
        <v>9</v>
      </c>
      <c r="E310" s="17">
        <v>4</v>
      </c>
      <c r="F310" s="17">
        <v>4</v>
      </c>
      <c r="G310" s="17">
        <v>6</v>
      </c>
      <c r="H310" s="17">
        <v>5</v>
      </c>
      <c r="I310" s="17" t="s">
        <v>988</v>
      </c>
      <c r="J310" s="17">
        <v>0</v>
      </c>
      <c r="K310" s="17">
        <v>45</v>
      </c>
      <c r="L310" s="17">
        <v>60</v>
      </c>
      <c r="M310" s="17">
        <v>30</v>
      </c>
      <c r="N310" s="17">
        <v>9451</v>
      </c>
      <c r="O310" s="17">
        <v>90545.410999999993</v>
      </c>
    </row>
    <row r="311" spans="1:15">
      <c r="A311" s="151" t="s">
        <v>634</v>
      </c>
      <c r="B311" s="17">
        <v>9</v>
      </c>
      <c r="C311" s="17">
        <v>0</v>
      </c>
      <c r="D311" s="17">
        <v>6</v>
      </c>
      <c r="E311" s="17">
        <v>36</v>
      </c>
      <c r="F311" s="17" t="s">
        <v>988</v>
      </c>
      <c r="G311" s="17">
        <v>8</v>
      </c>
      <c r="H311" s="17" t="s">
        <v>988</v>
      </c>
      <c r="I311" s="17">
        <v>0</v>
      </c>
      <c r="J311" s="17">
        <v>0</v>
      </c>
      <c r="K311" s="17">
        <v>46</v>
      </c>
      <c r="L311" s="17">
        <v>49</v>
      </c>
      <c r="M311" s="17">
        <v>28</v>
      </c>
      <c r="N311" s="17">
        <v>7139</v>
      </c>
      <c r="O311" s="17">
        <v>86710.657999999996</v>
      </c>
    </row>
    <row r="312" spans="1:15">
      <c r="A312" s="151" t="s">
        <v>635</v>
      </c>
      <c r="B312" s="17" t="s">
        <v>988</v>
      </c>
      <c r="C312" s="17">
        <v>0</v>
      </c>
      <c r="D312" s="17">
        <v>0</v>
      </c>
      <c r="E312" s="17">
        <v>17</v>
      </c>
      <c r="F312" s="17">
        <v>0</v>
      </c>
      <c r="G312" s="17">
        <v>4</v>
      </c>
      <c r="H312" s="17" t="s">
        <v>988</v>
      </c>
      <c r="I312" s="17">
        <v>0</v>
      </c>
      <c r="J312" s="17">
        <v>0</v>
      </c>
      <c r="K312" s="17">
        <v>8</v>
      </c>
      <c r="L312" s="17">
        <v>23</v>
      </c>
      <c r="M312" s="17">
        <v>4</v>
      </c>
      <c r="N312" s="17">
        <v>1173</v>
      </c>
      <c r="O312" s="17">
        <v>18689.352999999999</v>
      </c>
    </row>
    <row r="313" spans="1:15">
      <c r="A313" s="151" t="s">
        <v>636</v>
      </c>
      <c r="B313" s="17">
        <v>7</v>
      </c>
      <c r="C313" s="17">
        <v>0</v>
      </c>
      <c r="D313" s="17">
        <v>13</v>
      </c>
      <c r="E313" s="17">
        <v>68</v>
      </c>
      <c r="F313" s="17" t="s">
        <v>988</v>
      </c>
      <c r="G313" s="17">
        <v>12</v>
      </c>
      <c r="H313" s="17" t="s">
        <v>988</v>
      </c>
      <c r="I313" s="17">
        <v>0</v>
      </c>
      <c r="J313" s="17">
        <v>0</v>
      </c>
      <c r="K313" s="17">
        <v>60</v>
      </c>
      <c r="L313" s="17">
        <v>82</v>
      </c>
      <c r="M313" s="17">
        <v>31</v>
      </c>
      <c r="N313" s="17">
        <v>10464</v>
      </c>
      <c r="O313" s="17">
        <v>115233.488</v>
      </c>
    </row>
    <row r="314" spans="1:15">
      <c r="A314" s="151" t="s">
        <v>637</v>
      </c>
      <c r="B314" s="17">
        <v>13</v>
      </c>
      <c r="C314" s="17">
        <v>0</v>
      </c>
      <c r="D314" s="17">
        <v>14</v>
      </c>
      <c r="E314" s="17">
        <v>78</v>
      </c>
      <c r="F314" s="17" t="s">
        <v>988</v>
      </c>
      <c r="G314" s="17">
        <v>16</v>
      </c>
      <c r="H314" s="17">
        <v>6</v>
      </c>
      <c r="I314" s="17" t="s">
        <v>988</v>
      </c>
      <c r="J314" s="17">
        <v>0</v>
      </c>
      <c r="K314" s="17">
        <v>53</v>
      </c>
      <c r="L314" s="17">
        <v>94</v>
      </c>
      <c r="M314" s="17">
        <v>38</v>
      </c>
      <c r="N314" s="17">
        <v>12175</v>
      </c>
      <c r="O314" s="17">
        <v>121647.015</v>
      </c>
    </row>
    <row r="315" spans="1:15">
      <c r="A315" s="151" t="s">
        <v>638</v>
      </c>
      <c r="B315" s="17">
        <v>58</v>
      </c>
      <c r="C315" s="17" t="s">
        <v>988</v>
      </c>
      <c r="D315" s="17">
        <v>32</v>
      </c>
      <c r="E315" s="17">
        <v>215</v>
      </c>
      <c r="F315" s="17">
        <v>22</v>
      </c>
      <c r="G315" s="17">
        <v>64</v>
      </c>
      <c r="H315" s="17">
        <v>56</v>
      </c>
      <c r="I315" s="17">
        <v>0</v>
      </c>
      <c r="J315" s="17" t="s">
        <v>988</v>
      </c>
      <c r="K315" s="17">
        <v>251</v>
      </c>
      <c r="L315" s="17">
        <v>319</v>
      </c>
      <c r="M315" s="17">
        <v>140</v>
      </c>
      <c r="N315" s="17">
        <v>47302</v>
      </c>
      <c r="O315" s="17">
        <v>511021.73499999999</v>
      </c>
    </row>
    <row r="316" spans="1:15">
      <c r="A316" s="151" t="s">
        <v>639</v>
      </c>
      <c r="B316" s="17" t="s">
        <v>988</v>
      </c>
      <c r="C316" s="17">
        <v>0</v>
      </c>
      <c r="D316" s="17" t="s">
        <v>988</v>
      </c>
      <c r="E316" s="17">
        <v>19</v>
      </c>
      <c r="F316" s="17" t="s">
        <v>988</v>
      </c>
      <c r="G316" s="17">
        <v>0</v>
      </c>
      <c r="H316" s="17">
        <v>0</v>
      </c>
      <c r="I316" s="17">
        <v>0</v>
      </c>
      <c r="J316" s="17">
        <v>0</v>
      </c>
      <c r="K316" s="17">
        <v>18</v>
      </c>
      <c r="L316" s="17">
        <v>22</v>
      </c>
      <c r="M316" s="17">
        <v>14</v>
      </c>
      <c r="N316" s="17">
        <v>5183</v>
      </c>
      <c r="O316" s="17">
        <v>36050.107000000004</v>
      </c>
    </row>
    <row r="317" spans="1:15">
      <c r="A317" s="151" t="s">
        <v>640</v>
      </c>
      <c r="B317" s="17">
        <v>10</v>
      </c>
      <c r="C317" s="17">
        <v>0</v>
      </c>
      <c r="D317" s="17">
        <v>17</v>
      </c>
      <c r="E317" s="17">
        <v>35</v>
      </c>
      <c r="F317" s="17">
        <v>4</v>
      </c>
      <c r="G317" s="17">
        <v>31</v>
      </c>
      <c r="H317" s="17">
        <v>14</v>
      </c>
      <c r="I317" s="17">
        <v>0</v>
      </c>
      <c r="J317" s="17" t="s">
        <v>988</v>
      </c>
      <c r="K317" s="17">
        <v>145</v>
      </c>
      <c r="L317" s="17">
        <v>205</v>
      </c>
      <c r="M317" s="17">
        <v>98</v>
      </c>
      <c r="N317" s="17">
        <v>30610</v>
      </c>
      <c r="O317" s="17">
        <v>285749.74200000003</v>
      </c>
    </row>
    <row r="318" spans="1:15">
      <c r="A318" s="151" t="s">
        <v>641</v>
      </c>
      <c r="B318" s="17">
        <v>4</v>
      </c>
      <c r="C318" s="17">
        <v>0</v>
      </c>
      <c r="D318" s="17" t="s">
        <v>988</v>
      </c>
      <c r="E318" s="17">
        <v>29</v>
      </c>
      <c r="F318" s="17" t="s">
        <v>988</v>
      </c>
      <c r="G318" s="17">
        <v>12</v>
      </c>
      <c r="H318" s="17">
        <v>6</v>
      </c>
      <c r="I318" s="17">
        <v>0</v>
      </c>
      <c r="J318" s="17">
        <v>0</v>
      </c>
      <c r="K318" s="17">
        <v>29</v>
      </c>
      <c r="L318" s="17">
        <v>40</v>
      </c>
      <c r="M318" s="17">
        <v>20</v>
      </c>
      <c r="N318" s="17">
        <v>8649</v>
      </c>
      <c r="O318" s="17">
        <v>63657.139000000003</v>
      </c>
    </row>
    <row r="319" spans="1:15">
      <c r="A319" s="152" t="s">
        <v>642</v>
      </c>
      <c r="B319" s="17" t="s">
        <v>988</v>
      </c>
      <c r="C319" s="17">
        <v>0</v>
      </c>
      <c r="D319" s="17">
        <v>4</v>
      </c>
      <c r="E319" s="17">
        <v>8</v>
      </c>
      <c r="F319" s="17">
        <v>0</v>
      </c>
      <c r="G319" s="17">
        <v>0</v>
      </c>
      <c r="H319" s="17">
        <v>0</v>
      </c>
      <c r="I319" s="17">
        <v>0</v>
      </c>
      <c r="J319" s="17">
        <v>0</v>
      </c>
      <c r="K319" s="17">
        <v>14</v>
      </c>
      <c r="L319" s="17">
        <v>14</v>
      </c>
      <c r="M319" s="17">
        <v>13</v>
      </c>
      <c r="N319" s="17">
        <v>3562</v>
      </c>
      <c r="O319" s="17">
        <v>27139.677</v>
      </c>
    </row>
    <row r="320" spans="1:15" ht="13.5" thickBot="1">
      <c r="A320" s="153" t="s">
        <v>643</v>
      </c>
      <c r="B320" s="160" t="s">
        <v>988</v>
      </c>
      <c r="C320" s="160" t="s">
        <v>988</v>
      </c>
      <c r="D320" s="160">
        <v>0</v>
      </c>
      <c r="E320" s="160">
        <v>11</v>
      </c>
      <c r="F320" s="160">
        <v>0</v>
      </c>
      <c r="G320" s="160">
        <v>0</v>
      </c>
      <c r="H320" s="160">
        <v>0</v>
      </c>
      <c r="I320" s="160">
        <v>0</v>
      </c>
      <c r="J320" s="160">
        <v>0</v>
      </c>
      <c r="K320" s="160">
        <v>25</v>
      </c>
      <c r="L320" s="160">
        <v>27</v>
      </c>
      <c r="M320" s="160">
        <v>9</v>
      </c>
      <c r="N320" s="160">
        <v>3178</v>
      </c>
      <c r="O320" s="160">
        <v>40615.913999999997</v>
      </c>
    </row>
    <row r="321" spans="1:1">
      <c r="A321" s="11" t="s">
        <v>315</v>
      </c>
    </row>
    <row r="322" spans="1:1">
      <c r="A322" s="11" t="s">
        <v>316</v>
      </c>
    </row>
  </sheetData>
  <mergeCells count="2">
    <mergeCell ref="B2:L2"/>
    <mergeCell ref="I3:K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  <rowBreaks count="6" manualBreakCount="6">
    <brk id="52" max="19" man="1"/>
    <brk id="86" max="19" man="1"/>
    <brk id="137" max="19" man="1"/>
    <brk id="192" max="19" man="1"/>
    <brk id="230" max="19" man="1"/>
    <brk id="270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5"/>
  <dimension ref="A2:L324"/>
  <sheetViews>
    <sheetView showGridLines="0" zoomScaleNormal="100" workbookViewId="0">
      <pane ySplit="10" topLeftCell="A11" activePane="bottomLeft" state="frozen"/>
      <selection pane="bottomLeft"/>
    </sheetView>
  </sheetViews>
  <sheetFormatPr defaultColWidth="0" defaultRowHeight="12.75"/>
  <cols>
    <col min="1" max="1" width="24" style="11" customWidth="1"/>
    <col min="2" max="2" width="11.5703125" style="11" customWidth="1"/>
    <col min="3" max="3" width="13" style="11" customWidth="1"/>
    <col min="4" max="4" width="11.5703125" style="11" customWidth="1"/>
    <col min="5" max="10" width="9.28515625" style="11" customWidth="1"/>
    <col min="11" max="11" width="11.7109375" style="24" customWidth="1"/>
    <col min="12" max="12" width="5" style="11" customWidth="1"/>
    <col min="13" max="16384" width="9.28515625" style="11" hidden="1"/>
  </cols>
  <sheetData>
    <row r="2" spans="1:12" ht="16.5" thickBot="1">
      <c r="A2" s="8" t="s">
        <v>659</v>
      </c>
    </row>
    <row r="3" spans="1:12" ht="15">
      <c r="A3" s="12" t="s">
        <v>5</v>
      </c>
      <c r="B3" s="203" t="s">
        <v>80</v>
      </c>
      <c r="C3" s="203"/>
      <c r="D3" s="203"/>
      <c r="E3" s="203"/>
      <c r="F3" s="203"/>
      <c r="G3" s="45" t="s">
        <v>7</v>
      </c>
      <c r="H3" s="45" t="s">
        <v>81</v>
      </c>
      <c r="I3" s="45" t="s">
        <v>82</v>
      </c>
      <c r="J3" s="45" t="s">
        <v>82</v>
      </c>
      <c r="K3" s="46" t="s">
        <v>8</v>
      </c>
    </row>
    <row r="4" spans="1:12" ht="15">
      <c r="B4" s="47" t="s">
        <v>83</v>
      </c>
      <c r="C4" s="48" t="s">
        <v>84</v>
      </c>
      <c r="D4" s="48" t="s">
        <v>85</v>
      </c>
      <c r="E4" s="49" t="s">
        <v>84</v>
      </c>
      <c r="F4" s="50" t="s">
        <v>86</v>
      </c>
      <c r="G4" s="50" t="s">
        <v>13</v>
      </c>
      <c r="H4" s="34" t="s">
        <v>87</v>
      </c>
      <c r="I4" s="34" t="s">
        <v>88</v>
      </c>
      <c r="J4" s="50" t="s">
        <v>88</v>
      </c>
      <c r="K4" s="51" t="s">
        <v>14</v>
      </c>
    </row>
    <row r="5" spans="1:12">
      <c r="A5" s="11" t="s">
        <v>18</v>
      </c>
      <c r="B5" s="47" t="s">
        <v>89</v>
      </c>
      <c r="C5" s="19" t="s">
        <v>90</v>
      </c>
      <c r="D5" s="52" t="s">
        <v>91</v>
      </c>
      <c r="E5" s="53" t="s">
        <v>92</v>
      </c>
      <c r="F5" s="52"/>
      <c r="G5" s="50" t="s">
        <v>19</v>
      </c>
      <c r="H5" s="34" t="s">
        <v>93</v>
      </c>
      <c r="I5" s="34" t="s">
        <v>87</v>
      </c>
      <c r="J5" s="34" t="s">
        <v>87</v>
      </c>
      <c r="K5" s="51" t="s">
        <v>20</v>
      </c>
    </row>
    <row r="6" spans="1:12">
      <c r="B6" s="162" t="s">
        <v>660</v>
      </c>
      <c r="C6" s="47" t="s">
        <v>94</v>
      </c>
      <c r="D6" s="52" t="s">
        <v>95</v>
      </c>
      <c r="E6" s="53" t="s">
        <v>96</v>
      </c>
      <c r="F6" s="52"/>
      <c r="G6" s="50" t="s">
        <v>15</v>
      </c>
      <c r="H6" s="50" t="s">
        <v>97</v>
      </c>
      <c r="I6" s="34" t="s">
        <v>93</v>
      </c>
      <c r="J6" s="50" t="s">
        <v>93</v>
      </c>
      <c r="K6" s="51" t="s">
        <v>23</v>
      </c>
    </row>
    <row r="7" spans="1:12">
      <c r="A7" s="54"/>
      <c r="B7" s="52" t="s">
        <v>98</v>
      </c>
      <c r="C7" s="52" t="s">
        <v>99</v>
      </c>
      <c r="D7" s="50" t="s">
        <v>100</v>
      </c>
      <c r="E7" s="53" t="s">
        <v>101</v>
      </c>
      <c r="F7" s="47"/>
      <c r="G7" s="55" t="s">
        <v>28</v>
      </c>
      <c r="H7" s="52"/>
      <c r="I7" s="52"/>
      <c r="J7" s="50" t="s">
        <v>102</v>
      </c>
      <c r="K7" s="51"/>
    </row>
    <row r="8" spans="1:12">
      <c r="A8" s="54"/>
      <c r="B8" s="52"/>
      <c r="C8" s="50" t="s">
        <v>103</v>
      </c>
      <c r="D8" s="50" t="s">
        <v>104</v>
      </c>
      <c r="E8" s="53" t="s">
        <v>105</v>
      </c>
      <c r="F8" s="52"/>
      <c r="G8" s="50"/>
      <c r="H8" s="52"/>
      <c r="I8" s="55"/>
      <c r="J8" s="34" t="s">
        <v>106</v>
      </c>
      <c r="K8" s="56"/>
    </row>
    <row r="9" spans="1:12">
      <c r="A9" s="54"/>
      <c r="B9" s="52"/>
      <c r="C9" s="50" t="s">
        <v>107</v>
      </c>
      <c r="D9" s="50" t="s">
        <v>108</v>
      </c>
      <c r="E9" s="57" t="s">
        <v>55</v>
      </c>
      <c r="F9" s="52"/>
      <c r="G9" s="50"/>
      <c r="H9" s="34"/>
      <c r="I9" s="55"/>
      <c r="J9" s="34"/>
      <c r="K9" s="58"/>
    </row>
    <row r="10" spans="1:12">
      <c r="A10" s="42"/>
      <c r="B10" s="43"/>
      <c r="C10" s="59" t="s">
        <v>109</v>
      </c>
      <c r="D10" s="59" t="s">
        <v>110</v>
      </c>
      <c r="E10" s="60" t="s">
        <v>66</v>
      </c>
      <c r="F10" s="61" t="s">
        <v>111</v>
      </c>
      <c r="G10" s="61" t="s">
        <v>112</v>
      </c>
      <c r="H10" s="61" t="s">
        <v>113</v>
      </c>
      <c r="I10" s="62" t="s">
        <v>114</v>
      </c>
      <c r="J10" s="61" t="s">
        <v>115</v>
      </c>
      <c r="K10" s="63" t="s">
        <v>275</v>
      </c>
    </row>
    <row r="11" spans="1:12" ht="18.75" customHeight="1">
      <c r="A11" s="145" t="s">
        <v>334</v>
      </c>
      <c r="B11" s="145"/>
      <c r="C11" s="23"/>
      <c r="D11" s="23"/>
      <c r="E11" s="23"/>
      <c r="F11" s="23"/>
      <c r="G11" s="23"/>
      <c r="H11" s="23"/>
      <c r="I11" s="23"/>
      <c r="J11" s="23"/>
      <c r="L11" s="23"/>
    </row>
    <row r="12" spans="1:12">
      <c r="A12" s="151" t="s">
        <v>314</v>
      </c>
      <c r="B12" s="154">
        <v>353288.71850000002</v>
      </c>
      <c r="C12" s="154">
        <v>174295.9</v>
      </c>
      <c r="D12" s="154">
        <v>-52693.2</v>
      </c>
      <c r="E12" s="154">
        <v>39756.199999999997</v>
      </c>
      <c r="F12" s="154">
        <v>514647.61849999998</v>
      </c>
      <c r="G12" s="154">
        <v>569017.39099999995</v>
      </c>
      <c r="H12" s="154">
        <v>483664.78234999999</v>
      </c>
      <c r="I12" s="154">
        <v>30982.836149999901</v>
      </c>
      <c r="J12" s="154">
        <v>21687.985304999998</v>
      </c>
      <c r="K12" s="155">
        <v>1.038</v>
      </c>
      <c r="L12" s="23"/>
    </row>
    <row r="13" spans="1:12">
      <c r="A13" s="151" t="s">
        <v>335</v>
      </c>
      <c r="B13" s="154">
        <v>40789.256000000001</v>
      </c>
      <c r="C13" s="154">
        <v>133614.9</v>
      </c>
      <c r="D13" s="154">
        <v>-32787.9</v>
      </c>
      <c r="E13" s="154">
        <v>5275.78</v>
      </c>
      <c r="F13" s="154">
        <v>146892.03599999999</v>
      </c>
      <c r="G13" s="154">
        <v>141567.092</v>
      </c>
      <c r="H13" s="154">
        <v>120332.0282</v>
      </c>
      <c r="I13" s="154">
        <v>26560.007799999999</v>
      </c>
      <c r="J13" s="154">
        <v>18592.00546</v>
      </c>
      <c r="K13" s="155">
        <v>1.131</v>
      </c>
      <c r="L13" s="23"/>
    </row>
    <row r="14" spans="1:12">
      <c r="A14" s="151" t="s">
        <v>336</v>
      </c>
      <c r="B14" s="154">
        <v>104600.9525</v>
      </c>
      <c r="C14" s="154">
        <v>93496.6</v>
      </c>
      <c r="D14" s="154">
        <v>-18801.150000000001</v>
      </c>
      <c r="E14" s="154">
        <v>4757.1099999999997</v>
      </c>
      <c r="F14" s="154">
        <v>184053.51250000001</v>
      </c>
      <c r="G14" s="154">
        <v>161364.736</v>
      </c>
      <c r="H14" s="154">
        <v>137160.02559999999</v>
      </c>
      <c r="I14" s="154">
        <v>46893.486900000004</v>
      </c>
      <c r="J14" s="154">
        <v>32825.44083</v>
      </c>
      <c r="K14" s="155">
        <v>1.2030000000000001</v>
      </c>
      <c r="L14" s="23"/>
    </row>
    <row r="15" spans="1:12">
      <c r="A15" s="151" t="s">
        <v>337</v>
      </c>
      <c r="B15" s="154">
        <v>254051.30650000001</v>
      </c>
      <c r="C15" s="154">
        <v>320320.8</v>
      </c>
      <c r="D15" s="154">
        <v>-206430.15</v>
      </c>
      <c r="E15" s="154">
        <v>25504.93</v>
      </c>
      <c r="F15" s="154">
        <v>393446.88650000002</v>
      </c>
      <c r="G15" s="154">
        <v>446500.30499999999</v>
      </c>
      <c r="H15" s="154">
        <v>379525.25925</v>
      </c>
      <c r="I15" s="154">
        <v>13921.62725</v>
      </c>
      <c r="J15" s="154">
        <v>9745.13907499997</v>
      </c>
      <c r="K15" s="155">
        <v>1.022</v>
      </c>
      <c r="L15" s="23"/>
    </row>
    <row r="16" spans="1:12">
      <c r="A16" s="151" t="s">
        <v>338</v>
      </c>
      <c r="B16" s="154">
        <v>272384.32799999998</v>
      </c>
      <c r="C16" s="154">
        <v>347157</v>
      </c>
      <c r="D16" s="154">
        <v>-225500.75</v>
      </c>
      <c r="E16" s="154">
        <v>34387.089999999997</v>
      </c>
      <c r="F16" s="154">
        <v>428427.66800000001</v>
      </c>
      <c r="G16" s="154">
        <v>484583.86200000002</v>
      </c>
      <c r="H16" s="154">
        <v>411896.28269999998</v>
      </c>
      <c r="I16" s="154">
        <v>16531.385300000002</v>
      </c>
      <c r="J16" s="154">
        <v>11571.969709999999</v>
      </c>
      <c r="K16" s="155">
        <v>1.024</v>
      </c>
      <c r="L16" s="23"/>
    </row>
    <row r="17" spans="1:12">
      <c r="A17" s="151" t="s">
        <v>339</v>
      </c>
      <c r="B17" s="154">
        <v>89676.379000000001</v>
      </c>
      <c r="C17" s="154">
        <v>306645.15000000002</v>
      </c>
      <c r="D17" s="154">
        <v>-67109.2</v>
      </c>
      <c r="E17" s="154">
        <v>24160.400000000001</v>
      </c>
      <c r="F17" s="154">
        <v>353372.72899999999</v>
      </c>
      <c r="G17" s="154">
        <v>418909.48800000001</v>
      </c>
      <c r="H17" s="154">
        <v>356073.06479999999</v>
      </c>
      <c r="I17" s="154">
        <v>-2700.3357999999998</v>
      </c>
      <c r="J17" s="154">
        <v>-1890.23506</v>
      </c>
      <c r="K17" s="155">
        <v>0.995</v>
      </c>
      <c r="L17" s="23"/>
    </row>
    <row r="18" spans="1:12">
      <c r="A18" s="151" t="s">
        <v>340</v>
      </c>
      <c r="B18" s="154">
        <v>130730.51850000001</v>
      </c>
      <c r="C18" s="154">
        <v>69101.600000000006</v>
      </c>
      <c r="D18" s="154">
        <v>-6214.35</v>
      </c>
      <c r="E18" s="154">
        <v>13187.75</v>
      </c>
      <c r="F18" s="154">
        <v>206805.51850000001</v>
      </c>
      <c r="G18" s="154">
        <v>259798.576</v>
      </c>
      <c r="H18" s="154">
        <v>220828.78959999999</v>
      </c>
      <c r="I18" s="154">
        <v>-14023.2711</v>
      </c>
      <c r="J18" s="154">
        <v>-9816.2897700000103</v>
      </c>
      <c r="K18" s="155">
        <v>0.96199999999999997</v>
      </c>
      <c r="L18" s="23"/>
    </row>
    <row r="19" spans="1:12">
      <c r="A19" s="151" t="s">
        <v>341</v>
      </c>
      <c r="B19" s="154">
        <v>164048.378</v>
      </c>
      <c r="C19" s="154">
        <v>300378.95</v>
      </c>
      <c r="D19" s="154">
        <v>-57862.05</v>
      </c>
      <c r="E19" s="154">
        <v>27143.39</v>
      </c>
      <c r="F19" s="154">
        <v>433708.66800000001</v>
      </c>
      <c r="G19" s="154">
        <v>448902.73700000002</v>
      </c>
      <c r="H19" s="154">
        <v>381567.32644999999</v>
      </c>
      <c r="I19" s="154">
        <v>52141.341549999997</v>
      </c>
      <c r="J19" s="154">
        <v>36498.939084999998</v>
      </c>
      <c r="K19" s="155">
        <v>1.081</v>
      </c>
      <c r="L19" s="23"/>
    </row>
    <row r="20" spans="1:12">
      <c r="A20" s="151" t="s">
        <v>342</v>
      </c>
      <c r="B20" s="154">
        <v>1856.9875</v>
      </c>
      <c r="C20" s="154">
        <v>300708.75</v>
      </c>
      <c r="D20" s="154">
        <v>0</v>
      </c>
      <c r="E20" s="154">
        <v>0</v>
      </c>
      <c r="F20" s="154">
        <v>302565.73749999999</v>
      </c>
      <c r="G20" s="154">
        <v>352903.34499999997</v>
      </c>
      <c r="H20" s="154">
        <v>299967.84324999998</v>
      </c>
      <c r="I20" s="154">
        <v>2597.8942500000098</v>
      </c>
      <c r="J20" s="154">
        <v>1818.52597500001</v>
      </c>
      <c r="K20" s="155">
        <v>1.0049999999999999</v>
      </c>
      <c r="L20" s="23"/>
    </row>
    <row r="21" spans="1:12">
      <c r="A21" s="151" t="s">
        <v>343</v>
      </c>
      <c r="B21" s="154">
        <v>40024.036999999997</v>
      </c>
      <c r="C21" s="154">
        <v>49032.25</v>
      </c>
      <c r="D21" s="154">
        <v>-32134.25</v>
      </c>
      <c r="E21" s="154">
        <v>4101.25</v>
      </c>
      <c r="F21" s="154">
        <v>61023.286999999997</v>
      </c>
      <c r="G21" s="154">
        <v>57383.495999999999</v>
      </c>
      <c r="H21" s="154">
        <v>48775.971599999997</v>
      </c>
      <c r="I21" s="154">
        <v>12247.315399999999</v>
      </c>
      <c r="J21" s="154">
        <v>8573.1207799999993</v>
      </c>
      <c r="K21" s="155">
        <v>1.149</v>
      </c>
      <c r="L21" s="23"/>
    </row>
    <row r="22" spans="1:12">
      <c r="A22" s="151" t="s">
        <v>344</v>
      </c>
      <c r="B22" s="154">
        <v>56331.891000000003</v>
      </c>
      <c r="C22" s="154">
        <v>47597.45</v>
      </c>
      <c r="D22" s="154">
        <v>-4652.05</v>
      </c>
      <c r="E22" s="154">
        <v>7414.55</v>
      </c>
      <c r="F22" s="154">
        <v>106691.841</v>
      </c>
      <c r="G22" s="154">
        <v>124844.874</v>
      </c>
      <c r="H22" s="154">
        <v>106118.14290000001</v>
      </c>
      <c r="I22" s="154">
        <v>573.69809999999404</v>
      </c>
      <c r="J22" s="154">
        <v>401.588669999996</v>
      </c>
      <c r="K22" s="155">
        <v>1.0029999999999999</v>
      </c>
      <c r="L22" s="23"/>
    </row>
    <row r="23" spans="1:12">
      <c r="A23" s="151" t="s">
        <v>345</v>
      </c>
      <c r="B23" s="154">
        <v>74315.938999999998</v>
      </c>
      <c r="C23" s="154">
        <v>47340.75</v>
      </c>
      <c r="D23" s="154">
        <v>-35472.199999999997</v>
      </c>
      <c r="E23" s="154">
        <v>3478.54</v>
      </c>
      <c r="F23" s="154">
        <v>89663.028999999995</v>
      </c>
      <c r="G23" s="154">
        <v>86794.718999999997</v>
      </c>
      <c r="H23" s="154">
        <v>73775.511150000006</v>
      </c>
      <c r="I23" s="154">
        <v>15887.51785</v>
      </c>
      <c r="J23" s="154">
        <v>11121.262495000001</v>
      </c>
      <c r="K23" s="155">
        <v>1.1279999999999999</v>
      </c>
      <c r="L23" s="23"/>
    </row>
    <row r="24" spans="1:12">
      <c r="A24" s="151" t="s">
        <v>346</v>
      </c>
      <c r="B24" s="154">
        <v>136517.31200000001</v>
      </c>
      <c r="C24" s="154">
        <v>99898.8</v>
      </c>
      <c r="D24" s="154">
        <v>-19834.75</v>
      </c>
      <c r="E24" s="154">
        <v>11027.9</v>
      </c>
      <c r="F24" s="154">
        <v>227609.26199999999</v>
      </c>
      <c r="G24" s="154">
        <v>226202.33199999999</v>
      </c>
      <c r="H24" s="154">
        <v>192271.9822</v>
      </c>
      <c r="I24" s="154">
        <v>35337.279799999997</v>
      </c>
      <c r="J24" s="154">
        <v>24736.095860000001</v>
      </c>
      <c r="K24" s="155">
        <v>1.109</v>
      </c>
      <c r="L24" s="23"/>
    </row>
    <row r="25" spans="1:12">
      <c r="A25" s="151" t="s">
        <v>347</v>
      </c>
      <c r="B25" s="154">
        <v>20632.883000000002</v>
      </c>
      <c r="C25" s="154">
        <v>252921.75</v>
      </c>
      <c r="D25" s="154">
        <v>-3071.9</v>
      </c>
      <c r="E25" s="154">
        <v>27053.119999999999</v>
      </c>
      <c r="F25" s="154">
        <v>297535.853</v>
      </c>
      <c r="G25" s="154">
        <v>341987.27299999999</v>
      </c>
      <c r="H25" s="154">
        <v>290689.18205</v>
      </c>
      <c r="I25" s="154">
        <v>6846.6709499999397</v>
      </c>
      <c r="J25" s="154">
        <v>4792.6696649999603</v>
      </c>
      <c r="K25" s="155">
        <v>1.014</v>
      </c>
      <c r="L25" s="23"/>
    </row>
    <row r="26" spans="1:12">
      <c r="A26" s="151" t="s">
        <v>348</v>
      </c>
      <c r="B26" s="154">
        <v>76499.475999999995</v>
      </c>
      <c r="C26" s="154">
        <v>140230.45000000001</v>
      </c>
      <c r="D26" s="154">
        <v>-22867.55</v>
      </c>
      <c r="E26" s="154">
        <v>22057.67</v>
      </c>
      <c r="F26" s="154">
        <v>215920.046</v>
      </c>
      <c r="G26" s="154">
        <v>252459.18700000001</v>
      </c>
      <c r="H26" s="154">
        <v>214590.30895000001</v>
      </c>
      <c r="I26" s="154">
        <v>1329.73705</v>
      </c>
      <c r="J26" s="154">
        <v>930.81593499999701</v>
      </c>
      <c r="K26" s="155">
        <v>1.004</v>
      </c>
      <c r="L26" s="23"/>
    </row>
    <row r="27" spans="1:12">
      <c r="A27" s="151" t="s">
        <v>349</v>
      </c>
      <c r="B27" s="154">
        <v>1240879.6910000001</v>
      </c>
      <c r="C27" s="154">
        <v>2123606.85</v>
      </c>
      <c r="D27" s="154">
        <v>-315671.3</v>
      </c>
      <c r="E27" s="154">
        <v>281260.58</v>
      </c>
      <c r="F27" s="154">
        <v>3330075.821</v>
      </c>
      <c r="G27" s="154">
        <v>3843746.2149999999</v>
      </c>
      <c r="H27" s="154">
        <v>3267184.2827499998</v>
      </c>
      <c r="I27" s="154">
        <v>62891.538250000704</v>
      </c>
      <c r="J27" s="154">
        <v>44024.076775000503</v>
      </c>
      <c r="K27" s="155">
        <v>1.0109999999999999</v>
      </c>
      <c r="L27" s="23"/>
    </row>
    <row r="28" spans="1:12">
      <c r="A28" s="151" t="s">
        <v>350</v>
      </c>
      <c r="B28" s="154">
        <v>91702.948000000004</v>
      </c>
      <c r="C28" s="154">
        <v>67388.850000000006</v>
      </c>
      <c r="D28" s="154">
        <v>-13503.95</v>
      </c>
      <c r="E28" s="154">
        <v>10736.18</v>
      </c>
      <c r="F28" s="154">
        <v>156324.02799999999</v>
      </c>
      <c r="G28" s="154">
        <v>161811.185</v>
      </c>
      <c r="H28" s="154">
        <v>137539.50725</v>
      </c>
      <c r="I28" s="154">
        <v>18784.52075</v>
      </c>
      <c r="J28" s="154">
        <v>13149.164525</v>
      </c>
      <c r="K28" s="155">
        <v>1.081</v>
      </c>
      <c r="L28" s="23"/>
    </row>
    <row r="29" spans="1:12">
      <c r="A29" s="151" t="s">
        <v>351</v>
      </c>
      <c r="B29" s="154">
        <v>253943.391</v>
      </c>
      <c r="C29" s="154">
        <v>525943.44999999995</v>
      </c>
      <c r="D29" s="154">
        <v>-202472.55</v>
      </c>
      <c r="E29" s="154">
        <v>44077.94</v>
      </c>
      <c r="F29" s="154">
        <v>621492.23100000003</v>
      </c>
      <c r="G29" s="154">
        <v>752791.71200000006</v>
      </c>
      <c r="H29" s="154">
        <v>639872.95519999997</v>
      </c>
      <c r="I29" s="154">
        <v>-18380.724200000201</v>
      </c>
      <c r="J29" s="154">
        <v>-12866.506940000099</v>
      </c>
      <c r="K29" s="155">
        <v>0.98299999999999998</v>
      </c>
      <c r="L29" s="23"/>
    </row>
    <row r="30" spans="1:12">
      <c r="A30" s="151" t="s">
        <v>352</v>
      </c>
      <c r="B30" s="154">
        <v>101924.08749999999</v>
      </c>
      <c r="C30" s="154">
        <v>89693.7</v>
      </c>
      <c r="D30" s="154">
        <v>-1008.1</v>
      </c>
      <c r="E30" s="154">
        <v>21605.3</v>
      </c>
      <c r="F30" s="154">
        <v>212214.98749999999</v>
      </c>
      <c r="G30" s="154">
        <v>282400.34000000003</v>
      </c>
      <c r="H30" s="154">
        <v>240040.28899999999</v>
      </c>
      <c r="I30" s="154">
        <v>-27825.301500000001</v>
      </c>
      <c r="J30" s="154">
        <v>-19477.711050000002</v>
      </c>
      <c r="K30" s="155">
        <v>0.93100000000000005</v>
      </c>
      <c r="L30" s="23"/>
    </row>
    <row r="31" spans="1:12">
      <c r="A31" s="151" t="s">
        <v>353</v>
      </c>
      <c r="B31" s="154">
        <v>133823.62899999999</v>
      </c>
      <c r="C31" s="154">
        <v>252268.1</v>
      </c>
      <c r="D31" s="154">
        <v>-114284.2</v>
      </c>
      <c r="E31" s="154">
        <v>25511.05</v>
      </c>
      <c r="F31" s="154">
        <v>297318.57900000003</v>
      </c>
      <c r="G31" s="154">
        <v>329354.42099999997</v>
      </c>
      <c r="H31" s="154">
        <v>279951.25784999999</v>
      </c>
      <c r="I31" s="154">
        <v>17367.32115</v>
      </c>
      <c r="J31" s="154">
        <v>12157.124804999999</v>
      </c>
      <c r="K31" s="155">
        <v>1.0369999999999999</v>
      </c>
      <c r="L31" s="23"/>
    </row>
    <row r="32" spans="1:12">
      <c r="A32" s="151" t="s">
        <v>354</v>
      </c>
      <c r="B32" s="154">
        <v>148163.777</v>
      </c>
      <c r="C32" s="154">
        <v>229456.65</v>
      </c>
      <c r="D32" s="154">
        <v>-144522.1</v>
      </c>
      <c r="E32" s="154">
        <v>12238.3</v>
      </c>
      <c r="F32" s="154">
        <v>245336.62700000001</v>
      </c>
      <c r="G32" s="154">
        <v>272315.71799999999</v>
      </c>
      <c r="H32" s="154">
        <v>231468.3603</v>
      </c>
      <c r="I32" s="154">
        <v>13868.2667</v>
      </c>
      <c r="J32" s="154">
        <v>9707.7866900000008</v>
      </c>
      <c r="K32" s="155">
        <v>1.036</v>
      </c>
      <c r="L32" s="23"/>
    </row>
    <row r="33" spans="1:12">
      <c r="A33" s="151" t="s">
        <v>355</v>
      </c>
      <c r="B33" s="154">
        <v>78942.290500000003</v>
      </c>
      <c r="C33" s="154">
        <v>38731.949999999997</v>
      </c>
      <c r="D33" s="154">
        <v>-1348.1</v>
      </c>
      <c r="E33" s="154">
        <v>12004.72</v>
      </c>
      <c r="F33" s="154">
        <v>128330.8605</v>
      </c>
      <c r="G33" s="154">
        <v>143261.723</v>
      </c>
      <c r="H33" s="154">
        <v>121772.46455</v>
      </c>
      <c r="I33" s="154">
        <v>6558.3959500000101</v>
      </c>
      <c r="J33" s="154">
        <v>4590.8771649999999</v>
      </c>
      <c r="K33" s="155">
        <v>1.032</v>
      </c>
      <c r="L33" s="23"/>
    </row>
    <row r="34" spans="1:12">
      <c r="A34" s="151" t="s">
        <v>356</v>
      </c>
      <c r="B34" s="154">
        <v>78423.735499999995</v>
      </c>
      <c r="C34" s="154">
        <v>82121.05</v>
      </c>
      <c r="D34" s="154">
        <v>-609.45000000000005</v>
      </c>
      <c r="E34" s="154">
        <v>12923.74</v>
      </c>
      <c r="F34" s="154">
        <v>172859.07550000001</v>
      </c>
      <c r="G34" s="154">
        <v>177717.90100000001</v>
      </c>
      <c r="H34" s="154">
        <v>151060.21585000001</v>
      </c>
      <c r="I34" s="154">
        <v>21798.859649999999</v>
      </c>
      <c r="J34" s="154">
        <v>15259.201755</v>
      </c>
      <c r="K34" s="155">
        <v>1.0860000000000001</v>
      </c>
      <c r="L34" s="23"/>
    </row>
    <row r="35" spans="1:12">
      <c r="A35" s="151" t="s">
        <v>357</v>
      </c>
      <c r="B35" s="154">
        <v>2040.5840000000001</v>
      </c>
      <c r="C35" s="154">
        <v>33030.15</v>
      </c>
      <c r="D35" s="154">
        <v>0</v>
      </c>
      <c r="E35" s="154">
        <v>2084.1999999999998</v>
      </c>
      <c r="F35" s="154">
        <v>37154.934000000001</v>
      </c>
      <c r="G35" s="154">
        <v>43467.754999999997</v>
      </c>
      <c r="H35" s="154">
        <v>36947.59175</v>
      </c>
      <c r="I35" s="154">
        <v>207.342250000002</v>
      </c>
      <c r="J35" s="154">
        <v>145.139575000001</v>
      </c>
      <c r="K35" s="155">
        <v>1.0029999999999999</v>
      </c>
      <c r="L35" s="23"/>
    </row>
    <row r="36" spans="1:12">
      <c r="A36" s="151" t="s">
        <v>358</v>
      </c>
      <c r="B36" s="154">
        <v>120031.4675</v>
      </c>
      <c r="C36" s="154">
        <v>137479.85</v>
      </c>
      <c r="D36" s="154">
        <v>-102339.15</v>
      </c>
      <c r="E36" s="154">
        <v>11338.83</v>
      </c>
      <c r="F36" s="154">
        <v>166510.9975</v>
      </c>
      <c r="G36" s="154">
        <v>212177.671</v>
      </c>
      <c r="H36" s="154">
        <v>180351.02035000001</v>
      </c>
      <c r="I36" s="154">
        <v>-13840.022849999999</v>
      </c>
      <c r="J36" s="154">
        <v>-9688.0159950000107</v>
      </c>
      <c r="K36" s="155">
        <v>0.95399999999999996</v>
      </c>
      <c r="L36" s="23"/>
    </row>
    <row r="37" spans="1:12">
      <c r="A37" s="151" t="s">
        <v>359</v>
      </c>
      <c r="B37" s="154">
        <v>122493.90300000001</v>
      </c>
      <c r="C37" s="154">
        <v>189351.1</v>
      </c>
      <c r="D37" s="154">
        <v>-101000.4</v>
      </c>
      <c r="E37" s="154">
        <v>9340.99</v>
      </c>
      <c r="F37" s="154">
        <v>220185.59299999999</v>
      </c>
      <c r="G37" s="154">
        <v>260371.08900000001</v>
      </c>
      <c r="H37" s="154">
        <v>221315.42564999999</v>
      </c>
      <c r="I37" s="154">
        <v>-1129.83264999997</v>
      </c>
      <c r="J37" s="154">
        <v>-790.88285499997698</v>
      </c>
      <c r="K37" s="155">
        <v>0.997</v>
      </c>
      <c r="L37" s="23"/>
    </row>
    <row r="38" spans="1:12" ht="18.75" customHeight="1">
      <c r="A38" s="145" t="s">
        <v>360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55"/>
      <c r="L38" s="23"/>
    </row>
    <row r="39" spans="1:12">
      <c r="A39" s="151" t="s">
        <v>361</v>
      </c>
      <c r="B39" s="154">
        <v>194296.95250000001</v>
      </c>
      <c r="C39" s="154">
        <v>49293.2</v>
      </c>
      <c r="D39" s="154">
        <v>-14854.6</v>
      </c>
      <c r="E39" s="154">
        <v>13595.92</v>
      </c>
      <c r="F39" s="154">
        <v>242331.4725</v>
      </c>
      <c r="G39" s="154">
        <v>251313.35</v>
      </c>
      <c r="H39" s="154">
        <v>213616.3475</v>
      </c>
      <c r="I39" s="154">
        <v>28715.125</v>
      </c>
      <c r="J39" s="154">
        <v>20100.587500000001</v>
      </c>
      <c r="K39" s="155">
        <v>1.08</v>
      </c>
      <c r="L39" s="23"/>
    </row>
    <row r="40" spans="1:12">
      <c r="A40" s="151" t="s">
        <v>362</v>
      </c>
      <c r="B40" s="154">
        <v>43879.563499999997</v>
      </c>
      <c r="C40" s="154">
        <v>16701.650000000001</v>
      </c>
      <c r="D40" s="154">
        <v>-508.3</v>
      </c>
      <c r="E40" s="154">
        <v>6499.27</v>
      </c>
      <c r="F40" s="154">
        <v>66572.183499999999</v>
      </c>
      <c r="G40" s="154">
        <v>92437.126999999993</v>
      </c>
      <c r="H40" s="154">
        <v>78571.557950000002</v>
      </c>
      <c r="I40" s="154">
        <v>-11999.374449999999</v>
      </c>
      <c r="J40" s="154">
        <v>-8399.5621149999897</v>
      </c>
      <c r="K40" s="155">
        <v>0.90900000000000003</v>
      </c>
      <c r="L40" s="23"/>
    </row>
    <row r="41" spans="1:12">
      <c r="A41" s="151" t="s">
        <v>363</v>
      </c>
      <c r="B41" s="154">
        <v>92092.565000000002</v>
      </c>
      <c r="C41" s="154">
        <v>26213.15</v>
      </c>
      <c r="D41" s="154">
        <v>-24451.95</v>
      </c>
      <c r="E41" s="154">
        <v>2229.38</v>
      </c>
      <c r="F41" s="154">
        <v>96083.145000000004</v>
      </c>
      <c r="G41" s="154">
        <v>92048.796000000002</v>
      </c>
      <c r="H41" s="154">
        <v>78241.476599999995</v>
      </c>
      <c r="I41" s="154">
        <v>17841.668399999999</v>
      </c>
      <c r="J41" s="154">
        <v>12489.167880000001</v>
      </c>
      <c r="K41" s="155">
        <v>1.1359999999999999</v>
      </c>
      <c r="L41" s="23"/>
    </row>
    <row r="42" spans="1:12">
      <c r="A42" s="151" t="s">
        <v>364</v>
      </c>
      <c r="B42" s="154">
        <v>29146.995500000001</v>
      </c>
      <c r="C42" s="154">
        <v>42821.3</v>
      </c>
      <c r="D42" s="154">
        <v>-10487.3</v>
      </c>
      <c r="E42" s="154">
        <v>2499</v>
      </c>
      <c r="F42" s="154">
        <v>63979.995499999997</v>
      </c>
      <c r="G42" s="154">
        <v>74543.22</v>
      </c>
      <c r="H42" s="154">
        <v>63361.737000000001</v>
      </c>
      <c r="I42" s="154">
        <v>618.258499999989</v>
      </c>
      <c r="J42" s="154">
        <v>432.780949999992</v>
      </c>
      <c r="K42" s="155">
        <v>1.006</v>
      </c>
      <c r="L42" s="23"/>
    </row>
    <row r="43" spans="1:12">
      <c r="A43" s="151" t="s">
        <v>365</v>
      </c>
      <c r="B43" s="154">
        <v>109745.859</v>
      </c>
      <c r="C43" s="154">
        <v>19159</v>
      </c>
      <c r="D43" s="154">
        <v>-10291.799999999999</v>
      </c>
      <c r="E43" s="154">
        <v>5855.31</v>
      </c>
      <c r="F43" s="154">
        <v>124468.36900000001</v>
      </c>
      <c r="G43" s="154">
        <v>132371.12400000001</v>
      </c>
      <c r="H43" s="154">
        <v>112515.45540000001</v>
      </c>
      <c r="I43" s="154">
        <v>11952.9136</v>
      </c>
      <c r="J43" s="154">
        <v>8367.0395199999894</v>
      </c>
      <c r="K43" s="155">
        <v>1.0629999999999999</v>
      </c>
      <c r="L43" s="23"/>
    </row>
    <row r="44" spans="1:12">
      <c r="A44" s="151" t="s">
        <v>366</v>
      </c>
      <c r="B44" s="154">
        <v>708229.80550000002</v>
      </c>
      <c r="C44" s="154">
        <v>963170.7</v>
      </c>
      <c r="D44" s="154">
        <v>-599346.9</v>
      </c>
      <c r="E44" s="154">
        <v>71983.100000000006</v>
      </c>
      <c r="F44" s="154">
        <v>1144036.7054999999</v>
      </c>
      <c r="G44" s="154">
        <v>1307541.7169999999</v>
      </c>
      <c r="H44" s="154">
        <v>1111410.45945</v>
      </c>
      <c r="I44" s="154">
        <v>32626.246050000202</v>
      </c>
      <c r="J44" s="154">
        <v>22838.372235000101</v>
      </c>
      <c r="K44" s="155">
        <v>1.0169999999999999</v>
      </c>
      <c r="L44" s="23"/>
    </row>
    <row r="45" spans="1:12">
      <c r="A45" s="151" t="s">
        <v>367</v>
      </c>
      <c r="B45" s="154">
        <v>34709.548999999999</v>
      </c>
      <c r="C45" s="154">
        <v>4770.2</v>
      </c>
      <c r="D45" s="154">
        <v>-8766.9</v>
      </c>
      <c r="E45" s="154">
        <v>1349.97</v>
      </c>
      <c r="F45" s="154">
        <v>32062.819</v>
      </c>
      <c r="G45" s="154">
        <v>39607.637999999999</v>
      </c>
      <c r="H45" s="154">
        <v>33666.492299999998</v>
      </c>
      <c r="I45" s="154">
        <v>-1603.6732999999999</v>
      </c>
      <c r="J45" s="154">
        <v>-1122.57131</v>
      </c>
      <c r="K45" s="155">
        <v>0.97199999999999998</v>
      </c>
      <c r="L45" s="23"/>
    </row>
    <row r="46" spans="1:12">
      <c r="A46" s="151" t="s">
        <v>368</v>
      </c>
      <c r="B46" s="154">
        <v>90962.956000000006</v>
      </c>
      <c r="C46" s="154">
        <v>73442.55</v>
      </c>
      <c r="D46" s="154">
        <v>-66675.7</v>
      </c>
      <c r="E46" s="154">
        <v>1336.54</v>
      </c>
      <c r="F46" s="154">
        <v>99066.346000000005</v>
      </c>
      <c r="G46" s="154">
        <v>111429.148</v>
      </c>
      <c r="H46" s="154">
        <v>94714.775800000003</v>
      </c>
      <c r="I46" s="154">
        <v>4351.5701999999901</v>
      </c>
      <c r="J46" s="154">
        <v>3046.0991399999898</v>
      </c>
      <c r="K46" s="155">
        <v>1.0269999999999999</v>
      </c>
      <c r="L46" s="23"/>
    </row>
    <row r="47" spans="1:12" ht="18.75" customHeight="1">
      <c r="A47" s="145" t="s">
        <v>369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5"/>
      <c r="L47" s="23"/>
    </row>
    <row r="48" spans="1:12">
      <c r="A48" s="151" t="s">
        <v>370</v>
      </c>
      <c r="B48" s="154">
        <v>503608.0025</v>
      </c>
      <c r="C48" s="154">
        <v>94277.75</v>
      </c>
      <c r="D48" s="154">
        <v>-108643.6</v>
      </c>
      <c r="E48" s="154">
        <v>37587.68</v>
      </c>
      <c r="F48" s="154">
        <v>526829.83250000002</v>
      </c>
      <c r="G48" s="154">
        <v>613229.31599999999</v>
      </c>
      <c r="H48" s="154">
        <v>521244.91859999998</v>
      </c>
      <c r="I48" s="154">
        <v>5584.9139000000396</v>
      </c>
      <c r="J48" s="154">
        <v>3909.4397300000301</v>
      </c>
      <c r="K48" s="155">
        <v>1.006</v>
      </c>
      <c r="L48" s="23"/>
    </row>
    <row r="49" spans="1:12">
      <c r="A49" s="151" t="s">
        <v>371</v>
      </c>
      <c r="B49" s="154">
        <v>90364.515499999994</v>
      </c>
      <c r="C49" s="154">
        <v>24040.55</v>
      </c>
      <c r="D49" s="154">
        <v>-18944.8</v>
      </c>
      <c r="E49" s="154">
        <v>2632.79</v>
      </c>
      <c r="F49" s="154">
        <v>98093.055500000002</v>
      </c>
      <c r="G49" s="154">
        <v>105110.227</v>
      </c>
      <c r="H49" s="154">
        <v>89343.692949999997</v>
      </c>
      <c r="I49" s="154">
        <v>8749.3625499999907</v>
      </c>
      <c r="J49" s="154">
        <v>6124.5537849999901</v>
      </c>
      <c r="K49" s="155">
        <v>1.0580000000000001</v>
      </c>
      <c r="L49" s="23"/>
    </row>
    <row r="50" spans="1:12">
      <c r="A50" s="151" t="s">
        <v>372</v>
      </c>
      <c r="B50" s="154">
        <v>45281.063499999997</v>
      </c>
      <c r="C50" s="154">
        <v>51117.3</v>
      </c>
      <c r="D50" s="154">
        <v>-31348</v>
      </c>
      <c r="E50" s="154">
        <v>2701.13</v>
      </c>
      <c r="F50" s="154">
        <v>67751.493499999997</v>
      </c>
      <c r="G50" s="154">
        <v>70225.275999999998</v>
      </c>
      <c r="H50" s="154">
        <v>59691.484600000003</v>
      </c>
      <c r="I50" s="154">
        <v>8060.0088999999998</v>
      </c>
      <c r="J50" s="154">
        <v>5642.00623</v>
      </c>
      <c r="K50" s="155">
        <v>1.08</v>
      </c>
      <c r="L50" s="23"/>
    </row>
    <row r="51" spans="1:12">
      <c r="A51" s="151" t="s">
        <v>373</v>
      </c>
      <c r="B51" s="154">
        <v>200372.45499999999</v>
      </c>
      <c r="C51" s="154">
        <v>42945.4</v>
      </c>
      <c r="D51" s="154">
        <v>-27392.95</v>
      </c>
      <c r="E51" s="154">
        <v>15812.72</v>
      </c>
      <c r="F51" s="154">
        <v>231737.625</v>
      </c>
      <c r="G51" s="154">
        <v>295368.88299999997</v>
      </c>
      <c r="H51" s="154">
        <v>251063.55055000001</v>
      </c>
      <c r="I51" s="154">
        <v>-19325.92555</v>
      </c>
      <c r="J51" s="154">
        <v>-13528.147885</v>
      </c>
      <c r="K51" s="155">
        <v>0.95399999999999996</v>
      </c>
      <c r="L51" s="23"/>
    </row>
    <row r="52" spans="1:12">
      <c r="A52" s="151" t="s">
        <v>374</v>
      </c>
      <c r="B52" s="154">
        <v>259431.66500000001</v>
      </c>
      <c r="C52" s="154">
        <v>108561.15</v>
      </c>
      <c r="D52" s="154">
        <v>-22231.75</v>
      </c>
      <c r="E52" s="154">
        <v>11828.6</v>
      </c>
      <c r="F52" s="154">
        <v>357589.66499999998</v>
      </c>
      <c r="G52" s="154">
        <v>345183.78499999997</v>
      </c>
      <c r="H52" s="154">
        <v>293406.21724999999</v>
      </c>
      <c r="I52" s="154">
        <v>64183.447749999999</v>
      </c>
      <c r="J52" s="154">
        <v>44928.413424999999</v>
      </c>
      <c r="K52" s="155">
        <v>1.1299999999999999</v>
      </c>
      <c r="L52" s="23"/>
    </row>
    <row r="53" spans="1:12">
      <c r="A53" s="151" t="s">
        <v>375</v>
      </c>
      <c r="B53" s="154">
        <v>35903.627</v>
      </c>
      <c r="C53" s="154">
        <v>13005.85</v>
      </c>
      <c r="D53" s="154">
        <v>-1331.1</v>
      </c>
      <c r="E53" s="154">
        <v>4286.38</v>
      </c>
      <c r="F53" s="154">
        <v>51864.756999999998</v>
      </c>
      <c r="G53" s="154">
        <v>60287.364999999998</v>
      </c>
      <c r="H53" s="154">
        <v>51244.260249999999</v>
      </c>
      <c r="I53" s="154">
        <v>620.49674999999797</v>
      </c>
      <c r="J53" s="154">
        <v>434.347724999999</v>
      </c>
      <c r="K53" s="155">
        <v>1.0069999999999999</v>
      </c>
      <c r="L53" s="23"/>
    </row>
    <row r="54" spans="1:12">
      <c r="A54" s="151" t="s">
        <v>376</v>
      </c>
      <c r="B54" s="154">
        <v>86347.816500000001</v>
      </c>
      <c r="C54" s="154">
        <v>70558.5</v>
      </c>
      <c r="D54" s="154">
        <v>-15659.55</v>
      </c>
      <c r="E54" s="154">
        <v>5202.51</v>
      </c>
      <c r="F54" s="154">
        <v>146449.27650000001</v>
      </c>
      <c r="G54" s="154">
        <v>160300.77299999999</v>
      </c>
      <c r="H54" s="154">
        <v>136255.65705000001</v>
      </c>
      <c r="I54" s="154">
        <v>10193.6194500001</v>
      </c>
      <c r="J54" s="154">
        <v>7135.5336150000403</v>
      </c>
      <c r="K54" s="155">
        <v>1.0449999999999999</v>
      </c>
      <c r="L54" s="23"/>
    </row>
    <row r="55" spans="1:12">
      <c r="A55" s="151" t="s">
        <v>377</v>
      </c>
      <c r="B55" s="154">
        <v>18459.156500000001</v>
      </c>
      <c r="C55" s="154">
        <v>28068.7</v>
      </c>
      <c r="D55" s="154">
        <v>-186.15</v>
      </c>
      <c r="E55" s="154">
        <v>5639.75</v>
      </c>
      <c r="F55" s="154">
        <v>51981.4565</v>
      </c>
      <c r="G55" s="154">
        <v>55764.118999999999</v>
      </c>
      <c r="H55" s="154">
        <v>47399.501149999996</v>
      </c>
      <c r="I55" s="154">
        <v>4581.9553500000002</v>
      </c>
      <c r="J55" s="154">
        <v>3207.3687450000002</v>
      </c>
      <c r="K55" s="155">
        <v>1.0580000000000001</v>
      </c>
      <c r="L55" s="23"/>
    </row>
    <row r="56" spans="1:12">
      <c r="A56" s="151" t="s">
        <v>378</v>
      </c>
      <c r="B56" s="154">
        <v>43911.798000000003</v>
      </c>
      <c r="C56" s="154">
        <v>12761.9</v>
      </c>
      <c r="D56" s="154">
        <v>-13111.25</v>
      </c>
      <c r="E56" s="154">
        <v>3758.36</v>
      </c>
      <c r="F56" s="154">
        <v>47320.807999999997</v>
      </c>
      <c r="G56" s="154">
        <v>53593.578000000001</v>
      </c>
      <c r="H56" s="154">
        <v>45554.541299999997</v>
      </c>
      <c r="I56" s="154">
        <v>1766.2667000000099</v>
      </c>
      <c r="J56" s="154">
        <v>1236.38669000001</v>
      </c>
      <c r="K56" s="155">
        <v>1.0229999999999999</v>
      </c>
      <c r="L56" s="23"/>
    </row>
    <row r="57" spans="1:12" ht="18.75" customHeight="1">
      <c r="A57" s="145" t="s">
        <v>379</v>
      </c>
      <c r="B57" s="154"/>
      <c r="C57" s="154"/>
      <c r="D57" s="154"/>
      <c r="E57" s="154"/>
      <c r="F57" s="154"/>
      <c r="G57" s="154"/>
      <c r="H57" s="154"/>
      <c r="I57" s="154"/>
      <c r="J57" s="154"/>
      <c r="K57" s="155"/>
      <c r="L57" s="23"/>
    </row>
    <row r="58" spans="1:12">
      <c r="A58" s="151" t="s">
        <v>380</v>
      </c>
      <c r="B58" s="154">
        <v>27409.1355</v>
      </c>
      <c r="C58" s="154">
        <v>3384.7</v>
      </c>
      <c r="D58" s="154">
        <v>-4897.7</v>
      </c>
      <c r="E58" s="154">
        <v>1057.06</v>
      </c>
      <c r="F58" s="154">
        <v>26953.195500000002</v>
      </c>
      <c r="G58" s="154">
        <v>29735.74</v>
      </c>
      <c r="H58" s="154">
        <v>25275.379000000001</v>
      </c>
      <c r="I58" s="154">
        <v>1677.8164999999999</v>
      </c>
      <c r="J58" s="154">
        <v>1174.47155</v>
      </c>
      <c r="K58" s="155">
        <v>1.0389999999999999</v>
      </c>
      <c r="L58" s="23"/>
    </row>
    <row r="59" spans="1:12">
      <c r="A59" s="151" t="s">
        <v>381</v>
      </c>
      <c r="B59" s="154">
        <v>109663.17049999999</v>
      </c>
      <c r="C59" s="154">
        <v>27421</v>
      </c>
      <c r="D59" s="154">
        <v>-19958.849999999999</v>
      </c>
      <c r="E59" s="154">
        <v>5150.1499999999996</v>
      </c>
      <c r="F59" s="154">
        <v>122275.4705</v>
      </c>
      <c r="G59" s="154">
        <v>142628.72</v>
      </c>
      <c r="H59" s="154">
        <v>121234.412</v>
      </c>
      <c r="I59" s="154">
        <v>1041.0585000000001</v>
      </c>
      <c r="J59" s="154">
        <v>728.74094999999897</v>
      </c>
      <c r="K59" s="155">
        <v>1.0049999999999999</v>
      </c>
      <c r="L59" s="23"/>
    </row>
    <row r="60" spans="1:12">
      <c r="A60" s="151" t="s">
        <v>382</v>
      </c>
      <c r="B60" s="154">
        <v>43380.629500000003</v>
      </c>
      <c r="C60" s="154">
        <v>7293</v>
      </c>
      <c r="D60" s="154">
        <v>-4410.6499999999996</v>
      </c>
      <c r="E60" s="154">
        <v>1428</v>
      </c>
      <c r="F60" s="154">
        <v>47690.979500000001</v>
      </c>
      <c r="G60" s="154">
        <v>61113.387999999999</v>
      </c>
      <c r="H60" s="154">
        <v>51946.379800000002</v>
      </c>
      <c r="I60" s="154">
        <v>-4255.4003000000002</v>
      </c>
      <c r="J60" s="154">
        <v>-2978.7802099999999</v>
      </c>
      <c r="K60" s="155">
        <v>0.95099999999999996</v>
      </c>
      <c r="L60" s="23"/>
    </row>
    <row r="61" spans="1:12">
      <c r="A61" s="151" t="s">
        <v>383</v>
      </c>
      <c r="B61" s="154">
        <v>420517.272</v>
      </c>
      <c r="C61" s="154">
        <v>637093.69999999995</v>
      </c>
      <c r="D61" s="154">
        <v>-376601</v>
      </c>
      <c r="E61" s="154">
        <v>46113.01</v>
      </c>
      <c r="F61" s="154">
        <v>727122.98199999996</v>
      </c>
      <c r="G61" s="154">
        <v>975768.34400000004</v>
      </c>
      <c r="H61" s="154">
        <v>829403.09239999996</v>
      </c>
      <c r="I61" s="154">
        <v>-102280.11040000001</v>
      </c>
      <c r="J61" s="154">
        <v>-71596.077279999896</v>
      </c>
      <c r="K61" s="155">
        <v>0.92700000000000005</v>
      </c>
      <c r="L61" s="23"/>
    </row>
    <row r="62" spans="1:12">
      <c r="A62" s="151" t="s">
        <v>384</v>
      </c>
      <c r="B62" s="154">
        <v>104020.73149999999</v>
      </c>
      <c r="C62" s="154">
        <v>32662.1</v>
      </c>
      <c r="D62" s="154">
        <v>-238.85</v>
      </c>
      <c r="E62" s="154">
        <v>8299.4</v>
      </c>
      <c r="F62" s="154">
        <v>144743.38149999999</v>
      </c>
      <c r="G62" s="154">
        <v>166123.435</v>
      </c>
      <c r="H62" s="154">
        <v>141204.91975</v>
      </c>
      <c r="I62" s="154">
        <v>3538.4617499999899</v>
      </c>
      <c r="J62" s="154">
        <v>2476.92322499999</v>
      </c>
      <c r="K62" s="155">
        <v>1.0149999999999999</v>
      </c>
      <c r="L62" s="23"/>
    </row>
    <row r="63" spans="1:12">
      <c r="A63" s="151" t="s">
        <v>385</v>
      </c>
      <c r="B63" s="154">
        <v>180569.26</v>
      </c>
      <c r="C63" s="154">
        <v>57550.95</v>
      </c>
      <c r="D63" s="154">
        <v>-14703.3</v>
      </c>
      <c r="E63" s="154">
        <v>19403.12</v>
      </c>
      <c r="F63" s="154">
        <v>242820.03</v>
      </c>
      <c r="G63" s="154">
        <v>282058.81400000001</v>
      </c>
      <c r="H63" s="154">
        <v>239749.99189999999</v>
      </c>
      <c r="I63" s="154">
        <v>3070.0381000000302</v>
      </c>
      <c r="J63" s="154">
        <v>2149.0266700000202</v>
      </c>
      <c r="K63" s="155">
        <v>1.008</v>
      </c>
      <c r="L63" s="23"/>
    </row>
    <row r="64" spans="1:12">
      <c r="A64" s="151" t="s">
        <v>386</v>
      </c>
      <c r="B64" s="154">
        <v>633584.51399999997</v>
      </c>
      <c r="C64" s="154">
        <v>166836.29999999999</v>
      </c>
      <c r="D64" s="154">
        <v>-38569.599999999999</v>
      </c>
      <c r="E64" s="154">
        <v>46170.64</v>
      </c>
      <c r="F64" s="154">
        <v>808021.85400000005</v>
      </c>
      <c r="G64" s="154">
        <v>994474.77899999998</v>
      </c>
      <c r="H64" s="154">
        <v>845303.56215000001</v>
      </c>
      <c r="I64" s="154">
        <v>-37281.708149999999</v>
      </c>
      <c r="J64" s="154">
        <v>-26097.195704999998</v>
      </c>
      <c r="K64" s="155">
        <v>0.97399999999999998</v>
      </c>
      <c r="L64" s="23"/>
    </row>
    <row r="65" spans="1:12">
      <c r="A65" s="151" t="s">
        <v>387</v>
      </c>
      <c r="B65" s="154">
        <v>64293.8125</v>
      </c>
      <c r="C65" s="154">
        <v>41666.15</v>
      </c>
      <c r="D65" s="154">
        <v>-11756.35</v>
      </c>
      <c r="E65" s="154">
        <v>4869.99</v>
      </c>
      <c r="F65" s="154">
        <v>99073.602499999994</v>
      </c>
      <c r="G65" s="154">
        <v>103331.505</v>
      </c>
      <c r="H65" s="154">
        <v>87831.779250000007</v>
      </c>
      <c r="I65" s="154">
        <v>11241.823249999999</v>
      </c>
      <c r="J65" s="154">
        <v>7869.2762749999902</v>
      </c>
      <c r="K65" s="155">
        <v>1.0760000000000001</v>
      </c>
      <c r="L65" s="23"/>
    </row>
    <row r="66" spans="1:12">
      <c r="A66" s="151" t="s">
        <v>388</v>
      </c>
      <c r="B66" s="154">
        <v>52385.267</v>
      </c>
      <c r="C66" s="154">
        <v>16824.900000000001</v>
      </c>
      <c r="D66" s="154">
        <v>-33246.050000000003</v>
      </c>
      <c r="E66" s="154">
        <v>150.62</v>
      </c>
      <c r="F66" s="154">
        <v>36114.737000000001</v>
      </c>
      <c r="G66" s="154">
        <v>38551.197999999997</v>
      </c>
      <c r="H66" s="154">
        <v>32768.518300000003</v>
      </c>
      <c r="I66" s="154">
        <v>3346.2186999999999</v>
      </c>
      <c r="J66" s="154">
        <v>2342.3530900000001</v>
      </c>
      <c r="K66" s="155">
        <v>1.0609999999999999</v>
      </c>
      <c r="L66" s="23"/>
    </row>
    <row r="67" spans="1:12">
      <c r="A67" s="151" t="s">
        <v>389</v>
      </c>
      <c r="B67" s="154">
        <v>43564.226000000002</v>
      </c>
      <c r="C67" s="154">
        <v>11759.75</v>
      </c>
      <c r="D67" s="154">
        <v>-5687.35</v>
      </c>
      <c r="E67" s="154">
        <v>1144.0999999999999</v>
      </c>
      <c r="F67" s="154">
        <v>50780.726000000002</v>
      </c>
      <c r="G67" s="154">
        <v>49208.133000000002</v>
      </c>
      <c r="H67" s="154">
        <v>41826.913050000003</v>
      </c>
      <c r="I67" s="154">
        <v>8953.8129499999995</v>
      </c>
      <c r="J67" s="154">
        <v>6267.669065</v>
      </c>
      <c r="K67" s="155">
        <v>1.127</v>
      </c>
      <c r="L67" s="23"/>
    </row>
    <row r="68" spans="1:12">
      <c r="A68" s="151" t="s">
        <v>390</v>
      </c>
      <c r="B68" s="154">
        <v>4322.2259999999997</v>
      </c>
      <c r="C68" s="154">
        <v>11126.5</v>
      </c>
      <c r="D68" s="154">
        <v>-25.5</v>
      </c>
      <c r="E68" s="154">
        <v>0</v>
      </c>
      <c r="F68" s="154">
        <v>15423.226000000001</v>
      </c>
      <c r="G68" s="154">
        <v>10461.778</v>
      </c>
      <c r="H68" s="154">
        <v>8892.5113000000001</v>
      </c>
      <c r="I68" s="154">
        <v>6530.7147000000004</v>
      </c>
      <c r="J68" s="154">
        <v>4571.5002899999999</v>
      </c>
      <c r="K68" s="155">
        <v>1.4370000000000001</v>
      </c>
      <c r="L68" s="23"/>
    </row>
    <row r="69" spans="1:12">
      <c r="A69" s="151" t="s">
        <v>391</v>
      </c>
      <c r="B69" s="154">
        <v>44923.680999999997</v>
      </c>
      <c r="C69" s="154">
        <v>16609.849999999999</v>
      </c>
      <c r="D69" s="154">
        <v>-6680.15</v>
      </c>
      <c r="E69" s="154">
        <v>481.78</v>
      </c>
      <c r="F69" s="154">
        <v>55335.161</v>
      </c>
      <c r="G69" s="154">
        <v>71219.731</v>
      </c>
      <c r="H69" s="154">
        <v>60536.771350000003</v>
      </c>
      <c r="I69" s="154">
        <v>-5201.6103499999999</v>
      </c>
      <c r="J69" s="154">
        <v>-3641.1272450000001</v>
      </c>
      <c r="K69" s="155">
        <v>0.94899999999999995</v>
      </c>
      <c r="L69" s="23"/>
    </row>
    <row r="70" spans="1:12">
      <c r="A70" s="151" t="s">
        <v>392</v>
      </c>
      <c r="B70" s="154">
        <v>20246.069</v>
      </c>
      <c r="C70" s="154">
        <v>8865.5</v>
      </c>
      <c r="D70" s="154">
        <v>-4476.95</v>
      </c>
      <c r="E70" s="154">
        <v>448.63</v>
      </c>
      <c r="F70" s="154">
        <v>25083.249</v>
      </c>
      <c r="G70" s="154">
        <v>28880.43</v>
      </c>
      <c r="H70" s="154">
        <v>24548.3655</v>
      </c>
      <c r="I70" s="154">
        <v>534.88350000000003</v>
      </c>
      <c r="J70" s="154">
        <v>374.41845000000001</v>
      </c>
      <c r="K70" s="155">
        <v>1.0129999999999999</v>
      </c>
      <c r="L70" s="23"/>
    </row>
    <row r="71" spans="1:12" ht="18.75" customHeight="1">
      <c r="A71" s="145" t="s">
        <v>393</v>
      </c>
      <c r="B71" s="154"/>
      <c r="C71" s="154"/>
      <c r="D71" s="154"/>
      <c r="E71" s="154"/>
      <c r="F71" s="154"/>
      <c r="G71" s="154"/>
      <c r="H71" s="154"/>
      <c r="I71" s="154"/>
      <c r="J71" s="154"/>
      <c r="K71" s="155"/>
      <c r="L71" s="23"/>
    </row>
    <row r="72" spans="1:12">
      <c r="A72" s="151" t="s">
        <v>394</v>
      </c>
      <c r="B72" s="154">
        <v>27833.79</v>
      </c>
      <c r="C72" s="154">
        <v>7268.35</v>
      </c>
      <c r="D72" s="154">
        <v>-4310.3500000000004</v>
      </c>
      <c r="E72" s="154">
        <v>1739.78</v>
      </c>
      <c r="F72" s="154">
        <v>32531.57</v>
      </c>
      <c r="G72" s="154">
        <v>40695.678999999996</v>
      </c>
      <c r="H72" s="154">
        <v>34591.327149999997</v>
      </c>
      <c r="I72" s="154">
        <v>-2059.7571499999999</v>
      </c>
      <c r="J72" s="154">
        <v>-1441.830005</v>
      </c>
      <c r="K72" s="155">
        <v>0.96499999999999997</v>
      </c>
      <c r="L72" s="23"/>
    </row>
    <row r="73" spans="1:12">
      <c r="A73" s="151" t="s">
        <v>395</v>
      </c>
      <c r="B73" s="154">
        <v>168974.65049999999</v>
      </c>
      <c r="C73" s="154">
        <v>23557.75</v>
      </c>
      <c r="D73" s="154">
        <v>-68762.45</v>
      </c>
      <c r="E73" s="154">
        <v>-307.19</v>
      </c>
      <c r="F73" s="154">
        <v>123462.7605</v>
      </c>
      <c r="G73" s="154">
        <v>151084.883</v>
      </c>
      <c r="H73" s="154">
        <v>128422.15055000001</v>
      </c>
      <c r="I73" s="154">
        <v>-4959.39005</v>
      </c>
      <c r="J73" s="154">
        <v>-3471.5730349999999</v>
      </c>
      <c r="K73" s="155">
        <v>0.97699999999999998</v>
      </c>
      <c r="L73" s="23"/>
    </row>
    <row r="74" spans="1:12">
      <c r="A74" s="151" t="s">
        <v>396</v>
      </c>
      <c r="B74" s="154">
        <v>87234.966</v>
      </c>
      <c r="C74" s="154">
        <v>82181.399999999994</v>
      </c>
      <c r="D74" s="154">
        <v>-11250.6</v>
      </c>
      <c r="E74" s="154">
        <v>4320.8900000000003</v>
      </c>
      <c r="F74" s="154">
        <v>162486.65599999999</v>
      </c>
      <c r="G74" s="154">
        <v>161348.49299999999</v>
      </c>
      <c r="H74" s="154">
        <v>137146.21905000001</v>
      </c>
      <c r="I74" s="154">
        <v>25340.436949999999</v>
      </c>
      <c r="J74" s="154">
        <v>17738.305864999998</v>
      </c>
      <c r="K74" s="155">
        <v>1.1100000000000001</v>
      </c>
      <c r="L74" s="23"/>
    </row>
    <row r="75" spans="1:12">
      <c r="A75" s="151" t="s">
        <v>397</v>
      </c>
      <c r="B75" s="154">
        <v>50505.855499999998</v>
      </c>
      <c r="C75" s="154">
        <v>4957.2</v>
      </c>
      <c r="D75" s="154">
        <v>-12471.2</v>
      </c>
      <c r="E75" s="154">
        <v>-540.42999999999995</v>
      </c>
      <c r="F75" s="154">
        <v>42451.425499999998</v>
      </c>
      <c r="G75" s="154">
        <v>39144.248</v>
      </c>
      <c r="H75" s="154">
        <v>33272.610800000002</v>
      </c>
      <c r="I75" s="154">
        <v>9178.8147000000008</v>
      </c>
      <c r="J75" s="154">
        <v>6425.17029</v>
      </c>
      <c r="K75" s="155">
        <v>1.1639999999999999</v>
      </c>
      <c r="L75" s="23"/>
    </row>
    <row r="76" spans="1:12">
      <c r="A76" s="151" t="s">
        <v>398</v>
      </c>
      <c r="B76" s="154">
        <v>38615.529499999997</v>
      </c>
      <c r="C76" s="154">
        <v>9610.1</v>
      </c>
      <c r="D76" s="154">
        <v>-4855.2</v>
      </c>
      <c r="E76" s="154">
        <v>2146.59</v>
      </c>
      <c r="F76" s="154">
        <v>45517.019500000002</v>
      </c>
      <c r="G76" s="154">
        <v>36145.019999999997</v>
      </c>
      <c r="H76" s="154">
        <v>30723.267</v>
      </c>
      <c r="I76" s="154">
        <v>14793.752500000001</v>
      </c>
      <c r="J76" s="154">
        <v>10355.626749999999</v>
      </c>
      <c r="K76" s="155">
        <v>1.2869999999999999</v>
      </c>
      <c r="L76" s="23"/>
    </row>
    <row r="77" spans="1:12">
      <c r="A77" s="151" t="s">
        <v>399</v>
      </c>
      <c r="B77" s="154">
        <v>726700.174</v>
      </c>
      <c r="C77" s="154">
        <v>163896.15</v>
      </c>
      <c r="D77" s="154">
        <v>-65284.25</v>
      </c>
      <c r="E77" s="154">
        <v>25725.25</v>
      </c>
      <c r="F77" s="154">
        <v>851037.32400000002</v>
      </c>
      <c r="G77" s="154">
        <v>765323.18900000001</v>
      </c>
      <c r="H77" s="154">
        <v>650524.71065000002</v>
      </c>
      <c r="I77" s="154">
        <v>200512.61335</v>
      </c>
      <c r="J77" s="154">
        <v>140358.82934500001</v>
      </c>
      <c r="K77" s="155">
        <v>1.1830000000000001</v>
      </c>
      <c r="L77" s="23"/>
    </row>
    <row r="78" spans="1:12">
      <c r="A78" s="151" t="s">
        <v>400</v>
      </c>
      <c r="B78" s="154">
        <v>22709.905999999999</v>
      </c>
      <c r="C78" s="154">
        <v>11824.35</v>
      </c>
      <c r="D78" s="154">
        <v>-3707.7</v>
      </c>
      <c r="E78" s="154">
        <v>414.97</v>
      </c>
      <c r="F78" s="154">
        <v>31241.526000000002</v>
      </c>
      <c r="G78" s="154">
        <v>32507.601999999999</v>
      </c>
      <c r="H78" s="154">
        <v>27631.4617</v>
      </c>
      <c r="I78" s="154">
        <v>3610.0643</v>
      </c>
      <c r="J78" s="154">
        <v>2527.0450099999998</v>
      </c>
      <c r="K78" s="155">
        <v>1.0780000000000001</v>
      </c>
      <c r="L78" s="23"/>
    </row>
    <row r="79" spans="1:12">
      <c r="A79" s="151" t="s">
        <v>401</v>
      </c>
      <c r="B79" s="154">
        <v>209783.5275</v>
      </c>
      <c r="C79" s="154">
        <v>47929.8</v>
      </c>
      <c r="D79" s="154">
        <v>-42888.45</v>
      </c>
      <c r="E79" s="154">
        <v>8952.0300000000007</v>
      </c>
      <c r="F79" s="154">
        <v>223776.9075</v>
      </c>
      <c r="G79" s="154">
        <v>229139.29500000001</v>
      </c>
      <c r="H79" s="154">
        <v>194768.40075</v>
      </c>
      <c r="I79" s="154">
        <v>29008.50675</v>
      </c>
      <c r="J79" s="154">
        <v>20305.954725</v>
      </c>
      <c r="K79" s="155">
        <v>1.089</v>
      </c>
      <c r="L79" s="23"/>
    </row>
    <row r="80" spans="1:12">
      <c r="A80" s="151" t="s">
        <v>402</v>
      </c>
      <c r="B80" s="154">
        <v>78227.525500000003</v>
      </c>
      <c r="C80" s="154">
        <v>14778.95</v>
      </c>
      <c r="D80" s="154">
        <v>-21072.35</v>
      </c>
      <c r="E80" s="154">
        <v>1126.93</v>
      </c>
      <c r="F80" s="154">
        <v>73061.055500000002</v>
      </c>
      <c r="G80" s="154">
        <v>79669.88</v>
      </c>
      <c r="H80" s="154">
        <v>67719.398000000001</v>
      </c>
      <c r="I80" s="154">
        <v>5341.6574999999903</v>
      </c>
      <c r="J80" s="154">
        <v>3739.1602499999899</v>
      </c>
      <c r="K80" s="155">
        <v>1.0469999999999999</v>
      </c>
      <c r="L80" s="23"/>
    </row>
    <row r="81" spans="1:12">
      <c r="A81" s="151" t="s">
        <v>403</v>
      </c>
      <c r="B81" s="154">
        <v>96081.233999999997</v>
      </c>
      <c r="C81" s="154">
        <v>23249.200000000001</v>
      </c>
      <c r="D81" s="154">
        <v>-18665.150000000001</v>
      </c>
      <c r="E81" s="154">
        <v>3174.92</v>
      </c>
      <c r="F81" s="154">
        <v>103840.204</v>
      </c>
      <c r="G81" s="154">
        <v>131709.65400000001</v>
      </c>
      <c r="H81" s="154">
        <v>111953.2059</v>
      </c>
      <c r="I81" s="154">
        <v>-8113.0018999999902</v>
      </c>
      <c r="J81" s="154">
        <v>-5679.1013299999904</v>
      </c>
      <c r="K81" s="155">
        <v>0.95699999999999996</v>
      </c>
      <c r="L81" s="23"/>
    </row>
    <row r="82" spans="1:12">
      <c r="A82" s="151" t="s">
        <v>404</v>
      </c>
      <c r="B82" s="154">
        <v>55158.835500000001</v>
      </c>
      <c r="C82" s="154">
        <v>12843.5</v>
      </c>
      <c r="D82" s="154">
        <v>-84.15</v>
      </c>
      <c r="E82" s="154">
        <v>4278.8999999999996</v>
      </c>
      <c r="F82" s="154">
        <v>72197.085500000001</v>
      </c>
      <c r="G82" s="154">
        <v>79696.262000000002</v>
      </c>
      <c r="H82" s="154">
        <v>67741.822700000004</v>
      </c>
      <c r="I82" s="154">
        <v>4455.2628000000004</v>
      </c>
      <c r="J82" s="154">
        <v>3118.6839599999998</v>
      </c>
      <c r="K82" s="155">
        <v>1.0389999999999999</v>
      </c>
      <c r="L82" s="23"/>
    </row>
    <row r="83" spans="1:12">
      <c r="A83" s="151" t="s">
        <v>405</v>
      </c>
      <c r="B83" s="154">
        <v>115470.9865</v>
      </c>
      <c r="C83" s="154">
        <v>44603.75</v>
      </c>
      <c r="D83" s="154">
        <v>-15618.75</v>
      </c>
      <c r="E83" s="154">
        <v>6360.21</v>
      </c>
      <c r="F83" s="154">
        <v>150816.19649999999</v>
      </c>
      <c r="G83" s="154">
        <v>151525.622</v>
      </c>
      <c r="H83" s="154">
        <v>128796.7787</v>
      </c>
      <c r="I83" s="154">
        <v>22019.417799999999</v>
      </c>
      <c r="J83" s="154">
        <v>15413.59246</v>
      </c>
      <c r="K83" s="155">
        <v>1.1020000000000001</v>
      </c>
      <c r="L83" s="23"/>
    </row>
    <row r="84" spans="1:12">
      <c r="A84" s="151" t="s">
        <v>406</v>
      </c>
      <c r="B84" s="154">
        <v>154781.66</v>
      </c>
      <c r="C84" s="154">
        <v>90748.55</v>
      </c>
      <c r="D84" s="154">
        <v>-39769.800000000003</v>
      </c>
      <c r="E84" s="154">
        <v>3945.7</v>
      </c>
      <c r="F84" s="154">
        <v>209706.11</v>
      </c>
      <c r="G84" s="154">
        <v>222809.23699999999</v>
      </c>
      <c r="H84" s="154">
        <v>189387.85144999999</v>
      </c>
      <c r="I84" s="154">
        <v>20318.258550000101</v>
      </c>
      <c r="J84" s="154">
        <v>14222.780984999999</v>
      </c>
      <c r="K84" s="155">
        <v>1.0640000000000001</v>
      </c>
      <c r="L84" s="23"/>
    </row>
    <row r="85" spans="1:12" ht="18.75" customHeight="1">
      <c r="A85" s="145" t="s">
        <v>407</v>
      </c>
      <c r="B85" s="154"/>
      <c r="C85" s="154"/>
      <c r="D85" s="154"/>
      <c r="E85" s="154"/>
      <c r="F85" s="154"/>
      <c r="G85" s="154"/>
      <c r="H85" s="154"/>
      <c r="I85" s="154"/>
      <c r="J85" s="154"/>
      <c r="K85" s="155"/>
      <c r="L85" s="23"/>
    </row>
    <row r="86" spans="1:12">
      <c r="A86" s="151" t="s">
        <v>408</v>
      </c>
      <c r="B86" s="154">
        <v>93454.823000000004</v>
      </c>
      <c r="C86" s="154">
        <v>22408.55</v>
      </c>
      <c r="D86" s="154">
        <v>-12163.5</v>
      </c>
      <c r="E86" s="154">
        <v>3643.27</v>
      </c>
      <c r="F86" s="154">
        <v>107343.143</v>
      </c>
      <c r="G86" s="154">
        <v>103744.93700000001</v>
      </c>
      <c r="H86" s="154">
        <v>88183.196450000003</v>
      </c>
      <c r="I86" s="154">
        <v>19159.946550000001</v>
      </c>
      <c r="J86" s="154">
        <v>13411.962584999999</v>
      </c>
      <c r="K86" s="155">
        <v>1.129</v>
      </c>
      <c r="L86" s="23"/>
    </row>
    <row r="87" spans="1:12">
      <c r="A87" s="151" t="s">
        <v>409</v>
      </c>
      <c r="B87" s="154">
        <v>33408.957000000002</v>
      </c>
      <c r="C87" s="154">
        <v>13813.35</v>
      </c>
      <c r="D87" s="154">
        <v>-4250.8500000000004</v>
      </c>
      <c r="E87" s="154">
        <v>732.87</v>
      </c>
      <c r="F87" s="154">
        <v>43704.326999999997</v>
      </c>
      <c r="G87" s="154">
        <v>33957.934999999998</v>
      </c>
      <c r="H87" s="154">
        <v>28864.244750000002</v>
      </c>
      <c r="I87" s="154">
        <v>14840.082249999999</v>
      </c>
      <c r="J87" s="154">
        <v>10388.057575000001</v>
      </c>
      <c r="K87" s="155">
        <v>1.306</v>
      </c>
      <c r="L87" s="23"/>
    </row>
    <row r="88" spans="1:12">
      <c r="A88" s="151" t="s">
        <v>410</v>
      </c>
      <c r="B88" s="154">
        <v>167362.92550000001</v>
      </c>
      <c r="C88" s="154">
        <v>42796.65</v>
      </c>
      <c r="D88" s="154">
        <v>-37018.35</v>
      </c>
      <c r="E88" s="154">
        <v>3659.42</v>
      </c>
      <c r="F88" s="154">
        <v>176800.64550000001</v>
      </c>
      <c r="G88" s="154">
        <v>212362.04399999999</v>
      </c>
      <c r="H88" s="154">
        <v>180507.73740000001</v>
      </c>
      <c r="I88" s="154">
        <v>-3707.0918999999999</v>
      </c>
      <c r="J88" s="154">
        <v>-2594.9643299999998</v>
      </c>
      <c r="K88" s="155">
        <v>0.98799999999999999</v>
      </c>
      <c r="L88" s="23"/>
    </row>
    <row r="89" spans="1:12">
      <c r="A89" s="151" t="s">
        <v>411</v>
      </c>
      <c r="B89" s="154">
        <v>45125.497000000003</v>
      </c>
      <c r="C89" s="154">
        <v>12560.45</v>
      </c>
      <c r="D89" s="154">
        <v>-3770.6</v>
      </c>
      <c r="E89" s="154">
        <v>1157.53</v>
      </c>
      <c r="F89" s="154">
        <v>55072.877</v>
      </c>
      <c r="G89" s="154">
        <v>62448.597000000002</v>
      </c>
      <c r="H89" s="154">
        <v>53081.30745</v>
      </c>
      <c r="I89" s="154">
        <v>1991.5695499999899</v>
      </c>
      <c r="J89" s="154">
        <v>1394.0986849999899</v>
      </c>
      <c r="K89" s="155">
        <v>1.022</v>
      </c>
      <c r="L89" s="23"/>
    </row>
    <row r="90" spans="1:12">
      <c r="A90" s="151" t="s">
        <v>412</v>
      </c>
      <c r="B90" s="154">
        <v>68117.104500000001</v>
      </c>
      <c r="C90" s="154">
        <v>22512.25</v>
      </c>
      <c r="D90" s="154">
        <v>-6442.15</v>
      </c>
      <c r="E90" s="154">
        <v>3056.6</v>
      </c>
      <c r="F90" s="154">
        <v>87243.804499999998</v>
      </c>
      <c r="G90" s="154">
        <v>93159.837</v>
      </c>
      <c r="H90" s="154">
        <v>79185.861449999997</v>
      </c>
      <c r="I90" s="154">
        <v>8057.9430500000199</v>
      </c>
      <c r="J90" s="154">
        <v>5640.5601350000097</v>
      </c>
      <c r="K90" s="155">
        <v>1.0609999999999999</v>
      </c>
      <c r="L90" s="23"/>
    </row>
    <row r="91" spans="1:12">
      <c r="A91" s="151" t="s">
        <v>413</v>
      </c>
      <c r="B91" s="154">
        <v>42080.037499999999</v>
      </c>
      <c r="C91" s="154">
        <v>6395.4</v>
      </c>
      <c r="D91" s="154">
        <v>-3291.2</v>
      </c>
      <c r="E91" s="154">
        <v>1071.8499999999999</v>
      </c>
      <c r="F91" s="154">
        <v>46256.087500000001</v>
      </c>
      <c r="G91" s="154">
        <v>43131.281000000003</v>
      </c>
      <c r="H91" s="154">
        <v>36661.58885</v>
      </c>
      <c r="I91" s="154">
        <v>9594.4986499999995</v>
      </c>
      <c r="J91" s="154">
        <v>6716.1490549999999</v>
      </c>
      <c r="K91" s="155">
        <v>1.1559999999999999</v>
      </c>
      <c r="L91" s="23"/>
    </row>
    <row r="92" spans="1:12">
      <c r="A92" s="151" t="s">
        <v>414</v>
      </c>
      <c r="B92" s="154">
        <v>417358.29100000003</v>
      </c>
      <c r="C92" s="154">
        <v>137735.70000000001</v>
      </c>
      <c r="D92" s="154">
        <v>-45329.65</v>
      </c>
      <c r="E92" s="154">
        <v>22314.54</v>
      </c>
      <c r="F92" s="154">
        <v>532078.88100000005</v>
      </c>
      <c r="G92" s="154">
        <v>570013.70799999998</v>
      </c>
      <c r="H92" s="154">
        <v>484511.65179999999</v>
      </c>
      <c r="I92" s="154">
        <v>47567.2291999999</v>
      </c>
      <c r="J92" s="154">
        <v>33297.060440000001</v>
      </c>
      <c r="K92" s="155">
        <v>1.0580000000000001</v>
      </c>
      <c r="L92" s="23"/>
    </row>
    <row r="93" spans="1:12">
      <c r="A93" s="151" t="s">
        <v>415</v>
      </c>
      <c r="B93" s="154">
        <v>79160.924499999994</v>
      </c>
      <c r="C93" s="154">
        <v>7071.15</v>
      </c>
      <c r="D93" s="154">
        <v>-9581.2000000000007</v>
      </c>
      <c r="E93" s="154">
        <v>2069.41</v>
      </c>
      <c r="F93" s="154">
        <v>78720.284499999994</v>
      </c>
      <c r="G93" s="154">
        <v>93233.37</v>
      </c>
      <c r="H93" s="154">
        <v>79248.364499999996</v>
      </c>
      <c r="I93" s="154">
        <v>-528.08000000000197</v>
      </c>
      <c r="J93" s="154">
        <v>-369.65600000000097</v>
      </c>
      <c r="K93" s="155">
        <v>0.996</v>
      </c>
      <c r="L93" s="23"/>
    </row>
    <row r="94" spans="1:12" ht="18.75" customHeight="1">
      <c r="A94" s="145" t="s">
        <v>416</v>
      </c>
      <c r="B94" s="154"/>
      <c r="C94" s="154"/>
      <c r="D94" s="154"/>
      <c r="E94" s="154"/>
      <c r="F94" s="154"/>
      <c r="G94" s="154"/>
      <c r="H94" s="154"/>
      <c r="I94" s="154"/>
      <c r="J94" s="154"/>
      <c r="K94" s="155"/>
      <c r="L94" s="23"/>
    </row>
    <row r="95" spans="1:12">
      <c r="A95" s="151" t="s">
        <v>417</v>
      </c>
      <c r="B95" s="154">
        <v>59636.627999999997</v>
      </c>
      <c r="C95" s="154">
        <v>7628.75</v>
      </c>
      <c r="D95" s="154">
        <v>-7268.35</v>
      </c>
      <c r="E95" s="154">
        <v>2194.87</v>
      </c>
      <c r="F95" s="154">
        <v>62191.898000000001</v>
      </c>
      <c r="G95" s="154">
        <v>60762.173999999999</v>
      </c>
      <c r="H95" s="154">
        <v>51647.847900000001</v>
      </c>
      <c r="I95" s="154">
        <v>10544.0501</v>
      </c>
      <c r="J95" s="154">
        <v>7380.8350700000001</v>
      </c>
      <c r="K95" s="155">
        <v>1.121</v>
      </c>
      <c r="L95" s="23"/>
    </row>
    <row r="96" spans="1:12">
      <c r="A96" s="151" t="s">
        <v>418</v>
      </c>
      <c r="B96" s="154">
        <v>72868.189499999993</v>
      </c>
      <c r="C96" s="154">
        <v>5429.8</v>
      </c>
      <c r="D96" s="154">
        <v>-11276.1</v>
      </c>
      <c r="E96" s="154">
        <v>1282.99</v>
      </c>
      <c r="F96" s="154">
        <v>68304.879499999995</v>
      </c>
      <c r="G96" s="154">
        <v>62985.279000000002</v>
      </c>
      <c r="H96" s="154">
        <v>53537.487150000001</v>
      </c>
      <c r="I96" s="154">
        <v>14767.39235</v>
      </c>
      <c r="J96" s="154">
        <v>10337.174644999999</v>
      </c>
      <c r="K96" s="155">
        <v>1.1639999999999999</v>
      </c>
      <c r="L96" s="23"/>
    </row>
    <row r="97" spans="1:12">
      <c r="A97" s="151" t="s">
        <v>419</v>
      </c>
      <c r="B97" s="154">
        <v>88363.173500000004</v>
      </c>
      <c r="C97" s="154">
        <v>21084.25</v>
      </c>
      <c r="D97" s="154">
        <v>-5733.25</v>
      </c>
      <c r="E97" s="154">
        <v>4767.99</v>
      </c>
      <c r="F97" s="154">
        <v>108482.1635</v>
      </c>
      <c r="G97" s="154">
        <v>119678.38800000001</v>
      </c>
      <c r="H97" s="154">
        <v>101726.6298</v>
      </c>
      <c r="I97" s="154">
        <v>6755.5337</v>
      </c>
      <c r="J97" s="154">
        <v>4728.8735900000001</v>
      </c>
      <c r="K97" s="155">
        <v>1.04</v>
      </c>
      <c r="L97" s="23"/>
    </row>
    <row r="98" spans="1:12">
      <c r="A98" s="151" t="s">
        <v>420</v>
      </c>
      <c r="B98" s="154">
        <v>34736.177499999998</v>
      </c>
      <c r="C98" s="154">
        <v>3997.55</v>
      </c>
      <c r="D98" s="154">
        <v>-2510.0500000000002</v>
      </c>
      <c r="E98" s="154">
        <v>699.04</v>
      </c>
      <c r="F98" s="154">
        <v>36922.717499999999</v>
      </c>
      <c r="G98" s="154">
        <v>28080.988000000001</v>
      </c>
      <c r="H98" s="154">
        <v>23868.839800000002</v>
      </c>
      <c r="I98" s="154">
        <v>13053.877699999999</v>
      </c>
      <c r="J98" s="154">
        <v>9137.7143899999992</v>
      </c>
      <c r="K98" s="155">
        <v>1.325</v>
      </c>
      <c r="L98" s="23"/>
    </row>
    <row r="99" spans="1:12">
      <c r="A99" s="151" t="s">
        <v>421</v>
      </c>
      <c r="B99" s="154">
        <v>344494.30599999998</v>
      </c>
      <c r="C99" s="154">
        <v>84601.35</v>
      </c>
      <c r="D99" s="154">
        <v>-2936.75</v>
      </c>
      <c r="E99" s="154">
        <v>28888.95</v>
      </c>
      <c r="F99" s="154">
        <v>455047.85600000003</v>
      </c>
      <c r="G99" s="154">
        <v>555938.21499999997</v>
      </c>
      <c r="H99" s="154">
        <v>472547.48275000002</v>
      </c>
      <c r="I99" s="154">
        <v>-17499.626750000101</v>
      </c>
      <c r="J99" s="154">
        <v>-12249.738725000099</v>
      </c>
      <c r="K99" s="155">
        <v>0.97799999999999998</v>
      </c>
      <c r="L99" s="23"/>
    </row>
    <row r="100" spans="1:12">
      <c r="A100" s="151" t="s">
        <v>422</v>
      </c>
      <c r="B100" s="154">
        <v>100462.323</v>
      </c>
      <c r="C100" s="154">
        <v>13869.45</v>
      </c>
      <c r="D100" s="154">
        <v>-23358</v>
      </c>
      <c r="E100" s="154">
        <v>2365.38</v>
      </c>
      <c r="F100" s="154">
        <v>93339.153000000006</v>
      </c>
      <c r="G100" s="154">
        <v>93857.197</v>
      </c>
      <c r="H100" s="154">
        <v>79778.617450000005</v>
      </c>
      <c r="I100" s="154">
        <v>13560.535550000001</v>
      </c>
      <c r="J100" s="154">
        <v>9492.3748849999993</v>
      </c>
      <c r="K100" s="155">
        <v>1.101</v>
      </c>
      <c r="L100" s="23"/>
    </row>
    <row r="101" spans="1:12">
      <c r="A101" s="151" t="s">
        <v>423</v>
      </c>
      <c r="B101" s="154">
        <v>79766.372499999998</v>
      </c>
      <c r="C101" s="154">
        <v>19918.900000000001</v>
      </c>
      <c r="D101" s="154">
        <v>-7652.55</v>
      </c>
      <c r="E101" s="154">
        <v>6475.47</v>
      </c>
      <c r="F101" s="154">
        <v>98508.192500000005</v>
      </c>
      <c r="G101" s="154">
        <v>105978.97900000001</v>
      </c>
      <c r="H101" s="154">
        <v>90082.132150000005</v>
      </c>
      <c r="I101" s="154">
        <v>8426.0603499999906</v>
      </c>
      <c r="J101" s="154">
        <v>5898.2422449999904</v>
      </c>
      <c r="K101" s="155">
        <v>1.056</v>
      </c>
      <c r="L101" s="23"/>
    </row>
    <row r="102" spans="1:12">
      <c r="A102" s="151" t="s">
        <v>424</v>
      </c>
      <c r="B102" s="154">
        <v>135428.34650000001</v>
      </c>
      <c r="C102" s="154">
        <v>23643.599999999999</v>
      </c>
      <c r="D102" s="154">
        <v>-23712.45</v>
      </c>
      <c r="E102" s="154">
        <v>5552.2</v>
      </c>
      <c r="F102" s="154">
        <v>140911.69649999999</v>
      </c>
      <c r="G102" s="154">
        <v>139703.948</v>
      </c>
      <c r="H102" s="154">
        <v>118748.3558</v>
      </c>
      <c r="I102" s="154">
        <v>22163.340700000001</v>
      </c>
      <c r="J102" s="154">
        <v>15514.33849</v>
      </c>
      <c r="K102" s="155">
        <v>1.111</v>
      </c>
      <c r="L102" s="23"/>
    </row>
    <row r="103" spans="1:12">
      <c r="A103" s="151" t="s">
        <v>425</v>
      </c>
      <c r="B103" s="154">
        <v>113462.637</v>
      </c>
      <c r="C103" s="154">
        <v>30444.45</v>
      </c>
      <c r="D103" s="154">
        <v>-17503.2</v>
      </c>
      <c r="E103" s="154">
        <v>6854.91</v>
      </c>
      <c r="F103" s="154">
        <v>133258.79699999999</v>
      </c>
      <c r="G103" s="154">
        <v>155247.962</v>
      </c>
      <c r="H103" s="154">
        <v>131960.7677</v>
      </c>
      <c r="I103" s="154">
        <v>1298.0292999999899</v>
      </c>
      <c r="J103" s="154">
        <v>908.62050999999599</v>
      </c>
      <c r="K103" s="155">
        <v>1.006</v>
      </c>
      <c r="L103" s="23"/>
    </row>
    <row r="104" spans="1:12">
      <c r="A104" s="151" t="s">
        <v>426</v>
      </c>
      <c r="B104" s="154">
        <v>31710.339</v>
      </c>
      <c r="C104" s="154">
        <v>4002.65</v>
      </c>
      <c r="D104" s="154">
        <v>-2378.3000000000002</v>
      </c>
      <c r="E104" s="154">
        <v>1812.88</v>
      </c>
      <c r="F104" s="154">
        <v>35147.569000000003</v>
      </c>
      <c r="G104" s="154">
        <v>38154.76</v>
      </c>
      <c r="H104" s="154">
        <v>32431.545999999998</v>
      </c>
      <c r="I104" s="154">
        <v>2716.0229999999901</v>
      </c>
      <c r="J104" s="154">
        <v>1901.2161000000001</v>
      </c>
      <c r="K104" s="155">
        <v>1.05</v>
      </c>
      <c r="L104" s="23"/>
    </row>
    <row r="105" spans="1:12">
      <c r="A105" s="151" t="s">
        <v>427</v>
      </c>
      <c r="B105" s="154">
        <v>83764.851999999999</v>
      </c>
      <c r="C105" s="154">
        <v>21278.05</v>
      </c>
      <c r="D105" s="154">
        <v>-7514.85</v>
      </c>
      <c r="E105" s="154">
        <v>2970.75</v>
      </c>
      <c r="F105" s="154">
        <v>100498.802</v>
      </c>
      <c r="G105" s="154">
        <v>102915.63400000001</v>
      </c>
      <c r="H105" s="154">
        <v>87478.2889</v>
      </c>
      <c r="I105" s="154">
        <v>13020.5131</v>
      </c>
      <c r="J105" s="154">
        <v>9114.3591699999997</v>
      </c>
      <c r="K105" s="155">
        <v>1.089</v>
      </c>
      <c r="L105" s="23"/>
    </row>
    <row r="106" spans="1:12">
      <c r="A106" s="151" t="s">
        <v>428</v>
      </c>
      <c r="B106" s="154">
        <v>162463.28150000001</v>
      </c>
      <c r="C106" s="154">
        <v>60367</v>
      </c>
      <c r="D106" s="154">
        <v>-9806.4500000000007</v>
      </c>
      <c r="E106" s="154">
        <v>7611.92</v>
      </c>
      <c r="F106" s="154">
        <v>220635.75150000001</v>
      </c>
      <c r="G106" s="154">
        <v>264160.413</v>
      </c>
      <c r="H106" s="154">
        <v>224536.35105</v>
      </c>
      <c r="I106" s="154">
        <v>-3900.5995500000099</v>
      </c>
      <c r="J106" s="154">
        <v>-2730.4196850000098</v>
      </c>
      <c r="K106" s="155">
        <v>0.99</v>
      </c>
      <c r="L106" s="23"/>
    </row>
    <row r="107" spans="1:12" ht="18.75" customHeight="1">
      <c r="A107" s="145" t="s">
        <v>429</v>
      </c>
      <c r="B107" s="154"/>
      <c r="C107" s="154"/>
      <c r="D107" s="154"/>
      <c r="E107" s="154"/>
      <c r="F107" s="154"/>
      <c r="G107" s="154"/>
      <c r="H107" s="154"/>
      <c r="I107" s="154"/>
      <c r="J107" s="154"/>
      <c r="K107" s="155"/>
      <c r="L107" s="23"/>
    </row>
    <row r="108" spans="1:12">
      <c r="A108" s="151" t="s">
        <v>430</v>
      </c>
      <c r="B108" s="154">
        <v>182410.83100000001</v>
      </c>
      <c r="C108" s="154">
        <v>67029.3</v>
      </c>
      <c r="D108" s="154">
        <v>-646</v>
      </c>
      <c r="E108" s="154">
        <v>27805.200000000001</v>
      </c>
      <c r="F108" s="154">
        <v>276599.33100000001</v>
      </c>
      <c r="G108" s="154">
        <v>384413.80499999999</v>
      </c>
      <c r="H108" s="154">
        <v>326751.73424999998</v>
      </c>
      <c r="I108" s="154">
        <v>-50152.403250000003</v>
      </c>
      <c r="J108" s="154">
        <v>-35106.682274999999</v>
      </c>
      <c r="K108" s="155">
        <v>0.90900000000000003</v>
      </c>
      <c r="L108" s="23"/>
    </row>
    <row r="109" spans="1:12" ht="18.75" customHeight="1">
      <c r="A109" s="145" t="s">
        <v>431</v>
      </c>
      <c r="B109" s="154"/>
      <c r="C109" s="154"/>
      <c r="D109" s="154"/>
      <c r="E109" s="154"/>
      <c r="F109" s="154"/>
      <c r="G109" s="154"/>
      <c r="H109" s="154"/>
      <c r="I109" s="154"/>
      <c r="J109" s="154"/>
      <c r="K109" s="155"/>
      <c r="L109" s="23"/>
    </row>
    <row r="110" spans="1:12">
      <c r="A110" s="151" t="s">
        <v>432</v>
      </c>
      <c r="B110" s="154">
        <v>146584.28649999999</v>
      </c>
      <c r="C110" s="154">
        <v>67615.8</v>
      </c>
      <c r="D110" s="154">
        <v>-7284.5</v>
      </c>
      <c r="E110" s="154">
        <v>7296.91</v>
      </c>
      <c r="F110" s="154">
        <v>214212.49650000001</v>
      </c>
      <c r="G110" s="154">
        <v>243209.22099999999</v>
      </c>
      <c r="H110" s="154">
        <v>206727.83785000001</v>
      </c>
      <c r="I110" s="154">
        <v>7484.6586500000003</v>
      </c>
      <c r="J110" s="154">
        <v>5239.2610549999999</v>
      </c>
      <c r="K110" s="155">
        <v>1.022</v>
      </c>
      <c r="L110" s="23"/>
    </row>
    <row r="111" spans="1:12">
      <c r="A111" s="151" t="s">
        <v>433</v>
      </c>
      <c r="B111" s="154">
        <v>378978.21350000001</v>
      </c>
      <c r="C111" s="154">
        <v>79325.399999999994</v>
      </c>
      <c r="D111" s="154">
        <v>-43511.5</v>
      </c>
      <c r="E111" s="154">
        <v>14226.28</v>
      </c>
      <c r="F111" s="154">
        <v>429018.39350000001</v>
      </c>
      <c r="G111" s="154">
        <v>418849.12300000002</v>
      </c>
      <c r="H111" s="154">
        <v>356021.75455000001</v>
      </c>
      <c r="I111" s="154">
        <v>72996.638949999993</v>
      </c>
      <c r="J111" s="154">
        <v>51097.647265</v>
      </c>
      <c r="K111" s="155">
        <v>1.1220000000000001</v>
      </c>
      <c r="L111" s="23"/>
    </row>
    <row r="112" spans="1:12">
      <c r="A112" s="151" t="s">
        <v>434</v>
      </c>
      <c r="B112" s="154">
        <v>84528.669500000004</v>
      </c>
      <c r="C112" s="154">
        <v>14405.8</v>
      </c>
      <c r="D112" s="154">
        <v>-16294.5</v>
      </c>
      <c r="E112" s="154">
        <v>3011.21</v>
      </c>
      <c r="F112" s="154">
        <v>85651.179499999998</v>
      </c>
      <c r="G112" s="154">
        <v>81490.731</v>
      </c>
      <c r="H112" s="154">
        <v>69267.121350000001</v>
      </c>
      <c r="I112" s="154">
        <v>16384.058150000001</v>
      </c>
      <c r="J112" s="154">
        <v>11468.840705000001</v>
      </c>
      <c r="K112" s="155">
        <v>1.141</v>
      </c>
      <c r="L112" s="23"/>
    </row>
    <row r="113" spans="1:12">
      <c r="A113" s="151" t="s">
        <v>435</v>
      </c>
      <c r="B113" s="154">
        <v>134899.981</v>
      </c>
      <c r="C113" s="154">
        <v>36433.550000000003</v>
      </c>
      <c r="D113" s="154">
        <v>-30042.400000000001</v>
      </c>
      <c r="E113" s="154">
        <v>4887.33</v>
      </c>
      <c r="F113" s="154">
        <v>146178.46100000001</v>
      </c>
      <c r="G113" s="154">
        <v>184647.508</v>
      </c>
      <c r="H113" s="154">
        <v>156950.3818</v>
      </c>
      <c r="I113" s="154">
        <v>-10771.9208</v>
      </c>
      <c r="J113" s="154">
        <v>-7540.3445600000196</v>
      </c>
      <c r="K113" s="155">
        <v>0.95899999999999996</v>
      </c>
      <c r="L113" s="23"/>
    </row>
    <row r="114" spans="1:12">
      <c r="A114" s="151" t="s">
        <v>436</v>
      </c>
      <c r="B114" s="154">
        <v>108886.7395</v>
      </c>
      <c r="C114" s="154">
        <v>9897.4</v>
      </c>
      <c r="D114" s="154">
        <v>-26889.75</v>
      </c>
      <c r="E114" s="154">
        <v>2563.77</v>
      </c>
      <c r="F114" s="154">
        <v>94458.159499999994</v>
      </c>
      <c r="G114" s="154">
        <v>108992.057</v>
      </c>
      <c r="H114" s="154">
        <v>92643.248449999999</v>
      </c>
      <c r="I114" s="154">
        <v>1814.9110499999999</v>
      </c>
      <c r="J114" s="154">
        <v>1270.437735</v>
      </c>
      <c r="K114" s="155">
        <v>1.012</v>
      </c>
      <c r="L114" s="23"/>
    </row>
    <row r="115" spans="1:12" ht="18.75" customHeight="1">
      <c r="A115" s="145" t="s">
        <v>437</v>
      </c>
      <c r="B115" s="154"/>
      <c r="C115" s="154"/>
      <c r="D115" s="154"/>
      <c r="E115" s="154"/>
      <c r="F115" s="154"/>
      <c r="G115" s="154"/>
      <c r="H115" s="154"/>
      <c r="I115" s="154"/>
      <c r="J115" s="154"/>
      <c r="K115" s="155"/>
      <c r="L115" s="23"/>
    </row>
    <row r="116" spans="1:12">
      <c r="A116" s="151" t="s">
        <v>438</v>
      </c>
      <c r="B116" s="154">
        <v>19116.46</v>
      </c>
      <c r="C116" s="154">
        <v>42475.35</v>
      </c>
      <c r="D116" s="154">
        <v>-14174.6</v>
      </c>
      <c r="E116" s="154">
        <v>3511.18</v>
      </c>
      <c r="F116" s="154">
        <v>50928.39</v>
      </c>
      <c r="G116" s="154">
        <v>65501.478000000003</v>
      </c>
      <c r="H116" s="154">
        <v>55676.256300000001</v>
      </c>
      <c r="I116" s="154">
        <v>-4747.8662999999997</v>
      </c>
      <c r="J116" s="154">
        <v>-3323.50641</v>
      </c>
      <c r="K116" s="155">
        <v>0.94899999999999995</v>
      </c>
      <c r="L116" s="23"/>
    </row>
    <row r="117" spans="1:12">
      <c r="A117" s="151" t="s">
        <v>439</v>
      </c>
      <c r="B117" s="154">
        <v>56750.9395</v>
      </c>
      <c r="C117" s="154">
        <v>9099.25</v>
      </c>
      <c r="D117" s="154">
        <v>-7047.35</v>
      </c>
      <c r="E117" s="154">
        <v>2618</v>
      </c>
      <c r="F117" s="154">
        <v>61420.839500000002</v>
      </c>
      <c r="G117" s="154">
        <v>68859.346999999994</v>
      </c>
      <c r="H117" s="154">
        <v>58530.444949999997</v>
      </c>
      <c r="I117" s="154">
        <v>2890.39455</v>
      </c>
      <c r="J117" s="154">
        <v>2023.2761849999999</v>
      </c>
      <c r="K117" s="155">
        <v>1.0289999999999999</v>
      </c>
      <c r="L117" s="23"/>
    </row>
    <row r="118" spans="1:12">
      <c r="A118" s="151" t="s">
        <v>440</v>
      </c>
      <c r="B118" s="154">
        <v>33682.249499999998</v>
      </c>
      <c r="C118" s="154">
        <v>16775.599999999999</v>
      </c>
      <c r="D118" s="154">
        <v>-947.75</v>
      </c>
      <c r="E118" s="154">
        <v>4273.8</v>
      </c>
      <c r="F118" s="154">
        <v>53783.8995</v>
      </c>
      <c r="G118" s="154">
        <v>60527.107000000004</v>
      </c>
      <c r="H118" s="154">
        <v>51448.040950000002</v>
      </c>
      <c r="I118" s="154">
        <v>2335.8585499999999</v>
      </c>
      <c r="J118" s="154">
        <v>1635.100985</v>
      </c>
      <c r="K118" s="155">
        <v>1.0269999999999999</v>
      </c>
      <c r="L118" s="23"/>
    </row>
    <row r="119" spans="1:12">
      <c r="A119" s="151" t="s">
        <v>441</v>
      </c>
      <c r="B119" s="154">
        <v>52008.263500000001</v>
      </c>
      <c r="C119" s="154">
        <v>9911.85</v>
      </c>
      <c r="D119" s="154">
        <v>-11384.9</v>
      </c>
      <c r="E119" s="154">
        <v>2343.79</v>
      </c>
      <c r="F119" s="154">
        <v>52879.003499999999</v>
      </c>
      <c r="G119" s="154">
        <v>47295.277000000002</v>
      </c>
      <c r="H119" s="154">
        <v>40200.98545</v>
      </c>
      <c r="I119" s="154">
        <v>12678.018050000001</v>
      </c>
      <c r="J119" s="154">
        <v>8874.6126349999995</v>
      </c>
      <c r="K119" s="155">
        <v>1.1879999999999999</v>
      </c>
      <c r="L119" s="23"/>
    </row>
    <row r="120" spans="1:12">
      <c r="A120" s="151" t="s">
        <v>442</v>
      </c>
      <c r="B120" s="154">
        <v>190711.9155</v>
      </c>
      <c r="C120" s="154">
        <v>25580.75</v>
      </c>
      <c r="D120" s="154">
        <v>-29625.05</v>
      </c>
      <c r="E120" s="154">
        <v>9865.61</v>
      </c>
      <c r="F120" s="154">
        <v>196533.2255</v>
      </c>
      <c r="G120" s="154">
        <v>292873.95799999998</v>
      </c>
      <c r="H120" s="154">
        <v>248942.86429999999</v>
      </c>
      <c r="I120" s="154">
        <v>-52409.638800000001</v>
      </c>
      <c r="J120" s="154">
        <v>-36686.747159999999</v>
      </c>
      <c r="K120" s="155">
        <v>0.875</v>
      </c>
      <c r="L120" s="23"/>
    </row>
    <row r="121" spans="1:12">
      <c r="A121" s="151" t="s">
        <v>443</v>
      </c>
      <c r="B121" s="154">
        <v>406528.90049999999</v>
      </c>
      <c r="C121" s="154">
        <v>188072.7</v>
      </c>
      <c r="D121" s="154">
        <v>-47700.3</v>
      </c>
      <c r="E121" s="154">
        <v>56733.42</v>
      </c>
      <c r="F121" s="154">
        <v>603634.72050000005</v>
      </c>
      <c r="G121" s="154">
        <v>693358.53099999996</v>
      </c>
      <c r="H121" s="154">
        <v>589354.75135000004</v>
      </c>
      <c r="I121" s="154">
        <v>14279.969150000001</v>
      </c>
      <c r="J121" s="154">
        <v>9995.9784050000108</v>
      </c>
      <c r="K121" s="155">
        <v>1.014</v>
      </c>
      <c r="L121" s="23"/>
    </row>
    <row r="122" spans="1:12">
      <c r="A122" s="151" t="s">
        <v>444</v>
      </c>
      <c r="B122" s="154">
        <v>253665.894</v>
      </c>
      <c r="C122" s="154">
        <v>125283.2</v>
      </c>
      <c r="D122" s="154">
        <v>-96799.7</v>
      </c>
      <c r="E122" s="154">
        <v>17172.72</v>
      </c>
      <c r="F122" s="154">
        <v>299322.114</v>
      </c>
      <c r="G122" s="154">
        <v>351660.53399999999</v>
      </c>
      <c r="H122" s="154">
        <v>298911.45390000002</v>
      </c>
      <c r="I122" s="154">
        <v>410.66009999997902</v>
      </c>
      <c r="J122" s="154">
        <v>287.46206999998498</v>
      </c>
      <c r="K122" s="155">
        <v>1.0009999999999999</v>
      </c>
      <c r="L122" s="23"/>
    </row>
    <row r="123" spans="1:12">
      <c r="A123" s="151" t="s">
        <v>445</v>
      </c>
      <c r="B123" s="154">
        <v>8302.4860000000008</v>
      </c>
      <c r="C123" s="154">
        <v>114947.2</v>
      </c>
      <c r="D123" s="154">
        <v>-28817.55</v>
      </c>
      <c r="E123" s="154">
        <v>2628.03</v>
      </c>
      <c r="F123" s="154">
        <v>97060.165999999997</v>
      </c>
      <c r="G123" s="154">
        <v>141083.85200000001</v>
      </c>
      <c r="H123" s="154">
        <v>119921.2742</v>
      </c>
      <c r="I123" s="154">
        <v>-22861.108199999999</v>
      </c>
      <c r="J123" s="154">
        <v>-16002.775739999999</v>
      </c>
      <c r="K123" s="155">
        <v>0.88700000000000001</v>
      </c>
      <c r="L123" s="23"/>
    </row>
    <row r="124" spans="1:12">
      <c r="A124" s="151" t="s">
        <v>446</v>
      </c>
      <c r="B124" s="154">
        <v>52519.811000000002</v>
      </c>
      <c r="C124" s="154">
        <v>11849</v>
      </c>
      <c r="D124" s="154">
        <v>-6647.85</v>
      </c>
      <c r="E124" s="154">
        <v>3618.79</v>
      </c>
      <c r="F124" s="154">
        <v>61339.750999999997</v>
      </c>
      <c r="G124" s="154">
        <v>89050.907000000007</v>
      </c>
      <c r="H124" s="154">
        <v>75693.270950000006</v>
      </c>
      <c r="I124" s="154">
        <v>-14353.51995</v>
      </c>
      <c r="J124" s="154">
        <v>-10047.463965000001</v>
      </c>
      <c r="K124" s="155">
        <v>0.88700000000000001</v>
      </c>
      <c r="L124" s="23"/>
    </row>
    <row r="125" spans="1:12">
      <c r="A125" s="151" t="s">
        <v>447</v>
      </c>
      <c r="B125" s="154">
        <v>46557.83</v>
      </c>
      <c r="C125" s="154">
        <v>23367.35</v>
      </c>
      <c r="D125" s="154">
        <v>-13793.8</v>
      </c>
      <c r="E125" s="154">
        <v>4282.13</v>
      </c>
      <c r="F125" s="154">
        <v>60413.51</v>
      </c>
      <c r="G125" s="154">
        <v>71661.092999999993</v>
      </c>
      <c r="H125" s="154">
        <v>60911.929049999999</v>
      </c>
      <c r="I125" s="154">
        <v>-498.41905000000401</v>
      </c>
      <c r="J125" s="154">
        <v>-348.89333500000299</v>
      </c>
      <c r="K125" s="155">
        <v>0.995</v>
      </c>
      <c r="L125" s="23"/>
    </row>
    <row r="126" spans="1:12">
      <c r="A126" s="151" t="s">
        <v>448</v>
      </c>
      <c r="B126" s="154">
        <v>66495.569000000003</v>
      </c>
      <c r="C126" s="154">
        <v>33250.300000000003</v>
      </c>
      <c r="D126" s="154">
        <v>-7204.6</v>
      </c>
      <c r="E126" s="154">
        <v>8522.61</v>
      </c>
      <c r="F126" s="154">
        <v>101063.879</v>
      </c>
      <c r="G126" s="154">
        <v>103816.201</v>
      </c>
      <c r="H126" s="154">
        <v>88243.770850000001</v>
      </c>
      <c r="I126" s="154">
        <v>12820.10815</v>
      </c>
      <c r="J126" s="154">
        <v>8974.0757049999993</v>
      </c>
      <c r="K126" s="155">
        <v>1.0860000000000001</v>
      </c>
      <c r="L126" s="23"/>
    </row>
    <row r="127" spans="1:12">
      <c r="A127" s="151" t="s">
        <v>449</v>
      </c>
      <c r="B127" s="154">
        <v>441960.22200000001</v>
      </c>
      <c r="C127" s="154">
        <v>75593.899999999994</v>
      </c>
      <c r="D127" s="154">
        <v>-48113.4</v>
      </c>
      <c r="E127" s="154">
        <v>31108.639999999999</v>
      </c>
      <c r="F127" s="154">
        <v>500549.36200000002</v>
      </c>
      <c r="G127" s="154">
        <v>591529.12399999995</v>
      </c>
      <c r="H127" s="154">
        <v>502799.75540000002</v>
      </c>
      <c r="I127" s="154">
        <v>-2250.3933999999999</v>
      </c>
      <c r="J127" s="154">
        <v>-1575.27538</v>
      </c>
      <c r="K127" s="155">
        <v>0.997</v>
      </c>
      <c r="L127" s="23"/>
    </row>
    <row r="128" spans="1:12">
      <c r="A128" s="151" t="s">
        <v>450</v>
      </c>
      <c r="B128" s="154">
        <v>65702.320000000007</v>
      </c>
      <c r="C128" s="154">
        <v>96133.3</v>
      </c>
      <c r="D128" s="154">
        <v>-67824.05</v>
      </c>
      <c r="E128" s="154">
        <v>10038.33</v>
      </c>
      <c r="F128" s="154">
        <v>104049.9</v>
      </c>
      <c r="G128" s="154">
        <v>131126.74799999999</v>
      </c>
      <c r="H128" s="154">
        <v>111457.73579999999</v>
      </c>
      <c r="I128" s="154">
        <v>-7407.8358000000198</v>
      </c>
      <c r="J128" s="154">
        <v>-5185.48506000001</v>
      </c>
      <c r="K128" s="155">
        <v>0.96</v>
      </c>
      <c r="L128" s="23"/>
    </row>
    <row r="129" spans="1:12">
      <c r="A129" s="151" t="s">
        <v>451</v>
      </c>
      <c r="B129" s="154">
        <v>174604.476</v>
      </c>
      <c r="C129" s="154">
        <v>201582.6</v>
      </c>
      <c r="D129" s="154">
        <v>-167665.9</v>
      </c>
      <c r="E129" s="154">
        <v>13999.16</v>
      </c>
      <c r="F129" s="154">
        <v>222520.33600000001</v>
      </c>
      <c r="G129" s="154">
        <v>236451.90100000001</v>
      </c>
      <c r="H129" s="154">
        <v>200984.11585</v>
      </c>
      <c r="I129" s="154">
        <v>21536.220150000001</v>
      </c>
      <c r="J129" s="154">
        <v>15075.354105</v>
      </c>
      <c r="K129" s="155">
        <v>1.0640000000000001</v>
      </c>
      <c r="L129" s="23"/>
    </row>
    <row r="130" spans="1:12">
      <c r="A130" s="151" t="s">
        <v>452</v>
      </c>
      <c r="B130" s="154">
        <v>35575.675999999999</v>
      </c>
      <c r="C130" s="154">
        <v>25449.85</v>
      </c>
      <c r="D130" s="154">
        <v>121.55</v>
      </c>
      <c r="E130" s="154">
        <v>7496.15</v>
      </c>
      <c r="F130" s="154">
        <v>68643.225999999995</v>
      </c>
      <c r="G130" s="154">
        <v>84376.323999999993</v>
      </c>
      <c r="H130" s="154">
        <v>71719.875400000004</v>
      </c>
      <c r="I130" s="154">
        <v>-3076.6493999999898</v>
      </c>
      <c r="J130" s="154">
        <v>-2153.6545799999999</v>
      </c>
      <c r="K130" s="155">
        <v>0.97399999999999998</v>
      </c>
      <c r="L130" s="23"/>
    </row>
    <row r="131" spans="1:12">
      <c r="A131" s="151" t="s">
        <v>453</v>
      </c>
      <c r="B131" s="154">
        <v>479681.59450000001</v>
      </c>
      <c r="C131" s="154">
        <v>140086.79999999999</v>
      </c>
      <c r="D131" s="154">
        <v>-4074.05</v>
      </c>
      <c r="E131" s="154">
        <v>44741.79</v>
      </c>
      <c r="F131" s="154">
        <v>660436.13450000004</v>
      </c>
      <c r="G131" s="154">
        <v>720173.74899999995</v>
      </c>
      <c r="H131" s="154">
        <v>612147.68665000005</v>
      </c>
      <c r="I131" s="154">
        <v>48288.447849999997</v>
      </c>
      <c r="J131" s="154">
        <v>33801.913495000001</v>
      </c>
      <c r="K131" s="155">
        <v>1.0469999999999999</v>
      </c>
      <c r="L131" s="23"/>
    </row>
    <row r="132" spans="1:12">
      <c r="A132" s="151" t="s">
        <v>454</v>
      </c>
      <c r="B132" s="154">
        <v>1425098.4569999999</v>
      </c>
      <c r="C132" s="154">
        <v>243986.55</v>
      </c>
      <c r="D132" s="154">
        <v>-99807.85</v>
      </c>
      <c r="E132" s="154">
        <v>99856.13</v>
      </c>
      <c r="F132" s="154">
        <v>1669133.287</v>
      </c>
      <c r="G132" s="154">
        <v>1680481.57</v>
      </c>
      <c r="H132" s="154">
        <v>1428409.3345000001</v>
      </c>
      <c r="I132" s="154">
        <v>240723.95250000001</v>
      </c>
      <c r="J132" s="154">
        <v>168506.76675000001</v>
      </c>
      <c r="K132" s="155">
        <v>1.1000000000000001</v>
      </c>
      <c r="L132" s="23"/>
    </row>
    <row r="133" spans="1:12">
      <c r="A133" s="151" t="s">
        <v>455</v>
      </c>
      <c r="B133" s="154">
        <v>44985.347000000002</v>
      </c>
      <c r="C133" s="154">
        <v>6400.5</v>
      </c>
      <c r="D133" s="154">
        <v>-4226.2</v>
      </c>
      <c r="E133" s="154">
        <v>2117.52</v>
      </c>
      <c r="F133" s="154">
        <v>49277.167000000001</v>
      </c>
      <c r="G133" s="154">
        <v>67877.797000000006</v>
      </c>
      <c r="H133" s="154">
        <v>57696.12745</v>
      </c>
      <c r="I133" s="154">
        <v>-8418.9604499999896</v>
      </c>
      <c r="J133" s="154">
        <v>-5893.2723149999902</v>
      </c>
      <c r="K133" s="155">
        <v>0.91300000000000003</v>
      </c>
      <c r="L133" s="23"/>
    </row>
    <row r="134" spans="1:12">
      <c r="A134" s="151" t="s">
        <v>456</v>
      </c>
      <c r="B134" s="154">
        <v>15464.151</v>
      </c>
      <c r="C134" s="154">
        <v>5062.6000000000004</v>
      </c>
      <c r="D134" s="154">
        <v>0</v>
      </c>
      <c r="E134" s="154">
        <v>2200.65</v>
      </c>
      <c r="F134" s="154">
        <v>22727.401000000002</v>
      </c>
      <c r="G134" s="154">
        <v>32361.498</v>
      </c>
      <c r="H134" s="154">
        <v>27507.273300000001</v>
      </c>
      <c r="I134" s="154">
        <v>-4779.8723</v>
      </c>
      <c r="J134" s="154">
        <v>-3345.9106099999999</v>
      </c>
      <c r="K134" s="155">
        <v>0.89700000000000002</v>
      </c>
      <c r="L134" s="23"/>
    </row>
    <row r="135" spans="1:12">
      <c r="A135" s="151" t="s">
        <v>457</v>
      </c>
      <c r="B135" s="154">
        <v>71173.775999999998</v>
      </c>
      <c r="C135" s="154">
        <v>21557.7</v>
      </c>
      <c r="D135" s="154">
        <v>-5054.1000000000004</v>
      </c>
      <c r="E135" s="154">
        <v>8700.6</v>
      </c>
      <c r="F135" s="154">
        <v>96377.975999999995</v>
      </c>
      <c r="G135" s="154">
        <v>115785.261</v>
      </c>
      <c r="H135" s="154">
        <v>98417.471850000002</v>
      </c>
      <c r="I135" s="154">
        <v>-2039.49585000001</v>
      </c>
      <c r="J135" s="154">
        <v>-1427.647095</v>
      </c>
      <c r="K135" s="155">
        <v>0.98799999999999999</v>
      </c>
      <c r="L135" s="23"/>
    </row>
    <row r="136" spans="1:12">
      <c r="A136" s="151" t="s">
        <v>458</v>
      </c>
      <c r="B136" s="154">
        <v>73084.020499999999</v>
      </c>
      <c r="C136" s="154">
        <v>16398.2</v>
      </c>
      <c r="D136" s="154">
        <v>-3516.45</v>
      </c>
      <c r="E136" s="154">
        <v>4408.95</v>
      </c>
      <c r="F136" s="154">
        <v>90374.720499999996</v>
      </c>
      <c r="G136" s="154">
        <v>100202.137</v>
      </c>
      <c r="H136" s="154">
        <v>85171.816449999998</v>
      </c>
      <c r="I136" s="154">
        <v>5202.9040500000001</v>
      </c>
      <c r="J136" s="154">
        <v>3642.032835</v>
      </c>
      <c r="K136" s="155">
        <v>1.036</v>
      </c>
      <c r="L136" s="23"/>
    </row>
    <row r="137" spans="1:12">
      <c r="A137" s="151" t="s">
        <v>459</v>
      </c>
      <c r="B137" s="154">
        <v>44550.881999999998</v>
      </c>
      <c r="C137" s="154">
        <v>10800.95</v>
      </c>
      <c r="D137" s="154">
        <v>-204</v>
      </c>
      <c r="E137" s="154">
        <v>6189.02</v>
      </c>
      <c r="F137" s="154">
        <v>61336.851999999999</v>
      </c>
      <c r="G137" s="154">
        <v>75627.383000000002</v>
      </c>
      <c r="H137" s="154">
        <v>64283.275549999998</v>
      </c>
      <c r="I137" s="154">
        <v>-2946.42355</v>
      </c>
      <c r="J137" s="154">
        <v>-2062.4964850000001</v>
      </c>
      <c r="K137" s="155">
        <v>0.97299999999999998</v>
      </c>
      <c r="L137" s="23"/>
    </row>
    <row r="138" spans="1:12">
      <c r="A138" s="151" t="s">
        <v>460</v>
      </c>
      <c r="B138" s="154">
        <v>14474.691999999999</v>
      </c>
      <c r="C138" s="154">
        <v>58854.85</v>
      </c>
      <c r="D138" s="154">
        <v>-1506.2</v>
      </c>
      <c r="E138" s="154">
        <v>8766.2199999999993</v>
      </c>
      <c r="F138" s="154">
        <v>80589.562000000005</v>
      </c>
      <c r="G138" s="154">
        <v>97285.945999999996</v>
      </c>
      <c r="H138" s="154">
        <v>82693.054099999994</v>
      </c>
      <c r="I138" s="154">
        <v>-2103.4920999999899</v>
      </c>
      <c r="J138" s="154">
        <v>-1472.4444699999899</v>
      </c>
      <c r="K138" s="155">
        <v>0.98499999999999999</v>
      </c>
      <c r="L138" s="23"/>
    </row>
    <row r="139" spans="1:12">
      <c r="A139" s="151" t="s">
        <v>461</v>
      </c>
      <c r="B139" s="154">
        <v>62375.159</v>
      </c>
      <c r="C139" s="154">
        <v>19166.650000000001</v>
      </c>
      <c r="D139" s="154">
        <v>-13428.3</v>
      </c>
      <c r="E139" s="154">
        <v>1961.29</v>
      </c>
      <c r="F139" s="154">
        <v>70074.798999999999</v>
      </c>
      <c r="G139" s="154">
        <v>73516.498000000007</v>
      </c>
      <c r="H139" s="154">
        <v>62489.023300000001</v>
      </c>
      <c r="I139" s="154">
        <v>7585.7756999999801</v>
      </c>
      <c r="J139" s="154">
        <v>5310.0429899999899</v>
      </c>
      <c r="K139" s="155">
        <v>1.0720000000000001</v>
      </c>
      <c r="L139" s="23"/>
    </row>
    <row r="140" spans="1:12">
      <c r="A140" s="151" t="s">
        <v>462</v>
      </c>
      <c r="B140" s="154">
        <v>39048.593000000001</v>
      </c>
      <c r="C140" s="154">
        <v>18394.849999999999</v>
      </c>
      <c r="D140" s="154">
        <v>-4.25</v>
      </c>
      <c r="E140" s="154">
        <v>4243.2</v>
      </c>
      <c r="F140" s="154">
        <v>61682.392999999996</v>
      </c>
      <c r="G140" s="154">
        <v>72314.032999999996</v>
      </c>
      <c r="H140" s="154">
        <v>61466.928050000002</v>
      </c>
      <c r="I140" s="154">
        <v>215.46495000000101</v>
      </c>
      <c r="J140" s="154">
        <v>150.825465000001</v>
      </c>
      <c r="K140" s="155">
        <v>1.002</v>
      </c>
      <c r="L140" s="23"/>
    </row>
    <row r="141" spans="1:12">
      <c r="A141" s="151" t="s">
        <v>463</v>
      </c>
      <c r="B141" s="154">
        <v>42377.155500000001</v>
      </c>
      <c r="C141" s="154">
        <v>37833.5</v>
      </c>
      <c r="D141" s="154">
        <v>-22355.85</v>
      </c>
      <c r="E141" s="154">
        <v>8915.65</v>
      </c>
      <c r="F141" s="154">
        <v>66770.455499999996</v>
      </c>
      <c r="G141" s="154">
        <v>82614.712</v>
      </c>
      <c r="H141" s="154">
        <v>70222.5052</v>
      </c>
      <c r="I141" s="154">
        <v>-3452.0497</v>
      </c>
      <c r="J141" s="154">
        <v>-2416.4347899999998</v>
      </c>
      <c r="K141" s="155">
        <v>0.97099999999999997</v>
      </c>
      <c r="L141" s="23"/>
    </row>
    <row r="142" spans="1:12">
      <c r="A142" s="151" t="s">
        <v>464</v>
      </c>
      <c r="B142" s="154">
        <v>127435.592</v>
      </c>
      <c r="C142" s="154">
        <v>40884.15</v>
      </c>
      <c r="D142" s="154">
        <v>-526.15</v>
      </c>
      <c r="E142" s="154">
        <v>18380.400000000001</v>
      </c>
      <c r="F142" s="154">
        <v>186173.992</v>
      </c>
      <c r="G142" s="154">
        <v>263272.64600000001</v>
      </c>
      <c r="H142" s="154">
        <v>223781.74909999999</v>
      </c>
      <c r="I142" s="154">
        <v>-37607.757100000003</v>
      </c>
      <c r="J142" s="154">
        <v>-26325.429970000001</v>
      </c>
      <c r="K142" s="155">
        <v>0.9</v>
      </c>
      <c r="L142" s="23"/>
    </row>
    <row r="143" spans="1:12">
      <c r="A143" s="151" t="s">
        <v>465</v>
      </c>
      <c r="B143" s="154">
        <v>26209.451499999999</v>
      </c>
      <c r="C143" s="154">
        <v>82689.7</v>
      </c>
      <c r="D143" s="154">
        <v>-31149.95</v>
      </c>
      <c r="E143" s="154">
        <v>14245.15</v>
      </c>
      <c r="F143" s="154">
        <v>91994.351500000004</v>
      </c>
      <c r="G143" s="154">
        <v>114771.932</v>
      </c>
      <c r="H143" s="154">
        <v>97556.142200000002</v>
      </c>
      <c r="I143" s="154">
        <v>-5561.7907000000096</v>
      </c>
      <c r="J143" s="154">
        <v>-3893.2534900000101</v>
      </c>
      <c r="K143" s="155">
        <v>0.96599999999999997</v>
      </c>
      <c r="L143" s="23"/>
    </row>
    <row r="144" spans="1:12">
      <c r="A144" s="151" t="s">
        <v>466</v>
      </c>
      <c r="B144" s="154">
        <v>128370.3925</v>
      </c>
      <c r="C144" s="154">
        <v>25997.25</v>
      </c>
      <c r="D144" s="154">
        <v>-11410.4</v>
      </c>
      <c r="E144" s="154">
        <v>10630.1</v>
      </c>
      <c r="F144" s="154">
        <v>153587.3425</v>
      </c>
      <c r="G144" s="154">
        <v>193215.97899999999</v>
      </c>
      <c r="H144" s="154">
        <v>164233.58215</v>
      </c>
      <c r="I144" s="154">
        <v>-10646.23965</v>
      </c>
      <c r="J144" s="154">
        <v>-7452.3677549999802</v>
      </c>
      <c r="K144" s="155">
        <v>0.96099999999999997</v>
      </c>
      <c r="L144" s="23"/>
    </row>
    <row r="145" spans="1:12">
      <c r="A145" s="151" t="s">
        <v>467</v>
      </c>
      <c r="B145" s="154">
        <v>37302.324000000001</v>
      </c>
      <c r="C145" s="154">
        <v>7292.15</v>
      </c>
      <c r="D145" s="154">
        <v>-4777</v>
      </c>
      <c r="E145" s="154">
        <v>4046.85</v>
      </c>
      <c r="F145" s="154">
        <v>43864.324000000001</v>
      </c>
      <c r="G145" s="154">
        <v>69327.918999999994</v>
      </c>
      <c r="H145" s="154">
        <v>58928.73115</v>
      </c>
      <c r="I145" s="154">
        <v>-15064.407149999999</v>
      </c>
      <c r="J145" s="154">
        <v>-10545.085005000001</v>
      </c>
      <c r="K145" s="155">
        <v>0.84799999999999998</v>
      </c>
      <c r="L145" s="23"/>
    </row>
    <row r="146" spans="1:12">
      <c r="A146" s="151" t="s">
        <v>468</v>
      </c>
      <c r="B146" s="154">
        <v>197074.7255</v>
      </c>
      <c r="C146" s="154">
        <v>46243.4</v>
      </c>
      <c r="D146" s="154">
        <v>-38167.550000000003</v>
      </c>
      <c r="E146" s="154">
        <v>10957.69</v>
      </c>
      <c r="F146" s="154">
        <v>216108.26550000001</v>
      </c>
      <c r="G146" s="154">
        <v>228439.245</v>
      </c>
      <c r="H146" s="154">
        <v>194173.35824999999</v>
      </c>
      <c r="I146" s="154">
        <v>21934.90725</v>
      </c>
      <c r="J146" s="154">
        <v>15354.435074999999</v>
      </c>
      <c r="K146" s="155">
        <v>1.0669999999999999</v>
      </c>
      <c r="L146" s="23"/>
    </row>
    <row r="147" spans="1:12">
      <c r="A147" s="151" t="s">
        <v>469</v>
      </c>
      <c r="B147" s="154">
        <v>41705.837</v>
      </c>
      <c r="C147" s="154">
        <v>10178.75</v>
      </c>
      <c r="D147" s="154">
        <v>-13201.35</v>
      </c>
      <c r="E147" s="154">
        <v>1395.87</v>
      </c>
      <c r="F147" s="154">
        <v>40079.107000000004</v>
      </c>
      <c r="G147" s="154">
        <v>57743.584999999999</v>
      </c>
      <c r="H147" s="154">
        <v>49082.047250000003</v>
      </c>
      <c r="I147" s="154">
        <v>-9002.9402499999906</v>
      </c>
      <c r="J147" s="154">
        <v>-6302.0581749999901</v>
      </c>
      <c r="K147" s="155">
        <v>0.89100000000000001</v>
      </c>
      <c r="L147" s="23"/>
    </row>
    <row r="148" spans="1:12">
      <c r="A148" s="151" t="s">
        <v>470</v>
      </c>
      <c r="B148" s="154">
        <v>57099.913</v>
      </c>
      <c r="C148" s="154">
        <v>24274.3</v>
      </c>
      <c r="D148" s="154">
        <v>-9111.15</v>
      </c>
      <c r="E148" s="154">
        <v>6330.8</v>
      </c>
      <c r="F148" s="154">
        <v>78593.862999999998</v>
      </c>
      <c r="G148" s="154">
        <v>100613.42200000001</v>
      </c>
      <c r="H148" s="154">
        <v>85521.4087</v>
      </c>
      <c r="I148" s="154">
        <v>-6927.5456999999897</v>
      </c>
      <c r="J148" s="154">
        <v>-4849.2819899999904</v>
      </c>
      <c r="K148" s="155">
        <v>0.95199999999999996</v>
      </c>
      <c r="L148" s="23"/>
    </row>
    <row r="149" spans="1:12" ht="19.5" customHeight="1">
      <c r="A149" s="145" t="s">
        <v>471</v>
      </c>
      <c r="B149" s="154"/>
      <c r="C149" s="154"/>
      <c r="D149" s="154"/>
      <c r="E149" s="154"/>
      <c r="F149" s="154"/>
      <c r="G149" s="154"/>
      <c r="H149" s="154"/>
      <c r="I149" s="154"/>
      <c r="J149" s="154"/>
      <c r="K149" s="155"/>
      <c r="L149" s="23"/>
    </row>
    <row r="150" spans="1:12">
      <c r="A150" s="151" t="s">
        <v>472</v>
      </c>
      <c r="B150" s="154">
        <v>111636.4825</v>
      </c>
      <c r="C150" s="154">
        <v>121270.35</v>
      </c>
      <c r="D150" s="154">
        <v>-238</v>
      </c>
      <c r="E150" s="154">
        <v>17301.75</v>
      </c>
      <c r="F150" s="154">
        <v>249970.58249999999</v>
      </c>
      <c r="G150" s="154">
        <v>272216.96399999998</v>
      </c>
      <c r="H150" s="154">
        <v>231384.41940000001</v>
      </c>
      <c r="I150" s="154">
        <v>18586.163100000002</v>
      </c>
      <c r="J150" s="154">
        <v>13010.31417</v>
      </c>
      <c r="K150" s="155">
        <v>1.048</v>
      </c>
      <c r="L150" s="23"/>
    </row>
    <row r="151" spans="1:12">
      <c r="A151" s="151" t="s">
        <v>473</v>
      </c>
      <c r="B151" s="154">
        <v>432481.8775</v>
      </c>
      <c r="C151" s="154">
        <v>121394.45</v>
      </c>
      <c r="D151" s="154">
        <v>-32495.5</v>
      </c>
      <c r="E151" s="154">
        <v>24435.46</v>
      </c>
      <c r="F151" s="154">
        <v>545816.28749999998</v>
      </c>
      <c r="G151" s="154">
        <v>532928.91200000001</v>
      </c>
      <c r="H151" s="154">
        <v>452989.57520000002</v>
      </c>
      <c r="I151" s="154">
        <v>92826.712299999999</v>
      </c>
      <c r="J151" s="154">
        <v>64978.698609999999</v>
      </c>
      <c r="K151" s="155">
        <v>1.1220000000000001</v>
      </c>
      <c r="L151" s="23"/>
    </row>
    <row r="152" spans="1:12">
      <c r="A152" s="151" t="s">
        <v>474</v>
      </c>
      <c r="B152" s="154">
        <v>36879.071000000004</v>
      </c>
      <c r="C152" s="154">
        <v>19476.900000000001</v>
      </c>
      <c r="D152" s="154">
        <v>-4983.55</v>
      </c>
      <c r="E152" s="154">
        <v>1172.1500000000001</v>
      </c>
      <c r="F152" s="154">
        <v>52544.571000000004</v>
      </c>
      <c r="G152" s="154">
        <v>44062.069000000003</v>
      </c>
      <c r="H152" s="154">
        <v>37452.758650000003</v>
      </c>
      <c r="I152" s="154">
        <v>15091.81235</v>
      </c>
      <c r="J152" s="154">
        <v>10564.268645</v>
      </c>
      <c r="K152" s="155">
        <v>1.24</v>
      </c>
      <c r="L152" s="23"/>
    </row>
    <row r="153" spans="1:12">
      <c r="A153" s="151" t="s">
        <v>475</v>
      </c>
      <c r="B153" s="154">
        <v>348155.02399999998</v>
      </c>
      <c r="C153" s="154">
        <v>112292.65</v>
      </c>
      <c r="D153" s="154">
        <v>-35185.75</v>
      </c>
      <c r="E153" s="154">
        <v>12040.76</v>
      </c>
      <c r="F153" s="154">
        <v>437302.68400000001</v>
      </c>
      <c r="G153" s="154">
        <v>434660.00099999999</v>
      </c>
      <c r="H153" s="154">
        <v>369461.00085000001</v>
      </c>
      <c r="I153" s="154">
        <v>67841.683150000099</v>
      </c>
      <c r="J153" s="154">
        <v>47489.178204999997</v>
      </c>
      <c r="K153" s="155">
        <v>1.109</v>
      </c>
      <c r="L153" s="23"/>
    </row>
    <row r="154" spans="1:12">
      <c r="A154" s="151" t="s">
        <v>476</v>
      </c>
      <c r="B154" s="154">
        <v>108250.45849999999</v>
      </c>
      <c r="C154" s="154">
        <v>24876.95</v>
      </c>
      <c r="D154" s="154">
        <v>-17496.400000000001</v>
      </c>
      <c r="E154" s="154">
        <v>6485.84</v>
      </c>
      <c r="F154" s="154">
        <v>122116.84849999999</v>
      </c>
      <c r="G154" s="154">
        <v>136309.72200000001</v>
      </c>
      <c r="H154" s="154">
        <v>115863.2637</v>
      </c>
      <c r="I154" s="154">
        <v>6253.5847999999796</v>
      </c>
      <c r="J154" s="154">
        <v>4377.50935999999</v>
      </c>
      <c r="K154" s="155">
        <v>1.032</v>
      </c>
      <c r="L154" s="23"/>
    </row>
    <row r="155" spans="1:12">
      <c r="A155" s="151" t="s">
        <v>477</v>
      </c>
      <c r="B155" s="154">
        <v>265067.09649999999</v>
      </c>
      <c r="C155" s="154">
        <v>53150.5</v>
      </c>
      <c r="D155" s="154">
        <v>-34056.949999999997</v>
      </c>
      <c r="E155" s="154">
        <v>13874.04</v>
      </c>
      <c r="F155" s="154">
        <v>298034.68650000001</v>
      </c>
      <c r="G155" s="154">
        <v>312735.36099999998</v>
      </c>
      <c r="H155" s="154">
        <v>265825.05684999999</v>
      </c>
      <c r="I155" s="154">
        <v>32209.629649999999</v>
      </c>
      <c r="J155" s="154">
        <v>22546.740754999999</v>
      </c>
      <c r="K155" s="155">
        <v>1.0720000000000001</v>
      </c>
      <c r="L155" s="23"/>
    </row>
    <row r="156" spans="1:12" ht="18.75" customHeight="1">
      <c r="A156" s="145" t="s">
        <v>478</v>
      </c>
      <c r="B156" s="154"/>
      <c r="C156" s="154"/>
      <c r="D156" s="154"/>
      <c r="E156" s="154"/>
      <c r="F156" s="154"/>
      <c r="G156" s="154"/>
      <c r="H156" s="154"/>
      <c r="I156" s="154"/>
      <c r="J156" s="154"/>
      <c r="K156" s="155"/>
      <c r="L156" s="23"/>
    </row>
    <row r="157" spans="1:12">
      <c r="A157" s="151" t="s">
        <v>479</v>
      </c>
      <c r="B157" s="154">
        <v>140836.73499999999</v>
      </c>
      <c r="C157" s="154">
        <v>42023.15</v>
      </c>
      <c r="D157" s="154">
        <v>-19593.349999999999</v>
      </c>
      <c r="E157" s="154">
        <v>5613.91</v>
      </c>
      <c r="F157" s="154">
        <v>168880.44500000001</v>
      </c>
      <c r="G157" s="154">
        <v>165626.25</v>
      </c>
      <c r="H157" s="154">
        <v>140782.3125</v>
      </c>
      <c r="I157" s="154">
        <v>28098.1325</v>
      </c>
      <c r="J157" s="154">
        <v>19668.692749999998</v>
      </c>
      <c r="K157" s="155">
        <v>1.119</v>
      </c>
      <c r="L157" s="23"/>
    </row>
    <row r="158" spans="1:12">
      <c r="A158" s="151" t="s">
        <v>480</v>
      </c>
      <c r="B158" s="154">
        <v>301225.7965</v>
      </c>
      <c r="C158" s="154">
        <v>44641.15</v>
      </c>
      <c r="D158" s="154">
        <v>-89040.05</v>
      </c>
      <c r="E158" s="154">
        <v>11723.2</v>
      </c>
      <c r="F158" s="154">
        <v>268550.09649999999</v>
      </c>
      <c r="G158" s="154">
        <v>294992.00799999997</v>
      </c>
      <c r="H158" s="154">
        <v>250743.20680000001</v>
      </c>
      <c r="I158" s="154">
        <v>17806.889700000102</v>
      </c>
      <c r="J158" s="154">
        <v>12464.8227900001</v>
      </c>
      <c r="K158" s="155">
        <v>1.042</v>
      </c>
      <c r="L158" s="23"/>
    </row>
    <row r="159" spans="1:12">
      <c r="A159" s="151" t="s">
        <v>481</v>
      </c>
      <c r="B159" s="154">
        <v>36265.214</v>
      </c>
      <c r="C159" s="154">
        <v>16167.85</v>
      </c>
      <c r="D159" s="154">
        <v>-9548.0499999999993</v>
      </c>
      <c r="E159" s="154">
        <v>3220.14</v>
      </c>
      <c r="F159" s="154">
        <v>46105.154000000002</v>
      </c>
      <c r="G159" s="154">
        <v>55169.582000000002</v>
      </c>
      <c r="H159" s="154">
        <v>46894.144699999997</v>
      </c>
      <c r="I159" s="154">
        <v>-788.99070000000199</v>
      </c>
      <c r="J159" s="154">
        <v>-552.29349000000104</v>
      </c>
      <c r="K159" s="155">
        <v>0.99</v>
      </c>
      <c r="L159" s="23"/>
    </row>
    <row r="160" spans="1:12">
      <c r="A160" s="151" t="s">
        <v>482</v>
      </c>
      <c r="B160" s="154">
        <v>37107.515500000001</v>
      </c>
      <c r="C160" s="154">
        <v>13913.65</v>
      </c>
      <c r="D160" s="154">
        <v>-10681.1</v>
      </c>
      <c r="E160" s="154">
        <v>3944</v>
      </c>
      <c r="F160" s="154">
        <v>44284.065499999997</v>
      </c>
      <c r="G160" s="154">
        <v>47512.589</v>
      </c>
      <c r="H160" s="154">
        <v>40385.700649999999</v>
      </c>
      <c r="I160" s="154">
        <v>3898.3648500000099</v>
      </c>
      <c r="J160" s="154">
        <v>2728.855395</v>
      </c>
      <c r="K160" s="155">
        <v>1.0569999999999999</v>
      </c>
      <c r="L160" s="23"/>
    </row>
    <row r="161" spans="1:12">
      <c r="A161" s="151" t="s">
        <v>483</v>
      </c>
      <c r="B161" s="154">
        <v>423711.2905</v>
      </c>
      <c r="C161" s="154">
        <v>224375.35</v>
      </c>
      <c r="D161" s="154">
        <v>-138074</v>
      </c>
      <c r="E161" s="154">
        <v>37097.4</v>
      </c>
      <c r="F161" s="154">
        <v>547110.0405</v>
      </c>
      <c r="G161" s="154">
        <v>637299.571</v>
      </c>
      <c r="H161" s="154">
        <v>541704.63535</v>
      </c>
      <c r="I161" s="154">
        <v>5405.4051500000096</v>
      </c>
      <c r="J161" s="154">
        <v>3783.7836050000001</v>
      </c>
      <c r="K161" s="155">
        <v>1.006</v>
      </c>
      <c r="L161" s="23"/>
    </row>
    <row r="162" spans="1:12">
      <c r="A162" s="151" t="s">
        <v>484</v>
      </c>
      <c r="B162" s="154">
        <v>52288.563499999997</v>
      </c>
      <c r="C162" s="154">
        <v>8282.4</v>
      </c>
      <c r="D162" s="154">
        <v>-25756.7</v>
      </c>
      <c r="E162" s="154">
        <v>962.54</v>
      </c>
      <c r="F162" s="154">
        <v>35776.803500000002</v>
      </c>
      <c r="G162" s="154">
        <v>51016.178999999996</v>
      </c>
      <c r="H162" s="154">
        <v>43363.75215</v>
      </c>
      <c r="I162" s="154">
        <v>-7586.9486499999903</v>
      </c>
      <c r="J162" s="154">
        <v>-5310.86405499999</v>
      </c>
      <c r="K162" s="155">
        <v>0.89600000000000002</v>
      </c>
      <c r="L162" s="23"/>
    </row>
    <row r="163" spans="1:12">
      <c r="A163" s="151" t="s">
        <v>485</v>
      </c>
      <c r="B163" s="154">
        <v>41086.374000000003</v>
      </c>
      <c r="C163" s="154">
        <v>5061.75</v>
      </c>
      <c r="D163" s="154">
        <v>-9673</v>
      </c>
      <c r="E163" s="154">
        <v>1173.68</v>
      </c>
      <c r="F163" s="154">
        <v>37648.803999999996</v>
      </c>
      <c r="G163" s="154">
        <v>42314.601000000002</v>
      </c>
      <c r="H163" s="154">
        <v>35967.41085</v>
      </c>
      <c r="I163" s="154">
        <v>1681.3931500000001</v>
      </c>
      <c r="J163" s="154">
        <v>1176.975205</v>
      </c>
      <c r="K163" s="155">
        <v>1.028</v>
      </c>
      <c r="L163" s="23"/>
    </row>
    <row r="164" spans="1:12">
      <c r="A164" s="151" t="s">
        <v>486</v>
      </c>
      <c r="B164" s="154">
        <v>182315.52900000001</v>
      </c>
      <c r="C164" s="154">
        <v>18582.7</v>
      </c>
      <c r="D164" s="154">
        <v>-47474.2</v>
      </c>
      <c r="E164" s="154">
        <v>13227.53</v>
      </c>
      <c r="F164" s="154">
        <v>166651.55900000001</v>
      </c>
      <c r="G164" s="154">
        <v>214063.82</v>
      </c>
      <c r="H164" s="154">
        <v>181954.247</v>
      </c>
      <c r="I164" s="154">
        <v>-15302.688</v>
      </c>
      <c r="J164" s="154">
        <v>-10711.881600000001</v>
      </c>
      <c r="K164" s="155">
        <v>0.95</v>
      </c>
      <c r="L164" s="23"/>
    </row>
    <row r="165" spans="1:12">
      <c r="A165" s="151" t="s">
        <v>487</v>
      </c>
      <c r="B165" s="154">
        <v>12591.075999999999</v>
      </c>
      <c r="C165" s="154">
        <v>8296</v>
      </c>
      <c r="D165" s="154">
        <v>-1217.2</v>
      </c>
      <c r="E165" s="154">
        <v>435.2</v>
      </c>
      <c r="F165" s="154">
        <v>20105.076000000001</v>
      </c>
      <c r="G165" s="154">
        <v>30960.728999999999</v>
      </c>
      <c r="H165" s="154">
        <v>26316.619650000001</v>
      </c>
      <c r="I165" s="154">
        <v>-6211.5436499999996</v>
      </c>
      <c r="J165" s="154">
        <v>-4348.0805549999995</v>
      </c>
      <c r="K165" s="155">
        <v>0.86</v>
      </c>
      <c r="L165" s="23"/>
    </row>
    <row r="166" spans="1:12">
      <c r="A166" s="151" t="s">
        <v>488</v>
      </c>
      <c r="B166" s="154">
        <v>44075.773500000003</v>
      </c>
      <c r="C166" s="154">
        <v>9126.4500000000007</v>
      </c>
      <c r="D166" s="154">
        <v>-19193</v>
      </c>
      <c r="E166" s="154">
        <v>-328.61</v>
      </c>
      <c r="F166" s="154">
        <v>33680.613499999999</v>
      </c>
      <c r="G166" s="154">
        <v>43873.207000000002</v>
      </c>
      <c r="H166" s="154">
        <v>37292.22595</v>
      </c>
      <c r="I166" s="154">
        <v>-3611.6124500000101</v>
      </c>
      <c r="J166" s="154">
        <v>-2528.1287150000098</v>
      </c>
      <c r="K166" s="155">
        <v>0.94199999999999995</v>
      </c>
      <c r="L166" s="23"/>
    </row>
    <row r="167" spans="1:12">
      <c r="A167" s="151" t="s">
        <v>489</v>
      </c>
      <c r="B167" s="154">
        <v>24458.977999999999</v>
      </c>
      <c r="C167" s="154">
        <v>5274.25</v>
      </c>
      <c r="D167" s="154">
        <v>-3592.95</v>
      </c>
      <c r="E167" s="154">
        <v>735.76</v>
      </c>
      <c r="F167" s="154">
        <v>26876.038</v>
      </c>
      <c r="G167" s="154">
        <v>30273.115000000002</v>
      </c>
      <c r="H167" s="154">
        <v>25732.14775</v>
      </c>
      <c r="I167" s="154">
        <v>1143.8902499999999</v>
      </c>
      <c r="J167" s="154">
        <v>800.72317499999804</v>
      </c>
      <c r="K167" s="155">
        <v>1.026</v>
      </c>
      <c r="L167" s="23"/>
    </row>
    <row r="168" spans="1:12">
      <c r="A168" s="151" t="s">
        <v>490</v>
      </c>
      <c r="B168" s="154">
        <v>2488692.6025</v>
      </c>
      <c r="C168" s="154">
        <v>1151675.2</v>
      </c>
      <c r="D168" s="154">
        <v>-274008.55</v>
      </c>
      <c r="E168" s="154">
        <v>165561.98000000001</v>
      </c>
      <c r="F168" s="154">
        <v>3531921.2324999999</v>
      </c>
      <c r="G168" s="154">
        <v>3204702.0019999999</v>
      </c>
      <c r="H168" s="154">
        <v>2723996.7017000001</v>
      </c>
      <c r="I168" s="154">
        <v>807924.530800001</v>
      </c>
      <c r="J168" s="154">
        <v>565547.17156000098</v>
      </c>
      <c r="K168" s="155">
        <v>1.1759999999999999</v>
      </c>
      <c r="L168" s="23"/>
    </row>
    <row r="169" spans="1:12">
      <c r="A169" s="151" t="s">
        <v>491</v>
      </c>
      <c r="B169" s="154">
        <v>53954.947</v>
      </c>
      <c r="C169" s="154">
        <v>17599.25</v>
      </c>
      <c r="D169" s="154">
        <v>-14235.8</v>
      </c>
      <c r="E169" s="154">
        <v>1202.07</v>
      </c>
      <c r="F169" s="154">
        <v>58520.466999999997</v>
      </c>
      <c r="G169" s="154">
        <v>59676.207000000002</v>
      </c>
      <c r="H169" s="154">
        <v>50724.775950000003</v>
      </c>
      <c r="I169" s="154">
        <v>7795.6910499999904</v>
      </c>
      <c r="J169" s="154">
        <v>5456.9837349999998</v>
      </c>
      <c r="K169" s="155">
        <v>1.091</v>
      </c>
      <c r="L169" s="23"/>
    </row>
    <row r="170" spans="1:12">
      <c r="A170" s="151" t="s">
        <v>492</v>
      </c>
      <c r="B170" s="154">
        <v>22869.677</v>
      </c>
      <c r="C170" s="154">
        <v>13600</v>
      </c>
      <c r="D170" s="154">
        <v>-1012.35</v>
      </c>
      <c r="E170" s="154">
        <v>3053.37</v>
      </c>
      <c r="F170" s="154">
        <v>38510.697</v>
      </c>
      <c r="G170" s="154">
        <v>45998.207999999999</v>
      </c>
      <c r="H170" s="154">
        <v>39098.476799999997</v>
      </c>
      <c r="I170" s="154">
        <v>-587.77979999999695</v>
      </c>
      <c r="J170" s="154">
        <v>-411.44585999999799</v>
      </c>
      <c r="K170" s="155">
        <v>0.99099999999999999</v>
      </c>
      <c r="L170" s="23"/>
    </row>
    <row r="171" spans="1:12">
      <c r="A171" s="151" t="s">
        <v>493</v>
      </c>
      <c r="B171" s="154">
        <v>50859.033499999998</v>
      </c>
      <c r="C171" s="154">
        <v>4342.6499999999996</v>
      </c>
      <c r="D171" s="154">
        <v>-19285.650000000001</v>
      </c>
      <c r="E171" s="154">
        <v>3576.8</v>
      </c>
      <c r="F171" s="154">
        <v>39492.833500000001</v>
      </c>
      <c r="G171" s="154">
        <v>53545.951999999997</v>
      </c>
      <c r="H171" s="154">
        <v>45514.059200000003</v>
      </c>
      <c r="I171" s="154">
        <v>-6021.22569999999</v>
      </c>
      <c r="J171" s="154">
        <v>-4214.8579899999904</v>
      </c>
      <c r="K171" s="155">
        <v>0.92100000000000004</v>
      </c>
      <c r="L171" s="23"/>
    </row>
    <row r="172" spans="1:12">
      <c r="A172" s="151" t="s">
        <v>494</v>
      </c>
      <c r="B172" s="154">
        <v>112927.264</v>
      </c>
      <c r="C172" s="154">
        <v>58959.4</v>
      </c>
      <c r="D172" s="154">
        <v>-8918.2000000000007</v>
      </c>
      <c r="E172" s="154">
        <v>10177.56</v>
      </c>
      <c r="F172" s="154">
        <v>173146.024</v>
      </c>
      <c r="G172" s="154">
        <v>207079.43700000001</v>
      </c>
      <c r="H172" s="154">
        <v>176017.52145</v>
      </c>
      <c r="I172" s="154">
        <v>-2871.4974500000199</v>
      </c>
      <c r="J172" s="154">
        <v>-2010.04821500002</v>
      </c>
      <c r="K172" s="155">
        <v>0.99</v>
      </c>
      <c r="L172" s="23"/>
    </row>
    <row r="173" spans="1:12">
      <c r="A173" s="151" t="s">
        <v>495</v>
      </c>
      <c r="B173" s="154">
        <v>27445.574499999999</v>
      </c>
      <c r="C173" s="154">
        <v>7050.75</v>
      </c>
      <c r="D173" s="154">
        <v>-9376.35</v>
      </c>
      <c r="E173" s="154">
        <v>613.87</v>
      </c>
      <c r="F173" s="154">
        <v>25733.844499999999</v>
      </c>
      <c r="G173" s="154">
        <v>24542.484</v>
      </c>
      <c r="H173" s="154">
        <v>20861.111400000002</v>
      </c>
      <c r="I173" s="154">
        <v>4872.7331000000004</v>
      </c>
      <c r="J173" s="154">
        <v>3410.9131699999998</v>
      </c>
      <c r="K173" s="155">
        <v>1.139</v>
      </c>
      <c r="L173" s="23"/>
    </row>
    <row r="174" spans="1:12">
      <c r="A174" s="151" t="s">
        <v>496</v>
      </c>
      <c r="B174" s="154">
        <v>210352.53649999999</v>
      </c>
      <c r="C174" s="154">
        <v>56135.7</v>
      </c>
      <c r="D174" s="154">
        <v>-12303.75</v>
      </c>
      <c r="E174" s="154">
        <v>5603.54</v>
      </c>
      <c r="F174" s="154">
        <v>259788.02650000001</v>
      </c>
      <c r="G174" s="154">
        <v>237431.606</v>
      </c>
      <c r="H174" s="154">
        <v>201816.8651</v>
      </c>
      <c r="I174" s="154">
        <v>57971.161399999997</v>
      </c>
      <c r="J174" s="154">
        <v>40579.812980000002</v>
      </c>
      <c r="K174" s="155">
        <v>1.171</v>
      </c>
      <c r="L174" s="23"/>
    </row>
    <row r="175" spans="1:12">
      <c r="A175" s="151" t="s">
        <v>497</v>
      </c>
      <c r="B175" s="154">
        <v>97317.357000000004</v>
      </c>
      <c r="C175" s="154">
        <v>75957.7</v>
      </c>
      <c r="D175" s="154">
        <v>-153.85</v>
      </c>
      <c r="E175" s="154">
        <v>11339.85</v>
      </c>
      <c r="F175" s="154">
        <v>184461.057</v>
      </c>
      <c r="G175" s="154">
        <v>213807.45300000001</v>
      </c>
      <c r="H175" s="154">
        <v>181736.33504999999</v>
      </c>
      <c r="I175" s="154">
        <v>2724.7219500000101</v>
      </c>
      <c r="J175" s="154">
        <v>1907.3053649999999</v>
      </c>
      <c r="K175" s="155">
        <v>1.0089999999999999</v>
      </c>
      <c r="L175" s="23"/>
    </row>
    <row r="176" spans="1:12">
      <c r="A176" s="151" t="s">
        <v>498</v>
      </c>
      <c r="B176" s="154">
        <v>227261.63399999999</v>
      </c>
      <c r="C176" s="154">
        <v>24850.6</v>
      </c>
      <c r="D176" s="154">
        <v>-31300.400000000001</v>
      </c>
      <c r="E176" s="154">
        <v>8005.3</v>
      </c>
      <c r="F176" s="154">
        <v>228817.13399999999</v>
      </c>
      <c r="G176" s="154">
        <v>257024.94899999999</v>
      </c>
      <c r="H176" s="154">
        <v>218471.20665000001</v>
      </c>
      <c r="I176" s="154">
        <v>10345.92735</v>
      </c>
      <c r="J176" s="154">
        <v>7242.1491450000103</v>
      </c>
      <c r="K176" s="155">
        <v>1.028</v>
      </c>
      <c r="L176" s="23"/>
    </row>
    <row r="177" spans="1:12">
      <c r="A177" s="151" t="s">
        <v>499</v>
      </c>
      <c r="B177" s="154">
        <v>54177.785499999998</v>
      </c>
      <c r="C177" s="154">
        <v>30094.25</v>
      </c>
      <c r="D177" s="154">
        <v>-10360.65</v>
      </c>
      <c r="E177" s="154">
        <v>3220.65</v>
      </c>
      <c r="F177" s="154">
        <v>77132.035499999998</v>
      </c>
      <c r="G177" s="154">
        <v>74135.680999999997</v>
      </c>
      <c r="H177" s="154">
        <v>63015.328849999998</v>
      </c>
      <c r="I177" s="154">
        <v>14116.70665</v>
      </c>
      <c r="J177" s="154">
        <v>9881.6946549999993</v>
      </c>
      <c r="K177" s="155">
        <v>1.133</v>
      </c>
      <c r="L177" s="23"/>
    </row>
    <row r="178" spans="1:12">
      <c r="A178" s="151" t="s">
        <v>500</v>
      </c>
      <c r="B178" s="154">
        <v>77088.106</v>
      </c>
      <c r="C178" s="154">
        <v>23010.35</v>
      </c>
      <c r="D178" s="154">
        <v>-8035.05</v>
      </c>
      <c r="E178" s="154">
        <v>4892.09</v>
      </c>
      <c r="F178" s="154">
        <v>96955.495999999999</v>
      </c>
      <c r="G178" s="154">
        <v>102006.51</v>
      </c>
      <c r="H178" s="154">
        <v>86705.533500000005</v>
      </c>
      <c r="I178" s="154">
        <v>10249.9625</v>
      </c>
      <c r="J178" s="154">
        <v>7174.9737500000101</v>
      </c>
      <c r="K178" s="155">
        <v>1.07</v>
      </c>
      <c r="L178" s="23"/>
    </row>
    <row r="179" spans="1:12">
      <c r="A179" s="151" t="s">
        <v>501</v>
      </c>
      <c r="B179" s="154">
        <v>142988.03750000001</v>
      </c>
      <c r="C179" s="154">
        <v>5808.9</v>
      </c>
      <c r="D179" s="154">
        <v>-26616.9</v>
      </c>
      <c r="E179" s="154">
        <v>5378.12</v>
      </c>
      <c r="F179" s="154">
        <v>127558.1575</v>
      </c>
      <c r="G179" s="154">
        <v>179447.478</v>
      </c>
      <c r="H179" s="154">
        <v>152530.35630000001</v>
      </c>
      <c r="I179" s="154">
        <v>-24972.198799999998</v>
      </c>
      <c r="J179" s="154">
        <v>-17480.53916</v>
      </c>
      <c r="K179" s="155">
        <v>0.90300000000000002</v>
      </c>
      <c r="L179" s="23"/>
    </row>
    <row r="180" spans="1:12">
      <c r="A180" s="151" t="s">
        <v>502</v>
      </c>
      <c r="B180" s="154">
        <v>168863.932</v>
      </c>
      <c r="C180" s="154">
        <v>37844.550000000003</v>
      </c>
      <c r="D180" s="154">
        <v>-15492.1</v>
      </c>
      <c r="E180" s="154">
        <v>15122.52</v>
      </c>
      <c r="F180" s="154">
        <v>206338.902</v>
      </c>
      <c r="G180" s="154">
        <v>213335.302</v>
      </c>
      <c r="H180" s="154">
        <v>181335.0067</v>
      </c>
      <c r="I180" s="154">
        <v>25003.8953</v>
      </c>
      <c r="J180" s="154">
        <v>17502.726709999999</v>
      </c>
      <c r="K180" s="155">
        <v>1.0820000000000001</v>
      </c>
      <c r="L180" s="23"/>
    </row>
    <row r="181" spans="1:12">
      <c r="A181" s="151" t="s">
        <v>503</v>
      </c>
      <c r="B181" s="154">
        <v>68194.187000000005</v>
      </c>
      <c r="C181" s="154">
        <v>7278.55</v>
      </c>
      <c r="D181" s="154">
        <v>-11815.85</v>
      </c>
      <c r="E181" s="154">
        <v>1111.97</v>
      </c>
      <c r="F181" s="154">
        <v>64768.857000000004</v>
      </c>
      <c r="G181" s="154">
        <v>79913.455000000002</v>
      </c>
      <c r="H181" s="154">
        <v>67926.436749999993</v>
      </c>
      <c r="I181" s="154">
        <v>-3157.5797499999799</v>
      </c>
      <c r="J181" s="154">
        <v>-2210.3058249999899</v>
      </c>
      <c r="K181" s="155">
        <v>0.97199999999999998</v>
      </c>
      <c r="L181" s="23"/>
    </row>
    <row r="182" spans="1:12">
      <c r="A182" s="151" t="s">
        <v>504</v>
      </c>
      <c r="B182" s="154">
        <v>47175.891499999998</v>
      </c>
      <c r="C182" s="154">
        <v>11271</v>
      </c>
      <c r="D182" s="154">
        <v>-5591.3</v>
      </c>
      <c r="E182" s="154">
        <v>2886.43</v>
      </c>
      <c r="F182" s="154">
        <v>55742.021500000003</v>
      </c>
      <c r="G182" s="154">
        <v>62574.076000000001</v>
      </c>
      <c r="H182" s="154">
        <v>53187.964599999999</v>
      </c>
      <c r="I182" s="154">
        <v>2554.0569</v>
      </c>
      <c r="J182" s="154">
        <v>1787.8398299999999</v>
      </c>
      <c r="K182" s="155">
        <v>1.0289999999999999</v>
      </c>
      <c r="L182" s="23"/>
    </row>
    <row r="183" spans="1:12">
      <c r="A183" s="151" t="s">
        <v>505</v>
      </c>
      <c r="B183" s="154">
        <v>314793.71799999999</v>
      </c>
      <c r="C183" s="154">
        <v>99795.1</v>
      </c>
      <c r="D183" s="154">
        <v>-50592</v>
      </c>
      <c r="E183" s="154">
        <v>17665.38</v>
      </c>
      <c r="F183" s="154">
        <v>381662.19799999997</v>
      </c>
      <c r="G183" s="154">
        <v>381549.842</v>
      </c>
      <c r="H183" s="154">
        <v>324317.36570000002</v>
      </c>
      <c r="I183" s="154">
        <v>57344.832300000002</v>
      </c>
      <c r="J183" s="154">
        <v>40141.382610000001</v>
      </c>
      <c r="K183" s="155">
        <v>1.105</v>
      </c>
      <c r="L183" s="23"/>
    </row>
    <row r="184" spans="1:12">
      <c r="A184" s="151" t="s">
        <v>506</v>
      </c>
      <c r="B184" s="154">
        <v>68561.38</v>
      </c>
      <c r="C184" s="154">
        <v>13838</v>
      </c>
      <c r="D184" s="154">
        <v>-6490.6</v>
      </c>
      <c r="E184" s="154">
        <v>1727.54</v>
      </c>
      <c r="F184" s="154">
        <v>77636.320000000007</v>
      </c>
      <c r="G184" s="154">
        <v>72715.331000000006</v>
      </c>
      <c r="H184" s="154">
        <v>61808.031349999997</v>
      </c>
      <c r="I184" s="154">
        <v>15828.28865</v>
      </c>
      <c r="J184" s="154">
        <v>11079.802055</v>
      </c>
      <c r="K184" s="155">
        <v>1.1519999999999999</v>
      </c>
      <c r="L184" s="23"/>
    </row>
    <row r="185" spans="1:12">
      <c r="A185" s="151" t="s">
        <v>507</v>
      </c>
      <c r="B185" s="154">
        <v>171018.03750000001</v>
      </c>
      <c r="C185" s="154">
        <v>30858.400000000001</v>
      </c>
      <c r="D185" s="154">
        <v>-30691.8</v>
      </c>
      <c r="E185" s="154">
        <v>7174.68</v>
      </c>
      <c r="F185" s="154">
        <v>178359.3175</v>
      </c>
      <c r="G185" s="154">
        <v>204853.666</v>
      </c>
      <c r="H185" s="154">
        <v>174125.61610000001</v>
      </c>
      <c r="I185" s="154">
        <v>4233.7014000000199</v>
      </c>
      <c r="J185" s="154">
        <v>2963.5909800000099</v>
      </c>
      <c r="K185" s="155">
        <v>1.014</v>
      </c>
      <c r="L185" s="23"/>
    </row>
    <row r="186" spans="1:12">
      <c r="A186" s="151" t="s">
        <v>508</v>
      </c>
      <c r="B186" s="154">
        <v>109284.76549999999</v>
      </c>
      <c r="C186" s="154">
        <v>11933.15</v>
      </c>
      <c r="D186" s="154">
        <v>-26971.35</v>
      </c>
      <c r="E186" s="154">
        <v>5799.89</v>
      </c>
      <c r="F186" s="154">
        <v>100046.4555</v>
      </c>
      <c r="G186" s="154">
        <v>107315.55100000001</v>
      </c>
      <c r="H186" s="154">
        <v>91218.218349999996</v>
      </c>
      <c r="I186" s="154">
        <v>8828.2371499999899</v>
      </c>
      <c r="J186" s="154">
        <v>6179.7660049999904</v>
      </c>
      <c r="K186" s="155">
        <v>1.0580000000000001</v>
      </c>
      <c r="L186" s="23"/>
    </row>
    <row r="187" spans="1:12">
      <c r="A187" s="151" t="s">
        <v>509</v>
      </c>
      <c r="B187" s="154">
        <v>307920.76199999999</v>
      </c>
      <c r="C187" s="154">
        <v>39977.199999999997</v>
      </c>
      <c r="D187" s="154">
        <v>-62819.25</v>
      </c>
      <c r="E187" s="154">
        <v>13667.49</v>
      </c>
      <c r="F187" s="154">
        <v>298746.20199999999</v>
      </c>
      <c r="G187" s="154">
        <v>394650.57799999998</v>
      </c>
      <c r="H187" s="154">
        <v>335452.99129999999</v>
      </c>
      <c r="I187" s="154">
        <v>-36706.789299999997</v>
      </c>
      <c r="J187" s="154">
        <v>-25694.752509999998</v>
      </c>
      <c r="K187" s="155">
        <v>0.93500000000000005</v>
      </c>
      <c r="L187" s="23"/>
    </row>
    <row r="188" spans="1:12">
      <c r="A188" s="151" t="s">
        <v>510</v>
      </c>
      <c r="B188" s="154">
        <v>27987.955000000002</v>
      </c>
      <c r="C188" s="154">
        <v>8511.0499999999993</v>
      </c>
      <c r="D188" s="154">
        <v>-4762.55</v>
      </c>
      <c r="E188" s="154">
        <v>2013.99</v>
      </c>
      <c r="F188" s="154">
        <v>33750.445</v>
      </c>
      <c r="G188" s="154">
        <v>35644.47</v>
      </c>
      <c r="H188" s="154">
        <v>30297.799500000001</v>
      </c>
      <c r="I188" s="154">
        <v>3452.6455000000001</v>
      </c>
      <c r="J188" s="154">
        <v>2416.85185</v>
      </c>
      <c r="K188" s="155">
        <v>1.0680000000000001</v>
      </c>
      <c r="L188" s="23"/>
    </row>
    <row r="189" spans="1:12">
      <c r="A189" s="151" t="s">
        <v>511</v>
      </c>
      <c r="B189" s="154">
        <v>126462.951</v>
      </c>
      <c r="C189" s="154">
        <v>29504.35</v>
      </c>
      <c r="D189" s="154">
        <v>-15971.5</v>
      </c>
      <c r="E189" s="154">
        <v>5443.57</v>
      </c>
      <c r="F189" s="154">
        <v>145439.37100000001</v>
      </c>
      <c r="G189" s="154">
        <v>144265.83199999999</v>
      </c>
      <c r="H189" s="154">
        <v>122625.9572</v>
      </c>
      <c r="I189" s="154">
        <v>22813.413799999998</v>
      </c>
      <c r="J189" s="154">
        <v>15969.389660000001</v>
      </c>
      <c r="K189" s="155">
        <v>1.111</v>
      </c>
      <c r="L189" s="23"/>
    </row>
    <row r="190" spans="1:12">
      <c r="A190" s="151" t="s">
        <v>512</v>
      </c>
      <c r="B190" s="154">
        <v>52491.781000000003</v>
      </c>
      <c r="C190" s="154">
        <v>7276.85</v>
      </c>
      <c r="D190" s="154">
        <v>-7055</v>
      </c>
      <c r="E190" s="154">
        <v>4154.8</v>
      </c>
      <c r="F190" s="154">
        <v>56868.430999999997</v>
      </c>
      <c r="G190" s="154">
        <v>68565.796000000002</v>
      </c>
      <c r="H190" s="154">
        <v>58280.926599999999</v>
      </c>
      <c r="I190" s="154">
        <v>-1412.4956</v>
      </c>
      <c r="J190" s="154">
        <v>-988.74692000000096</v>
      </c>
      <c r="K190" s="155">
        <v>0.98599999999999999</v>
      </c>
      <c r="L190" s="23"/>
    </row>
    <row r="191" spans="1:12">
      <c r="A191" s="151" t="s">
        <v>513</v>
      </c>
      <c r="B191" s="154">
        <v>44449.974000000002</v>
      </c>
      <c r="C191" s="154">
        <v>13103.6</v>
      </c>
      <c r="D191" s="154">
        <v>-6066.45</v>
      </c>
      <c r="E191" s="154">
        <v>5545.4</v>
      </c>
      <c r="F191" s="154">
        <v>57032.523999999998</v>
      </c>
      <c r="G191" s="154">
        <v>54300.373</v>
      </c>
      <c r="H191" s="154">
        <v>46155.317049999998</v>
      </c>
      <c r="I191" s="154">
        <v>10877.20695</v>
      </c>
      <c r="J191" s="154">
        <v>7614.0448649999998</v>
      </c>
      <c r="K191" s="155">
        <v>1.1399999999999999</v>
      </c>
      <c r="L191" s="23"/>
    </row>
    <row r="192" spans="1:12">
      <c r="A192" s="151" t="s">
        <v>514</v>
      </c>
      <c r="B192" s="154">
        <v>62869.888500000001</v>
      </c>
      <c r="C192" s="154">
        <v>14102.35</v>
      </c>
      <c r="D192" s="154">
        <v>-10089.5</v>
      </c>
      <c r="E192" s="154">
        <v>1273.47</v>
      </c>
      <c r="F192" s="154">
        <v>68156.208499999993</v>
      </c>
      <c r="G192" s="154">
        <v>60181.213000000003</v>
      </c>
      <c r="H192" s="154">
        <v>51154.031049999998</v>
      </c>
      <c r="I192" s="154">
        <v>17002.177449999999</v>
      </c>
      <c r="J192" s="154">
        <v>11901.524214999999</v>
      </c>
      <c r="K192" s="155">
        <v>1.198</v>
      </c>
      <c r="L192" s="23"/>
    </row>
    <row r="193" spans="1:12">
      <c r="A193" s="151" t="s">
        <v>515</v>
      </c>
      <c r="B193" s="154">
        <v>38750.073499999999</v>
      </c>
      <c r="C193" s="154">
        <v>11895.75</v>
      </c>
      <c r="D193" s="154">
        <v>-9771.6</v>
      </c>
      <c r="E193" s="154">
        <v>3606.21</v>
      </c>
      <c r="F193" s="154">
        <v>44480.433499999999</v>
      </c>
      <c r="G193" s="154">
        <v>56686.837</v>
      </c>
      <c r="H193" s="154">
        <v>48183.811450000001</v>
      </c>
      <c r="I193" s="154">
        <v>-3703.3779500000001</v>
      </c>
      <c r="J193" s="154">
        <v>-2592.3645649999999</v>
      </c>
      <c r="K193" s="155">
        <v>0.95399999999999996</v>
      </c>
      <c r="L193" s="23"/>
    </row>
    <row r="194" spans="1:12">
      <c r="A194" s="151" t="s">
        <v>516</v>
      </c>
      <c r="B194" s="154">
        <v>53883.470500000003</v>
      </c>
      <c r="C194" s="154">
        <v>11594.85</v>
      </c>
      <c r="D194" s="154">
        <v>-4282.3</v>
      </c>
      <c r="E194" s="154">
        <v>5169.87</v>
      </c>
      <c r="F194" s="154">
        <v>66365.890499999994</v>
      </c>
      <c r="G194" s="154">
        <v>88641.337</v>
      </c>
      <c r="H194" s="154">
        <v>75345.136450000005</v>
      </c>
      <c r="I194" s="154">
        <v>-8979.2459500000004</v>
      </c>
      <c r="J194" s="154">
        <v>-6285.4721650000001</v>
      </c>
      <c r="K194" s="155">
        <v>0.92900000000000005</v>
      </c>
      <c r="L194" s="23"/>
    </row>
    <row r="195" spans="1:12">
      <c r="A195" s="151" t="s">
        <v>517</v>
      </c>
      <c r="B195" s="154">
        <v>64101.807000000001</v>
      </c>
      <c r="C195" s="154">
        <v>17634.95</v>
      </c>
      <c r="D195" s="154">
        <v>-10629.25</v>
      </c>
      <c r="E195" s="154">
        <v>5606.09</v>
      </c>
      <c r="F195" s="154">
        <v>76713.596999999994</v>
      </c>
      <c r="G195" s="154">
        <v>88663.398000000001</v>
      </c>
      <c r="H195" s="154">
        <v>75363.888300000006</v>
      </c>
      <c r="I195" s="154">
        <v>1349.7086999999899</v>
      </c>
      <c r="J195" s="154">
        <v>944.79608999999198</v>
      </c>
      <c r="K195" s="155">
        <v>1.0109999999999999</v>
      </c>
      <c r="L195" s="23"/>
    </row>
    <row r="196" spans="1:12">
      <c r="A196" s="151" t="s">
        <v>518</v>
      </c>
      <c r="B196" s="154">
        <v>59165.724000000002</v>
      </c>
      <c r="C196" s="154">
        <v>15600.05</v>
      </c>
      <c r="D196" s="154">
        <v>-15661.25</v>
      </c>
      <c r="E196" s="154">
        <v>3589.72</v>
      </c>
      <c r="F196" s="154">
        <v>62694.243999999999</v>
      </c>
      <c r="G196" s="154">
        <v>73231.505000000005</v>
      </c>
      <c r="H196" s="154">
        <v>62246.77925</v>
      </c>
      <c r="I196" s="154">
        <v>447.46475000000601</v>
      </c>
      <c r="J196" s="154">
        <v>313.22532500000398</v>
      </c>
      <c r="K196" s="155">
        <v>1.004</v>
      </c>
      <c r="L196" s="23"/>
    </row>
    <row r="197" spans="1:12">
      <c r="A197" s="151" t="s">
        <v>519</v>
      </c>
      <c r="B197" s="154">
        <v>288927.63400000002</v>
      </c>
      <c r="C197" s="154">
        <v>69396.55</v>
      </c>
      <c r="D197" s="154">
        <v>-48565.599999999999</v>
      </c>
      <c r="E197" s="154">
        <v>16889.84</v>
      </c>
      <c r="F197" s="154">
        <v>326648.424</v>
      </c>
      <c r="G197" s="154">
        <v>346248.261</v>
      </c>
      <c r="H197" s="154">
        <v>294311.02185000002</v>
      </c>
      <c r="I197" s="154">
        <v>32337.402150000002</v>
      </c>
      <c r="J197" s="154">
        <v>22636.181505</v>
      </c>
      <c r="K197" s="155">
        <v>1.0649999999999999</v>
      </c>
      <c r="L197" s="23"/>
    </row>
    <row r="198" spans="1:12">
      <c r="A198" s="151" t="s">
        <v>520</v>
      </c>
      <c r="B198" s="154">
        <v>76670.459000000003</v>
      </c>
      <c r="C198" s="154">
        <v>5139.95</v>
      </c>
      <c r="D198" s="154">
        <v>-22740.9</v>
      </c>
      <c r="E198" s="154">
        <v>2432.6999999999998</v>
      </c>
      <c r="F198" s="154">
        <v>61502.209000000003</v>
      </c>
      <c r="G198" s="154">
        <v>96544.156000000003</v>
      </c>
      <c r="H198" s="154">
        <v>82062.532600000006</v>
      </c>
      <c r="I198" s="154">
        <v>-20560.3236</v>
      </c>
      <c r="J198" s="154">
        <v>-14392.22652</v>
      </c>
      <c r="K198" s="155">
        <v>0.85099999999999998</v>
      </c>
      <c r="L198" s="23"/>
    </row>
    <row r="199" spans="1:12">
      <c r="A199" s="151" t="s">
        <v>521</v>
      </c>
      <c r="B199" s="154">
        <v>345869.17749999999</v>
      </c>
      <c r="C199" s="154">
        <v>64704.55</v>
      </c>
      <c r="D199" s="154">
        <v>-50961.75</v>
      </c>
      <c r="E199" s="154">
        <v>11219.15</v>
      </c>
      <c r="F199" s="154">
        <v>370831.1275</v>
      </c>
      <c r="G199" s="154">
        <v>429919.93599999999</v>
      </c>
      <c r="H199" s="154">
        <v>365431.94559999998</v>
      </c>
      <c r="I199" s="154">
        <v>5399.1819000000296</v>
      </c>
      <c r="J199" s="154">
        <v>3779.42733000002</v>
      </c>
      <c r="K199" s="155">
        <v>1.0089999999999999</v>
      </c>
      <c r="L199" s="23"/>
    </row>
    <row r="200" spans="1:12">
      <c r="A200" s="151" t="s">
        <v>522</v>
      </c>
      <c r="B200" s="154">
        <v>115026.711</v>
      </c>
      <c r="C200" s="154">
        <v>27149</v>
      </c>
      <c r="D200" s="154">
        <v>-7455.35</v>
      </c>
      <c r="E200" s="154">
        <v>8394.94</v>
      </c>
      <c r="F200" s="154">
        <v>143115.30100000001</v>
      </c>
      <c r="G200" s="154">
        <v>154468.06400000001</v>
      </c>
      <c r="H200" s="154">
        <v>131297.85440000001</v>
      </c>
      <c r="I200" s="154">
        <v>11817.446599999999</v>
      </c>
      <c r="J200" s="154">
        <v>8272.2126200000002</v>
      </c>
      <c r="K200" s="155">
        <v>1.054</v>
      </c>
      <c r="L200" s="23"/>
    </row>
    <row r="201" spans="1:12">
      <c r="A201" s="151" t="s">
        <v>523</v>
      </c>
      <c r="B201" s="154">
        <v>94674.127999999997</v>
      </c>
      <c r="C201" s="154">
        <v>13355.2</v>
      </c>
      <c r="D201" s="154">
        <v>-14410.05</v>
      </c>
      <c r="E201" s="154">
        <v>1993.93</v>
      </c>
      <c r="F201" s="154">
        <v>95613.207999999999</v>
      </c>
      <c r="G201" s="154">
        <v>115422.171</v>
      </c>
      <c r="H201" s="154">
        <v>98108.845350000003</v>
      </c>
      <c r="I201" s="154">
        <v>-2495.63735000002</v>
      </c>
      <c r="J201" s="154">
        <v>-1746.9461450000099</v>
      </c>
      <c r="K201" s="155">
        <v>0.98499999999999999</v>
      </c>
      <c r="L201" s="23"/>
    </row>
    <row r="202" spans="1:12">
      <c r="A202" s="151" t="s">
        <v>524</v>
      </c>
      <c r="B202" s="154">
        <v>49439.313999999998</v>
      </c>
      <c r="C202" s="154">
        <v>18493.45</v>
      </c>
      <c r="D202" s="154">
        <v>-13831.2</v>
      </c>
      <c r="E202" s="154">
        <v>4465.7299999999996</v>
      </c>
      <c r="F202" s="154">
        <v>58567.294000000002</v>
      </c>
      <c r="G202" s="154">
        <v>60191.678999999996</v>
      </c>
      <c r="H202" s="154">
        <v>51162.927150000003</v>
      </c>
      <c r="I202" s="154">
        <v>7404.3668500000103</v>
      </c>
      <c r="J202" s="154">
        <v>5183.0567950000004</v>
      </c>
      <c r="K202" s="155">
        <v>1.0860000000000001</v>
      </c>
      <c r="L202" s="23"/>
    </row>
    <row r="203" spans="1:12">
      <c r="A203" s="151" t="s">
        <v>525</v>
      </c>
      <c r="B203" s="154">
        <v>228417.87150000001</v>
      </c>
      <c r="C203" s="154">
        <v>31115.1</v>
      </c>
      <c r="D203" s="154">
        <v>-17086.7</v>
      </c>
      <c r="E203" s="154">
        <v>9282.34</v>
      </c>
      <c r="F203" s="154">
        <v>251728.6115</v>
      </c>
      <c r="G203" s="154">
        <v>265165.16200000001</v>
      </c>
      <c r="H203" s="154">
        <v>225390.38769999999</v>
      </c>
      <c r="I203" s="154">
        <v>26338.2238</v>
      </c>
      <c r="J203" s="154">
        <v>18436.756659999999</v>
      </c>
      <c r="K203" s="155">
        <v>1.07</v>
      </c>
      <c r="L203" s="23"/>
    </row>
    <row r="204" spans="1:12">
      <c r="A204" s="151" t="s">
        <v>526</v>
      </c>
      <c r="B204" s="154">
        <v>97722.390499999994</v>
      </c>
      <c r="C204" s="154">
        <v>8053.75</v>
      </c>
      <c r="D204" s="154">
        <v>-16789.2</v>
      </c>
      <c r="E204" s="154">
        <v>999.6</v>
      </c>
      <c r="F204" s="154">
        <v>89986.540500000003</v>
      </c>
      <c r="G204" s="154">
        <v>106330.148</v>
      </c>
      <c r="H204" s="154">
        <v>90380.625799999994</v>
      </c>
      <c r="I204" s="154">
        <v>-394.085299999992</v>
      </c>
      <c r="J204" s="154">
        <v>-275.85970999999398</v>
      </c>
      <c r="K204" s="155">
        <v>0.997</v>
      </c>
      <c r="L204" s="23"/>
    </row>
    <row r="205" spans="1:12">
      <c r="A205" s="151" t="s">
        <v>527</v>
      </c>
      <c r="B205" s="154">
        <v>66681.968500000003</v>
      </c>
      <c r="C205" s="154">
        <v>13050.9</v>
      </c>
      <c r="D205" s="154">
        <v>-5570.05</v>
      </c>
      <c r="E205" s="154">
        <v>2053.6</v>
      </c>
      <c r="F205" s="154">
        <v>76216.4185</v>
      </c>
      <c r="G205" s="154">
        <v>65132.673000000003</v>
      </c>
      <c r="H205" s="154">
        <v>55362.77205</v>
      </c>
      <c r="I205" s="154">
        <v>20853.64645</v>
      </c>
      <c r="J205" s="154">
        <v>14597.552514999999</v>
      </c>
      <c r="K205" s="155">
        <v>1.224</v>
      </c>
      <c r="L205" s="23"/>
    </row>
    <row r="206" spans="1:12" ht="18.75" customHeight="1">
      <c r="A206" s="145" t="s">
        <v>528</v>
      </c>
      <c r="B206" s="154"/>
      <c r="C206" s="154"/>
      <c r="D206" s="154"/>
      <c r="E206" s="154"/>
      <c r="F206" s="154"/>
      <c r="G206" s="154"/>
      <c r="H206" s="154"/>
      <c r="I206" s="154"/>
      <c r="J206" s="154"/>
      <c r="K206" s="155"/>
      <c r="L206" s="23"/>
    </row>
    <row r="207" spans="1:12">
      <c r="A207" s="151" t="s">
        <v>529</v>
      </c>
      <c r="B207" s="154">
        <v>115508.827</v>
      </c>
      <c r="C207" s="154">
        <v>27332.6</v>
      </c>
      <c r="D207" s="154">
        <v>-27846</v>
      </c>
      <c r="E207" s="154">
        <v>4133.55</v>
      </c>
      <c r="F207" s="154">
        <v>119128.977</v>
      </c>
      <c r="G207" s="154">
        <v>146323.16</v>
      </c>
      <c r="H207" s="154">
        <v>124374.686</v>
      </c>
      <c r="I207" s="154">
        <v>-5245.7089999999998</v>
      </c>
      <c r="J207" s="154">
        <v>-3671.9962999999998</v>
      </c>
      <c r="K207" s="155">
        <v>0.97499999999999998</v>
      </c>
      <c r="L207" s="23"/>
    </row>
    <row r="208" spans="1:12">
      <c r="A208" s="151" t="s">
        <v>530</v>
      </c>
      <c r="B208" s="154">
        <v>24635.566999999999</v>
      </c>
      <c r="C208" s="154">
        <v>13842.25</v>
      </c>
      <c r="D208" s="154">
        <v>-1201.9000000000001</v>
      </c>
      <c r="E208" s="154">
        <v>4135.25</v>
      </c>
      <c r="F208" s="154">
        <v>41411.167000000001</v>
      </c>
      <c r="G208" s="154">
        <v>53987.152999999998</v>
      </c>
      <c r="H208" s="154">
        <v>45889.080049999997</v>
      </c>
      <c r="I208" s="154">
        <v>-4477.9130500000001</v>
      </c>
      <c r="J208" s="154">
        <v>-3134.539135</v>
      </c>
      <c r="K208" s="155">
        <v>0.94199999999999995</v>
      </c>
      <c r="L208" s="23"/>
    </row>
    <row r="209" spans="1:12">
      <c r="A209" s="151" t="s">
        <v>531</v>
      </c>
      <c r="B209" s="154">
        <v>60251.886500000001</v>
      </c>
      <c r="C209" s="154">
        <v>6947.05</v>
      </c>
      <c r="D209" s="154">
        <v>-15257.5</v>
      </c>
      <c r="E209" s="154">
        <v>1552.78</v>
      </c>
      <c r="F209" s="154">
        <v>53494.216500000002</v>
      </c>
      <c r="G209" s="154">
        <v>57669.796999999999</v>
      </c>
      <c r="H209" s="154">
        <v>49019.327449999997</v>
      </c>
      <c r="I209" s="154">
        <v>4474.8890499999998</v>
      </c>
      <c r="J209" s="154">
        <v>3132.4223350000002</v>
      </c>
      <c r="K209" s="155">
        <v>1.054</v>
      </c>
      <c r="L209" s="23"/>
    </row>
    <row r="210" spans="1:12">
      <c r="A210" s="151" t="s">
        <v>532</v>
      </c>
      <c r="B210" s="154">
        <v>66670.756500000003</v>
      </c>
      <c r="C210" s="154">
        <v>12293.55</v>
      </c>
      <c r="D210" s="154">
        <v>-19425.900000000001</v>
      </c>
      <c r="E210" s="154">
        <v>2264.91</v>
      </c>
      <c r="F210" s="154">
        <v>61803.316500000001</v>
      </c>
      <c r="G210" s="154">
        <v>67403.789999999994</v>
      </c>
      <c r="H210" s="154">
        <v>57293.2215</v>
      </c>
      <c r="I210" s="154">
        <v>4510.0950000000103</v>
      </c>
      <c r="J210" s="154">
        <v>3157.0665000000099</v>
      </c>
      <c r="K210" s="155">
        <v>1.0469999999999999</v>
      </c>
      <c r="L210" s="23"/>
    </row>
    <row r="211" spans="1:12">
      <c r="A211" s="151" t="s">
        <v>533</v>
      </c>
      <c r="B211" s="154">
        <v>53126.660499999998</v>
      </c>
      <c r="C211" s="154">
        <v>8073.3</v>
      </c>
      <c r="D211" s="154">
        <v>-21252.55</v>
      </c>
      <c r="E211" s="154">
        <v>2387.14</v>
      </c>
      <c r="F211" s="154">
        <v>42334.550499999998</v>
      </c>
      <c r="G211" s="154">
        <v>61955.749000000003</v>
      </c>
      <c r="H211" s="154">
        <v>52662.38665</v>
      </c>
      <c r="I211" s="154">
        <v>-10327.836149999999</v>
      </c>
      <c r="J211" s="154">
        <v>-7229.4853050000002</v>
      </c>
      <c r="K211" s="155">
        <v>0.88300000000000001</v>
      </c>
      <c r="L211" s="23"/>
    </row>
    <row r="212" spans="1:12">
      <c r="A212" s="151" t="s">
        <v>534</v>
      </c>
      <c r="B212" s="154">
        <v>85142.526500000007</v>
      </c>
      <c r="C212" s="154">
        <v>11093.35</v>
      </c>
      <c r="D212" s="154">
        <v>-28194.5</v>
      </c>
      <c r="E212" s="154">
        <v>1166.8800000000001</v>
      </c>
      <c r="F212" s="154">
        <v>69208.256500000003</v>
      </c>
      <c r="G212" s="154">
        <v>68542.138999999996</v>
      </c>
      <c r="H212" s="154">
        <v>58260.818149999999</v>
      </c>
      <c r="I212" s="154">
        <v>10947.43835</v>
      </c>
      <c r="J212" s="154">
        <v>7663.2068450000097</v>
      </c>
      <c r="K212" s="155">
        <v>1.1120000000000001</v>
      </c>
      <c r="L212" s="23"/>
    </row>
    <row r="213" spans="1:12">
      <c r="A213" s="151" t="s">
        <v>535</v>
      </c>
      <c r="B213" s="154">
        <v>98703.440499999997</v>
      </c>
      <c r="C213" s="154">
        <v>14204.35</v>
      </c>
      <c r="D213" s="154">
        <v>-24922</v>
      </c>
      <c r="E213" s="154">
        <v>1748.28</v>
      </c>
      <c r="F213" s="154">
        <v>89734.070500000002</v>
      </c>
      <c r="G213" s="154">
        <v>86907.585000000006</v>
      </c>
      <c r="H213" s="154">
        <v>73871.447249999997</v>
      </c>
      <c r="I213" s="154">
        <v>15862.623250000001</v>
      </c>
      <c r="J213" s="154">
        <v>11103.836275</v>
      </c>
      <c r="K213" s="155">
        <v>1.1279999999999999</v>
      </c>
      <c r="L213" s="23"/>
    </row>
    <row r="214" spans="1:12">
      <c r="A214" s="151" t="s">
        <v>536</v>
      </c>
      <c r="B214" s="154">
        <v>266758.70699999999</v>
      </c>
      <c r="C214" s="154">
        <v>116473.8</v>
      </c>
      <c r="D214" s="154">
        <v>-17665.55</v>
      </c>
      <c r="E214" s="154">
        <v>36427.089999999997</v>
      </c>
      <c r="F214" s="154">
        <v>401994.04700000002</v>
      </c>
      <c r="G214" s="154">
        <v>532203.39</v>
      </c>
      <c r="H214" s="154">
        <v>452372.88150000002</v>
      </c>
      <c r="I214" s="154">
        <v>-50378.834499999997</v>
      </c>
      <c r="J214" s="154">
        <v>-35265.184150000001</v>
      </c>
      <c r="K214" s="155">
        <v>0.93400000000000005</v>
      </c>
      <c r="L214" s="23"/>
    </row>
    <row r="215" spans="1:12">
      <c r="A215" s="151" t="s">
        <v>537</v>
      </c>
      <c r="B215" s="154">
        <v>70243.179999999993</v>
      </c>
      <c r="C215" s="154">
        <v>11994.35</v>
      </c>
      <c r="D215" s="154">
        <v>-22183.3</v>
      </c>
      <c r="E215" s="154">
        <v>1222.1300000000001</v>
      </c>
      <c r="F215" s="154">
        <v>61276.36</v>
      </c>
      <c r="G215" s="154">
        <v>73400.437000000005</v>
      </c>
      <c r="H215" s="154">
        <v>62390.371449999999</v>
      </c>
      <c r="I215" s="154">
        <v>-1114.01145000001</v>
      </c>
      <c r="J215" s="154">
        <v>-779.80801500000905</v>
      </c>
      <c r="K215" s="155">
        <v>0.98899999999999999</v>
      </c>
      <c r="L215" s="23"/>
    </row>
    <row r="216" spans="1:12">
      <c r="A216" s="151" t="s">
        <v>538</v>
      </c>
      <c r="B216" s="154">
        <v>94859.126000000004</v>
      </c>
      <c r="C216" s="154">
        <v>21397.05</v>
      </c>
      <c r="D216" s="154">
        <v>-14123.6</v>
      </c>
      <c r="E216" s="154">
        <v>6060.5</v>
      </c>
      <c r="F216" s="154">
        <v>108193.076</v>
      </c>
      <c r="G216" s="154">
        <v>138038.98499999999</v>
      </c>
      <c r="H216" s="154">
        <v>117333.13725</v>
      </c>
      <c r="I216" s="154">
        <v>-9140.0612499999806</v>
      </c>
      <c r="J216" s="154">
        <v>-6398.0428749999901</v>
      </c>
      <c r="K216" s="155">
        <v>0.95399999999999996</v>
      </c>
      <c r="L216" s="23"/>
    </row>
    <row r="217" spans="1:12">
      <c r="A217" s="151" t="s">
        <v>539</v>
      </c>
      <c r="B217" s="154">
        <v>28603.213500000002</v>
      </c>
      <c r="C217" s="154">
        <v>2516</v>
      </c>
      <c r="D217" s="154">
        <v>-6098.75</v>
      </c>
      <c r="E217" s="154">
        <v>478.21</v>
      </c>
      <c r="F217" s="154">
        <v>25498.673500000001</v>
      </c>
      <c r="G217" s="154">
        <v>26636.413</v>
      </c>
      <c r="H217" s="154">
        <v>22640.95105</v>
      </c>
      <c r="I217" s="154">
        <v>2857.7224500000002</v>
      </c>
      <c r="J217" s="154">
        <v>2000.4057150000001</v>
      </c>
      <c r="K217" s="155">
        <v>1.075</v>
      </c>
      <c r="L217" s="23"/>
    </row>
    <row r="218" spans="1:12">
      <c r="A218" s="151" t="s">
        <v>540</v>
      </c>
      <c r="B218" s="154">
        <v>18110.183000000001</v>
      </c>
      <c r="C218" s="154">
        <v>5326.1</v>
      </c>
      <c r="D218" s="154">
        <v>-5004.8</v>
      </c>
      <c r="E218" s="154">
        <v>574.09</v>
      </c>
      <c r="F218" s="154">
        <v>19005.573</v>
      </c>
      <c r="G218" s="154">
        <v>11080.478999999999</v>
      </c>
      <c r="H218" s="154">
        <v>9418.4071499999991</v>
      </c>
      <c r="I218" s="154">
        <v>9587.1658499999994</v>
      </c>
      <c r="J218" s="154">
        <v>6711.016095</v>
      </c>
      <c r="K218" s="155">
        <v>1.6060000000000001</v>
      </c>
      <c r="L218" s="23"/>
    </row>
    <row r="219" spans="1:12">
      <c r="A219" s="151" t="s">
        <v>541</v>
      </c>
      <c r="B219" s="154">
        <v>83027.663</v>
      </c>
      <c r="C219" s="154">
        <v>11048.3</v>
      </c>
      <c r="D219" s="154">
        <v>-20693.25</v>
      </c>
      <c r="E219" s="154">
        <v>2360.62</v>
      </c>
      <c r="F219" s="154">
        <v>75743.332999999999</v>
      </c>
      <c r="G219" s="154">
        <v>100418.485</v>
      </c>
      <c r="H219" s="154">
        <v>85355.712249999997</v>
      </c>
      <c r="I219" s="154">
        <v>-9612.37925</v>
      </c>
      <c r="J219" s="154">
        <v>-6728.6654749999998</v>
      </c>
      <c r="K219" s="155">
        <v>0.93300000000000005</v>
      </c>
      <c r="L219" s="23"/>
    </row>
    <row r="220" spans="1:12">
      <c r="A220" s="151" t="s">
        <v>542</v>
      </c>
      <c r="B220" s="154">
        <v>58048.728499999997</v>
      </c>
      <c r="C220" s="154">
        <v>15011</v>
      </c>
      <c r="D220" s="154">
        <v>-19.55</v>
      </c>
      <c r="E220" s="154">
        <v>5814.85</v>
      </c>
      <c r="F220" s="154">
        <v>78855.0285</v>
      </c>
      <c r="G220" s="154">
        <v>101316.66800000001</v>
      </c>
      <c r="H220" s="154">
        <v>86119.167799999996</v>
      </c>
      <c r="I220" s="154">
        <v>-7264.1392999999998</v>
      </c>
      <c r="J220" s="154">
        <v>-5084.8975099999998</v>
      </c>
      <c r="K220" s="155">
        <v>0.95</v>
      </c>
      <c r="L220" s="23"/>
    </row>
    <row r="221" spans="1:12">
      <c r="A221" s="151" t="s">
        <v>543</v>
      </c>
      <c r="B221" s="154">
        <v>59769.770499999999</v>
      </c>
      <c r="C221" s="154">
        <v>9010.85</v>
      </c>
      <c r="D221" s="154">
        <v>-2543.1999999999998</v>
      </c>
      <c r="E221" s="154">
        <v>4225.3500000000004</v>
      </c>
      <c r="F221" s="154">
        <v>70462.770499999999</v>
      </c>
      <c r="G221" s="154">
        <v>77731.023000000001</v>
      </c>
      <c r="H221" s="154">
        <v>66071.369550000003</v>
      </c>
      <c r="I221" s="154">
        <v>4391.4009500000102</v>
      </c>
      <c r="J221" s="154">
        <v>3073.98066500001</v>
      </c>
      <c r="K221" s="155">
        <v>1.04</v>
      </c>
      <c r="L221" s="23"/>
    </row>
    <row r="222" spans="1:12">
      <c r="A222" s="151" t="s">
        <v>544</v>
      </c>
      <c r="B222" s="154">
        <v>51400.012499999997</v>
      </c>
      <c r="C222" s="154">
        <v>14965.95</v>
      </c>
      <c r="D222" s="154">
        <v>-20026.849999999999</v>
      </c>
      <c r="E222" s="154">
        <v>1151.4100000000001</v>
      </c>
      <c r="F222" s="154">
        <v>47490.522499999999</v>
      </c>
      <c r="G222" s="154">
        <v>49521.1</v>
      </c>
      <c r="H222" s="154">
        <v>42092.934999999998</v>
      </c>
      <c r="I222" s="154">
        <v>5397.5874999999996</v>
      </c>
      <c r="J222" s="154">
        <v>3778.3112500000002</v>
      </c>
      <c r="K222" s="155">
        <v>1.0760000000000001</v>
      </c>
      <c r="L222" s="23"/>
    </row>
    <row r="223" spans="1:12" ht="18.75" customHeight="1">
      <c r="A223" s="145" t="s">
        <v>545</v>
      </c>
      <c r="B223" s="154"/>
      <c r="C223" s="154"/>
      <c r="D223" s="154"/>
      <c r="E223" s="154"/>
      <c r="F223" s="154"/>
      <c r="G223" s="154"/>
      <c r="H223" s="154"/>
      <c r="I223" s="154"/>
      <c r="J223" s="154"/>
      <c r="K223" s="155"/>
      <c r="L223" s="23"/>
    </row>
    <row r="224" spans="1:12">
      <c r="A224" s="151" t="s">
        <v>546</v>
      </c>
      <c r="B224" s="154">
        <v>47904.671499999997</v>
      </c>
      <c r="C224" s="154">
        <v>10103.950000000001</v>
      </c>
      <c r="D224" s="154">
        <v>-6041.8</v>
      </c>
      <c r="E224" s="154">
        <v>2641.46</v>
      </c>
      <c r="F224" s="154">
        <v>54608.281499999997</v>
      </c>
      <c r="G224" s="154">
        <v>58700.292000000001</v>
      </c>
      <c r="H224" s="154">
        <v>49895.248200000002</v>
      </c>
      <c r="I224" s="154">
        <v>4713.03329999999</v>
      </c>
      <c r="J224" s="154">
        <v>3299.1233099999899</v>
      </c>
      <c r="K224" s="155">
        <v>1.056</v>
      </c>
      <c r="L224" s="23"/>
    </row>
    <row r="225" spans="1:12">
      <c r="A225" s="151" t="s">
        <v>547</v>
      </c>
      <c r="B225" s="154">
        <v>35372.458500000001</v>
      </c>
      <c r="C225" s="154">
        <v>7927.1</v>
      </c>
      <c r="D225" s="154">
        <v>-69.7</v>
      </c>
      <c r="E225" s="154">
        <v>2731.05</v>
      </c>
      <c r="F225" s="154">
        <v>45960.908499999998</v>
      </c>
      <c r="G225" s="154">
        <v>56992.08</v>
      </c>
      <c r="H225" s="154">
        <v>48443.267999999996</v>
      </c>
      <c r="I225" s="154">
        <v>-2482.3595</v>
      </c>
      <c r="J225" s="154">
        <v>-1737.65165</v>
      </c>
      <c r="K225" s="155">
        <v>0.97</v>
      </c>
      <c r="L225" s="23"/>
    </row>
    <row r="226" spans="1:12">
      <c r="A226" s="151" t="s">
        <v>548</v>
      </c>
      <c r="B226" s="154">
        <v>72538.837</v>
      </c>
      <c r="C226" s="154">
        <v>18448.400000000001</v>
      </c>
      <c r="D226" s="154">
        <v>-18179.8</v>
      </c>
      <c r="E226" s="154">
        <v>2593.86</v>
      </c>
      <c r="F226" s="154">
        <v>75401.297000000006</v>
      </c>
      <c r="G226" s="154">
        <v>80396.225000000006</v>
      </c>
      <c r="H226" s="154">
        <v>68336.791249999995</v>
      </c>
      <c r="I226" s="154">
        <v>7064.5057499999803</v>
      </c>
      <c r="J226" s="154">
        <v>4945.1540249999898</v>
      </c>
      <c r="K226" s="155">
        <v>1.0620000000000001</v>
      </c>
      <c r="L226" s="23"/>
    </row>
    <row r="227" spans="1:12">
      <c r="A227" s="151" t="s">
        <v>549</v>
      </c>
      <c r="B227" s="154">
        <v>44208.915999999997</v>
      </c>
      <c r="C227" s="154">
        <v>10308.799999999999</v>
      </c>
      <c r="D227" s="154">
        <v>-12865.6</v>
      </c>
      <c r="E227" s="154">
        <v>414.12</v>
      </c>
      <c r="F227" s="154">
        <v>42066.235999999997</v>
      </c>
      <c r="G227" s="154">
        <v>42010.002999999997</v>
      </c>
      <c r="H227" s="154">
        <v>35708.502549999997</v>
      </c>
      <c r="I227" s="154">
        <v>6357.7334500000097</v>
      </c>
      <c r="J227" s="154">
        <v>4450.413415</v>
      </c>
      <c r="K227" s="155">
        <v>1.1060000000000001</v>
      </c>
      <c r="L227" s="23"/>
    </row>
    <row r="228" spans="1:12">
      <c r="A228" s="151" t="s">
        <v>550</v>
      </c>
      <c r="B228" s="154">
        <v>118831.78350000001</v>
      </c>
      <c r="C228" s="154">
        <v>21298.45</v>
      </c>
      <c r="D228" s="154">
        <v>-19017.05</v>
      </c>
      <c r="E228" s="154">
        <v>8458.01</v>
      </c>
      <c r="F228" s="154">
        <v>129571.19349999999</v>
      </c>
      <c r="G228" s="154">
        <v>188833.36</v>
      </c>
      <c r="H228" s="154">
        <v>160508.356</v>
      </c>
      <c r="I228" s="154">
        <v>-30937.162499999999</v>
      </c>
      <c r="J228" s="154">
        <v>-21656.013749999998</v>
      </c>
      <c r="K228" s="155">
        <v>0.88500000000000001</v>
      </c>
      <c r="L228" s="23"/>
    </row>
    <row r="229" spans="1:12">
      <c r="A229" s="151" t="s">
        <v>551</v>
      </c>
      <c r="B229" s="154">
        <v>133567.1545</v>
      </c>
      <c r="C229" s="154">
        <v>22907.5</v>
      </c>
      <c r="D229" s="154">
        <v>-16731.400000000001</v>
      </c>
      <c r="E229" s="154">
        <v>4298.79</v>
      </c>
      <c r="F229" s="154">
        <v>144042.04449999999</v>
      </c>
      <c r="G229" s="154">
        <v>162357.323</v>
      </c>
      <c r="H229" s="154">
        <v>138003.72455000001</v>
      </c>
      <c r="I229" s="154">
        <v>6038.3199500000001</v>
      </c>
      <c r="J229" s="154">
        <v>4226.8239649999996</v>
      </c>
      <c r="K229" s="155">
        <v>1.026</v>
      </c>
      <c r="L229" s="23"/>
    </row>
    <row r="230" spans="1:12">
      <c r="A230" s="151" t="s">
        <v>552</v>
      </c>
      <c r="B230" s="154">
        <v>22956.57</v>
      </c>
      <c r="C230" s="154">
        <v>10103.1</v>
      </c>
      <c r="D230" s="154">
        <v>-1858.1</v>
      </c>
      <c r="E230" s="154">
        <v>444.38</v>
      </c>
      <c r="F230" s="154">
        <v>31645.95</v>
      </c>
      <c r="G230" s="154">
        <v>32945.678999999996</v>
      </c>
      <c r="H230" s="154">
        <v>28003.827150000001</v>
      </c>
      <c r="I230" s="154">
        <v>3642.1228500000002</v>
      </c>
      <c r="J230" s="154">
        <v>2549.485995</v>
      </c>
      <c r="K230" s="155">
        <v>1.077</v>
      </c>
      <c r="L230" s="23"/>
    </row>
    <row r="231" spans="1:12">
      <c r="A231" s="151" t="s">
        <v>553</v>
      </c>
      <c r="B231" s="154">
        <v>38005.877</v>
      </c>
      <c r="C231" s="154">
        <v>11515.8</v>
      </c>
      <c r="D231" s="154">
        <v>-4573</v>
      </c>
      <c r="E231" s="154">
        <v>2094.7399999999998</v>
      </c>
      <c r="F231" s="154">
        <v>47043.417000000001</v>
      </c>
      <c r="G231" s="154">
        <v>47842.411</v>
      </c>
      <c r="H231" s="154">
        <v>40666.049350000001</v>
      </c>
      <c r="I231" s="154">
        <v>6377.3676499999901</v>
      </c>
      <c r="J231" s="154">
        <v>4464.1573549999903</v>
      </c>
      <c r="K231" s="155">
        <v>1.093</v>
      </c>
      <c r="L231" s="23"/>
    </row>
    <row r="232" spans="1:12">
      <c r="A232" s="151" t="s">
        <v>554</v>
      </c>
      <c r="B232" s="154">
        <v>136827.0435</v>
      </c>
      <c r="C232" s="154">
        <v>35091.4</v>
      </c>
      <c r="D232" s="154">
        <v>-28681.55</v>
      </c>
      <c r="E232" s="154">
        <v>5889.99</v>
      </c>
      <c r="F232" s="154">
        <v>149126.8835</v>
      </c>
      <c r="G232" s="154">
        <v>187989.359</v>
      </c>
      <c r="H232" s="154">
        <v>159790.95514999999</v>
      </c>
      <c r="I232" s="154">
        <v>-10664.07165</v>
      </c>
      <c r="J232" s="154">
        <v>-7464.8501550000001</v>
      </c>
      <c r="K232" s="155">
        <v>0.96</v>
      </c>
      <c r="L232" s="23"/>
    </row>
    <row r="233" spans="1:12">
      <c r="A233" s="151" t="s">
        <v>555</v>
      </c>
      <c r="B233" s="154">
        <v>9045.2810000000009</v>
      </c>
      <c r="C233" s="154">
        <v>9466.4500000000007</v>
      </c>
      <c r="D233" s="154">
        <v>0</v>
      </c>
      <c r="E233" s="154">
        <v>2630.75</v>
      </c>
      <c r="F233" s="154">
        <v>21142.481</v>
      </c>
      <c r="G233" s="154">
        <v>26597.282999999999</v>
      </c>
      <c r="H233" s="154">
        <v>22607.690549999999</v>
      </c>
      <c r="I233" s="154">
        <v>-1465.20955</v>
      </c>
      <c r="J233" s="154">
        <v>-1025.6466849999999</v>
      </c>
      <c r="K233" s="155">
        <v>0.96099999999999997</v>
      </c>
      <c r="L233" s="23"/>
    </row>
    <row r="234" spans="1:12">
      <c r="A234" s="151" t="s">
        <v>556</v>
      </c>
      <c r="B234" s="154">
        <v>41991.743000000002</v>
      </c>
      <c r="C234" s="154">
        <v>15262.6</v>
      </c>
      <c r="D234" s="154">
        <v>-7119.6</v>
      </c>
      <c r="E234" s="154">
        <v>4999.53</v>
      </c>
      <c r="F234" s="154">
        <v>55134.273000000001</v>
      </c>
      <c r="G234" s="154">
        <v>80855.349000000002</v>
      </c>
      <c r="H234" s="154">
        <v>68727.046650000004</v>
      </c>
      <c r="I234" s="154">
        <v>-13592.773649999999</v>
      </c>
      <c r="J234" s="154">
        <v>-9514.9415549999994</v>
      </c>
      <c r="K234" s="155">
        <v>0.88200000000000001</v>
      </c>
      <c r="L234" s="23"/>
    </row>
    <row r="235" spans="1:12">
      <c r="A235" s="151" t="s">
        <v>557</v>
      </c>
      <c r="B235" s="154">
        <v>758930.46950000001</v>
      </c>
      <c r="C235" s="154">
        <v>691984.15</v>
      </c>
      <c r="D235" s="154">
        <v>-563813.5</v>
      </c>
      <c r="E235" s="154">
        <v>49656.66</v>
      </c>
      <c r="F235" s="154">
        <v>936757.77949999995</v>
      </c>
      <c r="G235" s="154">
        <v>1076331.8910000001</v>
      </c>
      <c r="H235" s="154">
        <v>914882.10734999995</v>
      </c>
      <c r="I235" s="154">
        <v>21875.672150000199</v>
      </c>
      <c r="J235" s="154">
        <v>15312.970505000199</v>
      </c>
      <c r="K235" s="155">
        <v>1.014</v>
      </c>
      <c r="L235" s="23"/>
    </row>
    <row r="236" spans="1:12" ht="18.75" customHeight="1">
      <c r="A236" s="145" t="s">
        <v>558</v>
      </c>
      <c r="B236" s="154"/>
      <c r="C236" s="154"/>
      <c r="D236" s="154"/>
      <c r="E236" s="154"/>
      <c r="F236" s="154"/>
      <c r="G236" s="154"/>
      <c r="H236" s="154"/>
      <c r="I236" s="154"/>
      <c r="J236" s="154"/>
      <c r="K236" s="155"/>
      <c r="L236" s="23"/>
    </row>
    <row r="237" spans="1:12">
      <c r="A237" s="151" t="s">
        <v>559</v>
      </c>
      <c r="B237" s="154">
        <v>48133.116000000002</v>
      </c>
      <c r="C237" s="154">
        <v>8119.2</v>
      </c>
      <c r="D237" s="154">
        <v>-2080.8000000000002</v>
      </c>
      <c r="E237" s="154">
        <v>6227.1</v>
      </c>
      <c r="F237" s="154">
        <v>60398.616000000002</v>
      </c>
      <c r="G237" s="154">
        <v>80095.104999999996</v>
      </c>
      <c r="H237" s="154">
        <v>68080.839250000005</v>
      </c>
      <c r="I237" s="154">
        <v>-7682.22325</v>
      </c>
      <c r="J237" s="154">
        <v>-5377.5562749999999</v>
      </c>
      <c r="K237" s="155">
        <v>0.93300000000000005</v>
      </c>
      <c r="L237" s="23"/>
    </row>
    <row r="238" spans="1:12">
      <c r="A238" s="151" t="s">
        <v>560</v>
      </c>
      <c r="B238" s="154">
        <v>57642.2935</v>
      </c>
      <c r="C238" s="154">
        <v>9114.5499999999993</v>
      </c>
      <c r="D238" s="154">
        <v>-11123.1</v>
      </c>
      <c r="E238" s="154">
        <v>-1998.86</v>
      </c>
      <c r="F238" s="154">
        <v>53634.883500000004</v>
      </c>
      <c r="G238" s="154">
        <v>77279.764999999999</v>
      </c>
      <c r="H238" s="154">
        <v>65687.80025</v>
      </c>
      <c r="I238" s="154">
        <v>-12052.91675</v>
      </c>
      <c r="J238" s="154">
        <v>-8437.0417249999991</v>
      </c>
      <c r="K238" s="155">
        <v>0.89100000000000001</v>
      </c>
      <c r="L238" s="23"/>
    </row>
    <row r="239" spans="1:12">
      <c r="A239" s="151" t="s">
        <v>561</v>
      </c>
      <c r="B239" s="154">
        <v>85998.842999999993</v>
      </c>
      <c r="C239" s="154">
        <v>22275.1</v>
      </c>
      <c r="D239" s="154">
        <v>-12931.9</v>
      </c>
      <c r="E239" s="154">
        <v>2709.29</v>
      </c>
      <c r="F239" s="154">
        <v>98051.332999999999</v>
      </c>
      <c r="G239" s="154">
        <v>125352.325</v>
      </c>
      <c r="H239" s="154">
        <v>106549.47625000001</v>
      </c>
      <c r="I239" s="154">
        <v>-8498.1432499999901</v>
      </c>
      <c r="J239" s="154">
        <v>-5948.7002750000001</v>
      </c>
      <c r="K239" s="155">
        <v>0.95299999999999996</v>
      </c>
      <c r="L239" s="23"/>
    </row>
    <row r="240" spans="1:12">
      <c r="A240" s="151" t="s">
        <v>562</v>
      </c>
      <c r="B240" s="154">
        <v>64792.746500000001</v>
      </c>
      <c r="C240" s="154">
        <v>18718.7</v>
      </c>
      <c r="D240" s="154">
        <v>-4873.05</v>
      </c>
      <c r="E240" s="154">
        <v>1930.18</v>
      </c>
      <c r="F240" s="154">
        <v>80568.576499999996</v>
      </c>
      <c r="G240" s="154">
        <v>78181.376999999993</v>
      </c>
      <c r="H240" s="154">
        <v>66454.170450000005</v>
      </c>
      <c r="I240" s="154">
        <v>14114.40605</v>
      </c>
      <c r="J240" s="154">
        <v>9880.0842350000003</v>
      </c>
      <c r="K240" s="155">
        <v>1.1259999999999999</v>
      </c>
      <c r="L240" s="23"/>
    </row>
    <row r="241" spans="1:12">
      <c r="A241" s="151" t="s">
        <v>563</v>
      </c>
      <c r="B241" s="154">
        <v>146285.76699999999</v>
      </c>
      <c r="C241" s="154">
        <v>20225.75</v>
      </c>
      <c r="D241" s="154">
        <v>-18766.3</v>
      </c>
      <c r="E241" s="154">
        <v>4484.7700000000004</v>
      </c>
      <c r="F241" s="154">
        <v>152229.98699999999</v>
      </c>
      <c r="G241" s="154">
        <v>137972.96599999999</v>
      </c>
      <c r="H241" s="154">
        <v>117277.0211</v>
      </c>
      <c r="I241" s="154">
        <v>34952.965900000003</v>
      </c>
      <c r="J241" s="154">
        <v>24467.076130000001</v>
      </c>
      <c r="K241" s="155">
        <v>1.177</v>
      </c>
      <c r="L241" s="23"/>
    </row>
    <row r="242" spans="1:12">
      <c r="A242" s="151" t="s">
        <v>564</v>
      </c>
      <c r="B242" s="154">
        <v>31610.8325</v>
      </c>
      <c r="C242" s="154">
        <v>4777</v>
      </c>
      <c r="D242" s="154">
        <v>-10065.700000000001</v>
      </c>
      <c r="E242" s="154">
        <v>1264.1199999999999</v>
      </c>
      <c r="F242" s="154">
        <v>27586.252499999999</v>
      </c>
      <c r="G242" s="154">
        <v>26685.306</v>
      </c>
      <c r="H242" s="154">
        <v>22682.5101</v>
      </c>
      <c r="I242" s="154">
        <v>4903.7424000000101</v>
      </c>
      <c r="J242" s="154">
        <v>3432.6196799999998</v>
      </c>
      <c r="K242" s="155">
        <v>1.129</v>
      </c>
      <c r="L242" s="23"/>
    </row>
    <row r="243" spans="1:12">
      <c r="A243" s="151" t="s">
        <v>565</v>
      </c>
      <c r="B243" s="154">
        <v>88326.734500000006</v>
      </c>
      <c r="C243" s="154">
        <v>18906.55</v>
      </c>
      <c r="D243" s="154">
        <v>-5017.55</v>
      </c>
      <c r="E243" s="154">
        <v>6533.61</v>
      </c>
      <c r="F243" s="154">
        <v>108749.34450000001</v>
      </c>
      <c r="G243" s="154">
        <v>150064.739</v>
      </c>
      <c r="H243" s="154">
        <v>127555.02815</v>
      </c>
      <c r="I243" s="154">
        <v>-18805.683649999999</v>
      </c>
      <c r="J243" s="154">
        <v>-13163.978555</v>
      </c>
      <c r="K243" s="155">
        <v>0.91200000000000003</v>
      </c>
      <c r="L243" s="23"/>
    </row>
    <row r="244" spans="1:12">
      <c r="A244" s="151" t="s">
        <v>566</v>
      </c>
      <c r="B244" s="154">
        <v>18181.659500000002</v>
      </c>
      <c r="C244" s="154">
        <v>4195.6000000000004</v>
      </c>
      <c r="D244" s="154">
        <v>-3779.1</v>
      </c>
      <c r="E244" s="154">
        <v>624.41</v>
      </c>
      <c r="F244" s="154">
        <v>19222.569500000001</v>
      </c>
      <c r="G244" s="154">
        <v>18431.787</v>
      </c>
      <c r="H244" s="154">
        <v>15667.01895</v>
      </c>
      <c r="I244" s="154">
        <v>3555.5505499999999</v>
      </c>
      <c r="J244" s="154">
        <v>2488.885385</v>
      </c>
      <c r="K244" s="155">
        <v>1.135</v>
      </c>
      <c r="L244" s="23"/>
    </row>
    <row r="245" spans="1:12">
      <c r="A245" s="151" t="s">
        <v>567</v>
      </c>
      <c r="B245" s="154">
        <v>39185.94</v>
      </c>
      <c r="C245" s="154">
        <v>4341.8</v>
      </c>
      <c r="D245" s="154">
        <v>-7883.75</v>
      </c>
      <c r="E245" s="154">
        <v>1446.87</v>
      </c>
      <c r="F245" s="154">
        <v>37090.86</v>
      </c>
      <c r="G245" s="154">
        <v>36207.425999999999</v>
      </c>
      <c r="H245" s="154">
        <v>30776.312099999999</v>
      </c>
      <c r="I245" s="154">
        <v>6314.5479000000096</v>
      </c>
      <c r="J245" s="154">
        <v>4420.1835300000103</v>
      </c>
      <c r="K245" s="155">
        <v>1.1220000000000001</v>
      </c>
      <c r="L245" s="23"/>
    </row>
    <row r="246" spans="1:12">
      <c r="A246" s="151" t="s">
        <v>568</v>
      </c>
      <c r="B246" s="154">
        <v>352987.39600000001</v>
      </c>
      <c r="C246" s="154">
        <v>218189.9</v>
      </c>
      <c r="D246" s="154">
        <v>-759.9</v>
      </c>
      <c r="E246" s="154">
        <v>59946.25</v>
      </c>
      <c r="F246" s="154">
        <v>630363.64599999995</v>
      </c>
      <c r="G246" s="154">
        <v>848359.04299999995</v>
      </c>
      <c r="H246" s="154">
        <v>721105.18654999998</v>
      </c>
      <c r="I246" s="154">
        <v>-90741.540550000005</v>
      </c>
      <c r="J246" s="154">
        <v>-63519.078385000001</v>
      </c>
      <c r="K246" s="155">
        <v>0.92500000000000004</v>
      </c>
      <c r="L246" s="23"/>
    </row>
    <row r="247" spans="1:12" ht="18.75" customHeight="1">
      <c r="A247" s="145" t="s">
        <v>569</v>
      </c>
      <c r="B247" s="154"/>
      <c r="C247" s="154"/>
      <c r="D247" s="154"/>
      <c r="E247" s="154"/>
      <c r="F247" s="154"/>
      <c r="G247" s="154"/>
      <c r="H247" s="154"/>
      <c r="I247" s="154"/>
      <c r="J247" s="154"/>
      <c r="K247" s="155"/>
      <c r="L247" s="23"/>
    </row>
    <row r="248" spans="1:12">
      <c r="A248" s="151" t="s">
        <v>570</v>
      </c>
      <c r="B248" s="154">
        <v>100110.5465</v>
      </c>
      <c r="C248" s="154">
        <v>18801.150000000001</v>
      </c>
      <c r="D248" s="154">
        <v>-19831.349999999999</v>
      </c>
      <c r="E248" s="154">
        <v>3683.39</v>
      </c>
      <c r="F248" s="154">
        <v>102763.7365</v>
      </c>
      <c r="G248" s="154">
        <v>103280.42200000001</v>
      </c>
      <c r="H248" s="154">
        <v>87788.358699999997</v>
      </c>
      <c r="I248" s="154">
        <v>14975.3778</v>
      </c>
      <c r="J248" s="154">
        <v>10482.76446</v>
      </c>
      <c r="K248" s="155">
        <v>1.101</v>
      </c>
      <c r="L248" s="23"/>
    </row>
    <row r="249" spans="1:12">
      <c r="A249" s="151" t="s">
        <v>571</v>
      </c>
      <c r="B249" s="154">
        <v>298134.08750000002</v>
      </c>
      <c r="C249" s="154">
        <v>68119.850000000006</v>
      </c>
      <c r="D249" s="154">
        <v>-61001.95</v>
      </c>
      <c r="E249" s="154">
        <v>22598.44</v>
      </c>
      <c r="F249" s="154">
        <v>327850.42749999999</v>
      </c>
      <c r="G249" s="154">
        <v>352382.342</v>
      </c>
      <c r="H249" s="154">
        <v>299524.99070000002</v>
      </c>
      <c r="I249" s="154">
        <v>28325.436799999901</v>
      </c>
      <c r="J249" s="154">
        <v>19827.805759999901</v>
      </c>
      <c r="K249" s="155">
        <v>1.056</v>
      </c>
      <c r="L249" s="23"/>
    </row>
    <row r="250" spans="1:12">
      <c r="A250" s="151" t="s">
        <v>572</v>
      </c>
      <c r="B250" s="154">
        <v>220827.3475</v>
      </c>
      <c r="C250" s="154">
        <v>74936.850000000006</v>
      </c>
      <c r="D250" s="154">
        <v>-10064</v>
      </c>
      <c r="E250" s="154">
        <v>30131.65</v>
      </c>
      <c r="F250" s="154">
        <v>315831.84749999997</v>
      </c>
      <c r="G250" s="154">
        <v>369050.592</v>
      </c>
      <c r="H250" s="154">
        <v>313693.00319999998</v>
      </c>
      <c r="I250" s="154">
        <v>2138.8443000000598</v>
      </c>
      <c r="J250" s="154">
        <v>1497.19101000004</v>
      </c>
      <c r="K250" s="155">
        <v>1.004</v>
      </c>
      <c r="L250" s="23"/>
    </row>
    <row r="251" spans="1:12">
      <c r="A251" s="151" t="s">
        <v>573</v>
      </c>
      <c r="B251" s="154">
        <v>38157.239000000001</v>
      </c>
      <c r="C251" s="154">
        <v>12153.3</v>
      </c>
      <c r="D251" s="154">
        <v>-1533.4</v>
      </c>
      <c r="E251" s="154">
        <v>5404.3</v>
      </c>
      <c r="F251" s="154">
        <v>54181.438999999998</v>
      </c>
      <c r="G251" s="154">
        <v>57154.603999999999</v>
      </c>
      <c r="H251" s="154">
        <v>48581.413399999998</v>
      </c>
      <c r="I251" s="154">
        <v>5600.0256000000099</v>
      </c>
      <c r="J251" s="154">
        <v>3920.0179200000098</v>
      </c>
      <c r="K251" s="155">
        <v>1.069</v>
      </c>
      <c r="L251" s="23"/>
    </row>
    <row r="252" spans="1:12">
      <c r="A252" s="151" t="s">
        <v>574</v>
      </c>
      <c r="B252" s="154">
        <v>92393.887499999997</v>
      </c>
      <c r="C252" s="154">
        <v>7815.75</v>
      </c>
      <c r="D252" s="154">
        <v>-20315.849999999999</v>
      </c>
      <c r="E252" s="154">
        <v>8777.61</v>
      </c>
      <c r="F252" s="154">
        <v>88671.397500000006</v>
      </c>
      <c r="G252" s="154">
        <v>96777.183999999994</v>
      </c>
      <c r="H252" s="154">
        <v>82260.606400000004</v>
      </c>
      <c r="I252" s="154">
        <v>6410.7911000000204</v>
      </c>
      <c r="J252" s="154">
        <v>4487.5537700000104</v>
      </c>
      <c r="K252" s="155">
        <v>1.046</v>
      </c>
      <c r="L252" s="23"/>
    </row>
    <row r="253" spans="1:12">
      <c r="A253" s="151" t="s">
        <v>575</v>
      </c>
      <c r="B253" s="154">
        <v>50993.577499999999</v>
      </c>
      <c r="C253" s="154">
        <v>5654.2</v>
      </c>
      <c r="D253" s="154">
        <v>-7873.55</v>
      </c>
      <c r="E253" s="154">
        <v>1607.86</v>
      </c>
      <c r="F253" s="154">
        <v>50382.087500000001</v>
      </c>
      <c r="G253" s="154">
        <v>45050.921000000002</v>
      </c>
      <c r="H253" s="154">
        <v>38293.282850000003</v>
      </c>
      <c r="I253" s="154">
        <v>12088.80465</v>
      </c>
      <c r="J253" s="154">
        <v>8462.1632549999904</v>
      </c>
      <c r="K253" s="155">
        <v>1.1879999999999999</v>
      </c>
      <c r="L253" s="23"/>
    </row>
    <row r="254" spans="1:12">
      <c r="A254" s="151" t="s">
        <v>576</v>
      </c>
      <c r="B254" s="154">
        <v>129893.823</v>
      </c>
      <c r="C254" s="154">
        <v>33195.9</v>
      </c>
      <c r="D254" s="154">
        <v>-26854.9</v>
      </c>
      <c r="E254" s="154">
        <v>6120.17</v>
      </c>
      <c r="F254" s="154">
        <v>142354.99299999999</v>
      </c>
      <c r="G254" s="154">
        <v>152883.6</v>
      </c>
      <c r="H254" s="154">
        <v>129951.06</v>
      </c>
      <c r="I254" s="154">
        <v>12403.933000000001</v>
      </c>
      <c r="J254" s="154">
        <v>8682.7531000000108</v>
      </c>
      <c r="K254" s="155">
        <v>1.0569999999999999</v>
      </c>
      <c r="L254" s="23"/>
    </row>
    <row r="255" spans="1:12">
      <c r="A255" s="151" t="s">
        <v>577</v>
      </c>
      <c r="B255" s="154">
        <v>52570.264999999999</v>
      </c>
      <c r="C255" s="154">
        <v>9584.6</v>
      </c>
      <c r="D255" s="154">
        <v>-8827.25</v>
      </c>
      <c r="E255" s="154">
        <v>2206.6</v>
      </c>
      <c r="F255" s="154">
        <v>55534.214999999997</v>
      </c>
      <c r="G255" s="154">
        <v>47632.962</v>
      </c>
      <c r="H255" s="154">
        <v>40488.017699999997</v>
      </c>
      <c r="I255" s="154">
        <v>15046.1973</v>
      </c>
      <c r="J255" s="154">
        <v>10532.338110000001</v>
      </c>
      <c r="K255" s="155">
        <v>1.2210000000000001</v>
      </c>
      <c r="L255" s="23"/>
    </row>
    <row r="256" spans="1:12">
      <c r="A256" s="151" t="s">
        <v>578</v>
      </c>
      <c r="B256" s="154">
        <v>99094.459000000003</v>
      </c>
      <c r="C256" s="154">
        <v>27961.599999999999</v>
      </c>
      <c r="D256" s="154">
        <v>-6828.9</v>
      </c>
      <c r="E256" s="154">
        <v>10476.59</v>
      </c>
      <c r="F256" s="154">
        <v>130703.749</v>
      </c>
      <c r="G256" s="154">
        <v>144065.33900000001</v>
      </c>
      <c r="H256" s="154">
        <v>122455.53814999999</v>
      </c>
      <c r="I256" s="154">
        <v>8248.2108499999995</v>
      </c>
      <c r="J256" s="154">
        <v>5773.7475949999998</v>
      </c>
      <c r="K256" s="155">
        <v>1.04</v>
      </c>
      <c r="L256" s="23"/>
    </row>
    <row r="257" spans="1:12">
      <c r="A257" s="151" t="s">
        <v>579</v>
      </c>
      <c r="B257" s="154">
        <v>23884.363000000001</v>
      </c>
      <c r="C257" s="154">
        <v>5603.2</v>
      </c>
      <c r="D257" s="154">
        <v>-3904.05</v>
      </c>
      <c r="E257" s="154">
        <v>3616.24</v>
      </c>
      <c r="F257" s="154">
        <v>29199.753000000001</v>
      </c>
      <c r="G257" s="154">
        <v>37804.097999999998</v>
      </c>
      <c r="H257" s="154">
        <v>32133.4833</v>
      </c>
      <c r="I257" s="154">
        <v>-2933.7302999999902</v>
      </c>
      <c r="J257" s="154">
        <v>-2053.61120999999</v>
      </c>
      <c r="K257" s="155">
        <v>0.94599999999999995</v>
      </c>
      <c r="L257" s="23"/>
    </row>
    <row r="258" spans="1:12">
      <c r="A258" s="151" t="s">
        <v>580</v>
      </c>
      <c r="B258" s="154">
        <v>47491.228999999999</v>
      </c>
      <c r="C258" s="154">
        <v>5268.3</v>
      </c>
      <c r="D258" s="154">
        <v>-175.1</v>
      </c>
      <c r="E258" s="154">
        <v>4625.7</v>
      </c>
      <c r="F258" s="154">
        <v>57210.129000000001</v>
      </c>
      <c r="G258" s="154">
        <v>70940.138000000006</v>
      </c>
      <c r="H258" s="154">
        <v>60299.117299999998</v>
      </c>
      <c r="I258" s="154">
        <v>-3088.9883</v>
      </c>
      <c r="J258" s="154">
        <v>-2162.2918100000002</v>
      </c>
      <c r="K258" s="155">
        <v>0.97</v>
      </c>
      <c r="L258" s="23"/>
    </row>
    <row r="259" spans="1:12">
      <c r="A259" s="151" t="s">
        <v>581</v>
      </c>
      <c r="B259" s="154">
        <v>30926.9005</v>
      </c>
      <c r="C259" s="154">
        <v>12580</v>
      </c>
      <c r="D259" s="154">
        <v>-190.4</v>
      </c>
      <c r="E259" s="154">
        <v>2788</v>
      </c>
      <c r="F259" s="154">
        <v>46104.500500000002</v>
      </c>
      <c r="G259" s="154">
        <v>62273.434000000001</v>
      </c>
      <c r="H259" s="154">
        <v>52932.418899999997</v>
      </c>
      <c r="I259" s="154">
        <v>-6827.9183999999996</v>
      </c>
      <c r="J259" s="154">
        <v>-4779.54288</v>
      </c>
      <c r="K259" s="155">
        <v>0.92300000000000004</v>
      </c>
      <c r="L259" s="23"/>
    </row>
    <row r="260" spans="1:12">
      <c r="A260" s="151" t="s">
        <v>582</v>
      </c>
      <c r="B260" s="154">
        <v>54704.749499999998</v>
      </c>
      <c r="C260" s="154">
        <v>6279.8</v>
      </c>
      <c r="D260" s="154">
        <v>-11101</v>
      </c>
      <c r="E260" s="154">
        <v>2499.85</v>
      </c>
      <c r="F260" s="154">
        <v>52383.3995</v>
      </c>
      <c r="G260" s="154">
        <v>65812.846999999994</v>
      </c>
      <c r="H260" s="154">
        <v>55940.919950000003</v>
      </c>
      <c r="I260" s="154">
        <v>-3557.52045</v>
      </c>
      <c r="J260" s="154">
        <v>-2490.2643149999999</v>
      </c>
      <c r="K260" s="155">
        <v>0.96199999999999997</v>
      </c>
      <c r="L260" s="23"/>
    </row>
    <row r="261" spans="1:12">
      <c r="A261" s="151" t="s">
        <v>583</v>
      </c>
      <c r="B261" s="154">
        <v>26212.254499999999</v>
      </c>
      <c r="C261" s="154">
        <v>15787.05</v>
      </c>
      <c r="D261" s="154">
        <v>-6093.65</v>
      </c>
      <c r="E261" s="154">
        <v>2197.08</v>
      </c>
      <c r="F261" s="154">
        <v>38102.734499999999</v>
      </c>
      <c r="G261" s="154">
        <v>43343.629000000001</v>
      </c>
      <c r="H261" s="154">
        <v>36842.084649999997</v>
      </c>
      <c r="I261" s="154">
        <v>1260.64985</v>
      </c>
      <c r="J261" s="154">
        <v>882.45489500000099</v>
      </c>
      <c r="K261" s="155">
        <v>1.02</v>
      </c>
      <c r="L261" s="23"/>
    </row>
    <row r="262" spans="1:12">
      <c r="A262" s="151" t="s">
        <v>584</v>
      </c>
      <c r="B262" s="154">
        <v>19584.561000000002</v>
      </c>
      <c r="C262" s="154">
        <v>4851.8</v>
      </c>
      <c r="D262" s="154">
        <v>-1078.6500000000001</v>
      </c>
      <c r="E262" s="154">
        <v>2631.26</v>
      </c>
      <c r="F262" s="154">
        <v>25988.971000000001</v>
      </c>
      <c r="G262" s="154">
        <v>28831.600999999999</v>
      </c>
      <c r="H262" s="154">
        <v>24506.860850000001</v>
      </c>
      <c r="I262" s="154">
        <v>1482.11015</v>
      </c>
      <c r="J262" s="154">
        <v>1037.4771049999999</v>
      </c>
      <c r="K262" s="155">
        <v>1.036</v>
      </c>
      <c r="L262" s="23"/>
    </row>
    <row r="263" spans="1:12" ht="18.75" customHeight="1">
      <c r="A263" s="145" t="s">
        <v>585</v>
      </c>
      <c r="B263" s="154"/>
      <c r="C263" s="154"/>
      <c r="D263" s="154"/>
      <c r="E263" s="154"/>
      <c r="F263" s="154"/>
      <c r="G263" s="154"/>
      <c r="H263" s="154"/>
      <c r="I263" s="154"/>
      <c r="J263" s="154"/>
      <c r="K263" s="155"/>
      <c r="L263" s="23"/>
    </row>
    <row r="264" spans="1:12">
      <c r="A264" s="151" t="s">
        <v>586</v>
      </c>
      <c r="B264" s="154">
        <v>114466.111</v>
      </c>
      <c r="C264" s="154">
        <v>18243.55</v>
      </c>
      <c r="D264" s="154">
        <v>-18675.349999999999</v>
      </c>
      <c r="E264" s="154">
        <v>10254.23</v>
      </c>
      <c r="F264" s="154">
        <v>124288.541</v>
      </c>
      <c r="G264" s="154">
        <v>201719.492</v>
      </c>
      <c r="H264" s="154">
        <v>171461.56820000001</v>
      </c>
      <c r="I264" s="154">
        <v>-47173.027199999997</v>
      </c>
      <c r="J264" s="154">
        <v>-33021.119039999998</v>
      </c>
      <c r="K264" s="155">
        <v>0.83599999999999997</v>
      </c>
      <c r="L264" s="23"/>
    </row>
    <row r="265" spans="1:12">
      <c r="A265" s="151" t="s">
        <v>587</v>
      </c>
      <c r="B265" s="154">
        <v>383762.93449999997</v>
      </c>
      <c r="C265" s="154">
        <v>144831.5</v>
      </c>
      <c r="D265" s="154">
        <v>-58071.15</v>
      </c>
      <c r="E265" s="154">
        <v>27346.54</v>
      </c>
      <c r="F265" s="154">
        <v>497869.82449999999</v>
      </c>
      <c r="G265" s="154">
        <v>581508.21299999999</v>
      </c>
      <c r="H265" s="154">
        <v>494281.98105</v>
      </c>
      <c r="I265" s="154">
        <v>3587.8434499999298</v>
      </c>
      <c r="J265" s="154">
        <v>2511.4904149999502</v>
      </c>
      <c r="K265" s="155">
        <v>1.004</v>
      </c>
      <c r="L265" s="23"/>
    </row>
    <row r="266" spans="1:12">
      <c r="A266" s="151" t="s">
        <v>588</v>
      </c>
      <c r="B266" s="154">
        <v>69541.0285</v>
      </c>
      <c r="C266" s="154">
        <v>11599.1</v>
      </c>
      <c r="D266" s="154">
        <v>-22461.25</v>
      </c>
      <c r="E266" s="154">
        <v>1035.3</v>
      </c>
      <c r="F266" s="154">
        <v>59714.178500000002</v>
      </c>
      <c r="G266" s="154">
        <v>51860.909</v>
      </c>
      <c r="H266" s="154">
        <v>44081.772649999999</v>
      </c>
      <c r="I266" s="154">
        <v>15632.405849999999</v>
      </c>
      <c r="J266" s="154">
        <v>10942.684095000001</v>
      </c>
      <c r="K266" s="155">
        <v>1.2110000000000001</v>
      </c>
      <c r="L266" s="23"/>
    </row>
    <row r="267" spans="1:12">
      <c r="A267" s="151" t="s">
        <v>589</v>
      </c>
      <c r="B267" s="154">
        <v>228531.39300000001</v>
      </c>
      <c r="C267" s="154">
        <v>67918.399999999994</v>
      </c>
      <c r="D267" s="154">
        <v>-43071.199999999997</v>
      </c>
      <c r="E267" s="154">
        <v>8793.42</v>
      </c>
      <c r="F267" s="154">
        <v>262172.01299999998</v>
      </c>
      <c r="G267" s="154">
        <v>280097.53700000001</v>
      </c>
      <c r="H267" s="154">
        <v>238082.90645000001</v>
      </c>
      <c r="I267" s="154">
        <v>24089.106549999899</v>
      </c>
      <c r="J267" s="154">
        <v>16862.3745849999</v>
      </c>
      <c r="K267" s="155">
        <v>1.06</v>
      </c>
      <c r="L267" s="23"/>
    </row>
    <row r="268" spans="1:12">
      <c r="A268" s="151" t="s">
        <v>590</v>
      </c>
      <c r="B268" s="154">
        <v>100927.621</v>
      </c>
      <c r="C268" s="154">
        <v>25252.65</v>
      </c>
      <c r="D268" s="154">
        <v>-28795.45</v>
      </c>
      <c r="E268" s="154">
        <v>1652.74</v>
      </c>
      <c r="F268" s="154">
        <v>99037.561000000002</v>
      </c>
      <c r="G268" s="154">
        <v>133512.658</v>
      </c>
      <c r="H268" s="154">
        <v>113485.75930000001</v>
      </c>
      <c r="I268" s="154">
        <v>-14448.1983</v>
      </c>
      <c r="J268" s="154">
        <v>-10113.738810000001</v>
      </c>
      <c r="K268" s="155">
        <v>0.92400000000000004</v>
      </c>
      <c r="L268" s="23"/>
    </row>
    <row r="269" spans="1:12">
      <c r="A269" s="151" t="s">
        <v>591</v>
      </c>
      <c r="B269" s="154">
        <v>21930.671999999999</v>
      </c>
      <c r="C269" s="154">
        <v>11772.5</v>
      </c>
      <c r="D269" s="154">
        <v>-1607.35</v>
      </c>
      <c r="E269" s="154">
        <v>5457.85</v>
      </c>
      <c r="F269" s="154">
        <v>37553.671999999999</v>
      </c>
      <c r="G269" s="154">
        <v>49712.605000000003</v>
      </c>
      <c r="H269" s="154">
        <v>42255.714249999997</v>
      </c>
      <c r="I269" s="154">
        <v>-4702.0422500000104</v>
      </c>
      <c r="J269" s="154">
        <v>-3291.4295750000001</v>
      </c>
      <c r="K269" s="155">
        <v>0.93400000000000005</v>
      </c>
      <c r="L269" s="23"/>
    </row>
    <row r="270" spans="1:12">
      <c r="A270" s="151" t="s">
        <v>592</v>
      </c>
      <c r="B270" s="154">
        <v>17602.84</v>
      </c>
      <c r="C270" s="154">
        <v>7548.85</v>
      </c>
      <c r="D270" s="154">
        <v>-989.4</v>
      </c>
      <c r="E270" s="154">
        <v>5870.44</v>
      </c>
      <c r="F270" s="154">
        <v>30032.73</v>
      </c>
      <c r="G270" s="154">
        <v>40573.248</v>
      </c>
      <c r="H270" s="154">
        <v>34487.260799999996</v>
      </c>
      <c r="I270" s="154">
        <v>-4454.5308000000005</v>
      </c>
      <c r="J270" s="154">
        <v>-3118.1715600000002</v>
      </c>
      <c r="K270" s="155">
        <v>0.92300000000000004</v>
      </c>
      <c r="L270" s="23"/>
    </row>
    <row r="271" spans="1:12">
      <c r="A271" s="151" t="s">
        <v>593</v>
      </c>
      <c r="B271" s="154">
        <v>47608.955000000002</v>
      </c>
      <c r="C271" s="154">
        <v>6480.4</v>
      </c>
      <c r="D271" s="154">
        <v>-4034.95</v>
      </c>
      <c r="E271" s="154">
        <v>1981.18</v>
      </c>
      <c r="F271" s="154">
        <v>52035.584999999999</v>
      </c>
      <c r="G271" s="154">
        <v>79440.297000000006</v>
      </c>
      <c r="H271" s="154">
        <v>67524.25245</v>
      </c>
      <c r="I271" s="154">
        <v>-15488.667450000001</v>
      </c>
      <c r="J271" s="154">
        <v>-10842.067214999999</v>
      </c>
      <c r="K271" s="155">
        <v>0.86399999999999999</v>
      </c>
      <c r="L271" s="23"/>
    </row>
    <row r="272" spans="1:12">
      <c r="A272" s="151" t="s">
        <v>594</v>
      </c>
      <c r="B272" s="154">
        <v>140182.23449999999</v>
      </c>
      <c r="C272" s="154">
        <v>28170.7</v>
      </c>
      <c r="D272" s="154">
        <v>-26896.55</v>
      </c>
      <c r="E272" s="154">
        <v>8641.27</v>
      </c>
      <c r="F272" s="154">
        <v>150097.6545</v>
      </c>
      <c r="G272" s="154">
        <v>195347.035</v>
      </c>
      <c r="H272" s="154">
        <v>166044.97975</v>
      </c>
      <c r="I272" s="154">
        <v>-15947.32525</v>
      </c>
      <c r="J272" s="154">
        <v>-11163.127675</v>
      </c>
      <c r="K272" s="155">
        <v>0.94299999999999995</v>
      </c>
      <c r="L272" s="23"/>
    </row>
    <row r="273" spans="1:12">
      <c r="A273" s="151" t="s">
        <v>595</v>
      </c>
      <c r="B273" s="154">
        <v>121626.37450000001</v>
      </c>
      <c r="C273" s="154">
        <v>31727.1</v>
      </c>
      <c r="D273" s="154">
        <v>-16974.5</v>
      </c>
      <c r="E273" s="154">
        <v>6317.03</v>
      </c>
      <c r="F273" s="154">
        <v>142696.00450000001</v>
      </c>
      <c r="G273" s="154">
        <v>187609.01500000001</v>
      </c>
      <c r="H273" s="154">
        <v>159467.66274999999</v>
      </c>
      <c r="I273" s="154">
        <v>-16771.65825</v>
      </c>
      <c r="J273" s="154">
        <v>-11740.160775</v>
      </c>
      <c r="K273" s="155">
        <v>0.93700000000000006</v>
      </c>
      <c r="L273" s="23"/>
    </row>
    <row r="274" spans="1:12" ht="18.75" customHeight="1">
      <c r="A274" s="145" t="s">
        <v>596</v>
      </c>
      <c r="B274" s="154"/>
      <c r="C274" s="154"/>
      <c r="D274" s="154"/>
      <c r="E274" s="154"/>
      <c r="F274" s="154"/>
      <c r="G274" s="154"/>
      <c r="H274" s="154"/>
      <c r="I274" s="154"/>
      <c r="J274" s="154"/>
      <c r="K274" s="155"/>
      <c r="L274" s="23"/>
    </row>
    <row r="275" spans="1:12">
      <c r="A275" s="151" t="s">
        <v>597</v>
      </c>
      <c r="B275" s="154">
        <v>132577.6955</v>
      </c>
      <c r="C275" s="154">
        <v>35228.25</v>
      </c>
      <c r="D275" s="154">
        <v>-5508.85</v>
      </c>
      <c r="E275" s="154">
        <v>12502.65</v>
      </c>
      <c r="F275" s="154">
        <v>174799.74549999999</v>
      </c>
      <c r="G275" s="154">
        <v>212953.33</v>
      </c>
      <c r="H275" s="154">
        <v>181010.33050000001</v>
      </c>
      <c r="I275" s="154">
        <v>-6210.58499999999</v>
      </c>
      <c r="J275" s="154">
        <v>-4347.4094999999897</v>
      </c>
      <c r="K275" s="155">
        <v>0.98</v>
      </c>
      <c r="L275" s="23"/>
    </row>
    <row r="276" spans="1:12">
      <c r="A276" s="151" t="s">
        <v>598</v>
      </c>
      <c r="B276" s="154">
        <v>137429.68849999999</v>
      </c>
      <c r="C276" s="154">
        <v>7510.6</v>
      </c>
      <c r="D276" s="154">
        <v>-24844.65</v>
      </c>
      <c r="E276" s="154">
        <v>3506.76</v>
      </c>
      <c r="F276" s="154">
        <v>123602.3985</v>
      </c>
      <c r="G276" s="154">
        <v>134614.478</v>
      </c>
      <c r="H276" s="154">
        <v>114422.3063</v>
      </c>
      <c r="I276" s="154">
        <v>9180.0921999999991</v>
      </c>
      <c r="J276" s="154">
        <v>6426.0645400000003</v>
      </c>
      <c r="K276" s="155">
        <v>1.048</v>
      </c>
      <c r="L276" s="23"/>
    </row>
    <row r="277" spans="1:12">
      <c r="A277" s="151" t="s">
        <v>599</v>
      </c>
      <c r="B277" s="154">
        <v>78772.709000000003</v>
      </c>
      <c r="C277" s="154">
        <v>17983.45</v>
      </c>
      <c r="D277" s="154">
        <v>-174.25</v>
      </c>
      <c r="E277" s="154">
        <v>11426.55</v>
      </c>
      <c r="F277" s="154">
        <v>108008.459</v>
      </c>
      <c r="G277" s="154">
        <v>154925.071</v>
      </c>
      <c r="H277" s="154">
        <v>131686.31035000001</v>
      </c>
      <c r="I277" s="154">
        <v>-23677.851350000001</v>
      </c>
      <c r="J277" s="154">
        <v>-16574.495944999999</v>
      </c>
      <c r="K277" s="155">
        <v>0.89300000000000002</v>
      </c>
      <c r="L277" s="23"/>
    </row>
    <row r="278" spans="1:12">
      <c r="A278" s="151" t="s">
        <v>600</v>
      </c>
      <c r="B278" s="154">
        <v>429528.91700000002</v>
      </c>
      <c r="C278" s="154">
        <v>100479.35</v>
      </c>
      <c r="D278" s="154">
        <v>-54148.4</v>
      </c>
      <c r="E278" s="154">
        <v>31144</v>
      </c>
      <c r="F278" s="154">
        <v>507003.86700000003</v>
      </c>
      <c r="G278" s="154">
        <v>568696.24100000004</v>
      </c>
      <c r="H278" s="154">
        <v>483391.80485000001</v>
      </c>
      <c r="I278" s="154">
        <v>23612.0621500001</v>
      </c>
      <c r="J278" s="154">
        <v>16528.443505000101</v>
      </c>
      <c r="K278" s="155">
        <v>1.0289999999999999</v>
      </c>
      <c r="L278" s="23"/>
    </row>
    <row r="279" spans="1:12">
      <c r="A279" s="151" t="s">
        <v>601</v>
      </c>
      <c r="B279" s="154">
        <v>52476.364500000003</v>
      </c>
      <c r="C279" s="154">
        <v>14318.25</v>
      </c>
      <c r="D279" s="154">
        <v>-5424.7</v>
      </c>
      <c r="E279" s="154">
        <v>5983.66</v>
      </c>
      <c r="F279" s="154">
        <v>67353.574500000002</v>
      </c>
      <c r="G279" s="154">
        <v>94205.562999999995</v>
      </c>
      <c r="H279" s="154">
        <v>80074.72855</v>
      </c>
      <c r="I279" s="154">
        <v>-12721.154049999999</v>
      </c>
      <c r="J279" s="154">
        <v>-8904.8078349999996</v>
      </c>
      <c r="K279" s="155">
        <v>0.90500000000000003</v>
      </c>
      <c r="L279" s="23"/>
    </row>
    <row r="280" spans="1:12">
      <c r="A280" s="151" t="s">
        <v>602</v>
      </c>
      <c r="B280" s="154">
        <v>39567.148000000001</v>
      </c>
      <c r="C280" s="154">
        <v>10031.700000000001</v>
      </c>
      <c r="D280" s="154">
        <v>-6060.5</v>
      </c>
      <c r="E280" s="154">
        <v>2280.7199999999998</v>
      </c>
      <c r="F280" s="154">
        <v>45819.067999999999</v>
      </c>
      <c r="G280" s="154">
        <v>62148.917000000001</v>
      </c>
      <c r="H280" s="154">
        <v>52826.579449999997</v>
      </c>
      <c r="I280" s="154">
        <v>-7007.51145</v>
      </c>
      <c r="J280" s="154">
        <v>-4905.2580150000003</v>
      </c>
      <c r="K280" s="155">
        <v>0.92100000000000004</v>
      </c>
      <c r="L280" s="23"/>
    </row>
    <row r="281" spans="1:12">
      <c r="A281" s="151" t="s">
        <v>603</v>
      </c>
      <c r="B281" s="154">
        <v>275858.64649999997</v>
      </c>
      <c r="C281" s="154">
        <v>48086.2</v>
      </c>
      <c r="D281" s="154">
        <v>-56679.7</v>
      </c>
      <c r="E281" s="154">
        <v>12762.75</v>
      </c>
      <c r="F281" s="154">
        <v>280027.89649999997</v>
      </c>
      <c r="G281" s="154">
        <v>391952.35</v>
      </c>
      <c r="H281" s="154">
        <v>333159.4975</v>
      </c>
      <c r="I281" s="154">
        <v>-53131.601000000002</v>
      </c>
      <c r="J281" s="154">
        <v>-37192.120699999999</v>
      </c>
      <c r="K281" s="155">
        <v>0.90500000000000003</v>
      </c>
      <c r="L281" s="23"/>
    </row>
    <row r="282" spans="1:12" ht="18.75" customHeight="1">
      <c r="A282" s="145" t="s">
        <v>604</v>
      </c>
      <c r="B282" s="154"/>
      <c r="C282" s="154"/>
      <c r="D282" s="154"/>
      <c r="E282" s="154"/>
      <c r="F282" s="154"/>
      <c r="G282" s="154"/>
      <c r="H282" s="154"/>
      <c r="I282" s="154"/>
      <c r="J282" s="154"/>
      <c r="K282" s="155"/>
      <c r="L282" s="23"/>
    </row>
    <row r="283" spans="1:12">
      <c r="A283" s="151" t="s">
        <v>605</v>
      </c>
      <c r="B283" s="154">
        <v>46350.408000000003</v>
      </c>
      <c r="C283" s="154">
        <v>9110.2999999999993</v>
      </c>
      <c r="D283" s="154">
        <v>-7320.2</v>
      </c>
      <c r="E283" s="154">
        <v>1924.74</v>
      </c>
      <c r="F283" s="154">
        <v>50065.248</v>
      </c>
      <c r="G283" s="154">
        <v>47748.858999999997</v>
      </c>
      <c r="H283" s="154">
        <v>40586.530149999999</v>
      </c>
      <c r="I283" s="154">
        <v>9478.7178500000009</v>
      </c>
      <c r="J283" s="154">
        <v>6635.1024950000001</v>
      </c>
      <c r="K283" s="155">
        <v>1.139</v>
      </c>
      <c r="L283" s="23"/>
    </row>
    <row r="284" spans="1:12">
      <c r="A284" s="151" t="s">
        <v>606</v>
      </c>
      <c r="B284" s="154">
        <v>29446.916499999999</v>
      </c>
      <c r="C284" s="154">
        <v>3502</v>
      </c>
      <c r="D284" s="154">
        <v>-5610</v>
      </c>
      <c r="E284" s="154">
        <v>1412.87</v>
      </c>
      <c r="F284" s="154">
        <v>28751.786499999998</v>
      </c>
      <c r="G284" s="154">
        <v>33819.483999999997</v>
      </c>
      <c r="H284" s="154">
        <v>28746.561399999999</v>
      </c>
      <c r="I284" s="154">
        <v>5.2251000000032901</v>
      </c>
      <c r="J284" s="154">
        <v>3.6575700000023099</v>
      </c>
      <c r="K284" s="155">
        <v>1</v>
      </c>
      <c r="L284" s="23"/>
    </row>
    <row r="285" spans="1:12">
      <c r="A285" s="151" t="s">
        <v>607</v>
      </c>
      <c r="B285" s="154">
        <v>57158.775999999998</v>
      </c>
      <c r="C285" s="154">
        <v>7430.7</v>
      </c>
      <c r="D285" s="154">
        <v>-4221.95</v>
      </c>
      <c r="E285" s="154">
        <v>889.44</v>
      </c>
      <c r="F285" s="154">
        <v>61256.966</v>
      </c>
      <c r="G285" s="154">
        <v>50275.398999999998</v>
      </c>
      <c r="H285" s="154">
        <v>42734.08915</v>
      </c>
      <c r="I285" s="154">
        <v>18522.876850000001</v>
      </c>
      <c r="J285" s="154">
        <v>12966.013795000001</v>
      </c>
      <c r="K285" s="155">
        <v>1.258</v>
      </c>
      <c r="L285" s="23"/>
    </row>
    <row r="286" spans="1:12">
      <c r="A286" s="151" t="s">
        <v>608</v>
      </c>
      <c r="B286" s="154">
        <v>89436.722500000003</v>
      </c>
      <c r="C286" s="154">
        <v>16439.849999999999</v>
      </c>
      <c r="D286" s="154">
        <v>-9678.9500000000007</v>
      </c>
      <c r="E286" s="154">
        <v>2678.01</v>
      </c>
      <c r="F286" s="154">
        <v>98875.632500000007</v>
      </c>
      <c r="G286" s="154">
        <v>88843.572</v>
      </c>
      <c r="H286" s="154">
        <v>75517.036200000002</v>
      </c>
      <c r="I286" s="154">
        <v>23358.596300000001</v>
      </c>
      <c r="J286" s="154">
        <v>16351.01741</v>
      </c>
      <c r="K286" s="155">
        <v>1.1839999999999999</v>
      </c>
      <c r="L286" s="23"/>
    </row>
    <row r="287" spans="1:12">
      <c r="A287" s="151" t="s">
        <v>609</v>
      </c>
      <c r="B287" s="154">
        <v>3978.8584999999998</v>
      </c>
      <c r="C287" s="154">
        <v>199.75</v>
      </c>
      <c r="D287" s="154">
        <v>-1447.55</v>
      </c>
      <c r="E287" s="154">
        <v>1010.14</v>
      </c>
      <c r="F287" s="154">
        <v>3741.1985</v>
      </c>
      <c r="G287" s="154">
        <v>4245.1549999999997</v>
      </c>
      <c r="H287" s="154">
        <v>3608.38175</v>
      </c>
      <c r="I287" s="154">
        <v>132.81675000000001</v>
      </c>
      <c r="J287" s="154">
        <v>92.971725000000006</v>
      </c>
      <c r="K287" s="155">
        <v>1.022</v>
      </c>
      <c r="L287" s="23"/>
    </row>
    <row r="288" spans="1:12">
      <c r="A288" s="151" t="s">
        <v>610</v>
      </c>
      <c r="B288" s="154">
        <v>63679.955499999996</v>
      </c>
      <c r="C288" s="154">
        <v>20576.8</v>
      </c>
      <c r="D288" s="154">
        <v>-13574.5</v>
      </c>
      <c r="E288" s="154">
        <v>1241.68</v>
      </c>
      <c r="F288" s="154">
        <v>71923.935500000007</v>
      </c>
      <c r="G288" s="154">
        <v>78248.600000000006</v>
      </c>
      <c r="H288" s="154">
        <v>66511.31</v>
      </c>
      <c r="I288" s="154">
        <v>5412.6254999999901</v>
      </c>
      <c r="J288" s="154">
        <v>3788.8378499999999</v>
      </c>
      <c r="K288" s="155">
        <v>1.048</v>
      </c>
      <c r="L288" s="23"/>
    </row>
    <row r="289" spans="1:12">
      <c r="A289" s="151" t="s">
        <v>611</v>
      </c>
      <c r="B289" s="154">
        <v>26121.156999999999</v>
      </c>
      <c r="C289" s="154">
        <v>13978.25</v>
      </c>
      <c r="D289" s="154">
        <v>-8570.5499999999993</v>
      </c>
      <c r="E289" s="154">
        <v>714.51</v>
      </c>
      <c r="F289" s="154">
        <v>32243.366999999998</v>
      </c>
      <c r="G289" s="154">
        <v>32182.788</v>
      </c>
      <c r="H289" s="154">
        <v>27355.3698</v>
      </c>
      <c r="I289" s="154">
        <v>4887.9971999999998</v>
      </c>
      <c r="J289" s="154">
        <v>3421.5980399999999</v>
      </c>
      <c r="K289" s="155">
        <v>1.1060000000000001</v>
      </c>
      <c r="L289" s="23"/>
    </row>
    <row r="290" spans="1:12">
      <c r="A290" s="151" t="s">
        <v>612</v>
      </c>
      <c r="B290" s="154">
        <v>556593.1115</v>
      </c>
      <c r="C290" s="154">
        <v>100225.2</v>
      </c>
      <c r="D290" s="154">
        <v>-17351.900000000001</v>
      </c>
      <c r="E290" s="154">
        <v>19993.7</v>
      </c>
      <c r="F290" s="154">
        <v>659460.1115</v>
      </c>
      <c r="G290" s="154">
        <v>748176.53</v>
      </c>
      <c r="H290" s="154">
        <v>635950.05050000001</v>
      </c>
      <c r="I290" s="154">
        <v>23510.0609999999</v>
      </c>
      <c r="J290" s="154">
        <v>16457.0426999999</v>
      </c>
      <c r="K290" s="155">
        <v>1.022</v>
      </c>
      <c r="L290" s="23"/>
    </row>
    <row r="291" spans="1:12" ht="18.75" customHeight="1">
      <c r="A291" s="145" t="s">
        <v>613</v>
      </c>
      <c r="B291" s="154"/>
      <c r="C291" s="154"/>
      <c r="D291" s="154"/>
      <c r="E291" s="154"/>
      <c r="F291" s="154"/>
      <c r="G291" s="154"/>
      <c r="H291" s="154"/>
      <c r="I291" s="154"/>
      <c r="J291" s="154"/>
      <c r="K291" s="155"/>
      <c r="L291" s="23"/>
    </row>
    <row r="292" spans="1:12">
      <c r="A292" s="151" t="s">
        <v>614</v>
      </c>
      <c r="B292" s="154">
        <v>878.7405</v>
      </c>
      <c r="C292" s="154">
        <v>1307.3</v>
      </c>
      <c r="D292" s="154">
        <v>0</v>
      </c>
      <c r="E292" s="154">
        <v>102.85</v>
      </c>
      <c r="F292" s="154">
        <v>2288.8905</v>
      </c>
      <c r="G292" s="154">
        <v>2431.6669999999999</v>
      </c>
      <c r="H292" s="154">
        <v>2066.9169499999998</v>
      </c>
      <c r="I292" s="154">
        <v>221.97354999999999</v>
      </c>
      <c r="J292" s="154">
        <v>155.381485</v>
      </c>
      <c r="K292" s="155">
        <v>1.0640000000000001</v>
      </c>
      <c r="L292" s="23"/>
    </row>
    <row r="293" spans="1:12">
      <c r="A293" s="151" t="s">
        <v>615</v>
      </c>
      <c r="B293" s="154">
        <v>8097.8670000000002</v>
      </c>
      <c r="C293" s="154">
        <v>1488.35</v>
      </c>
      <c r="D293" s="154">
        <v>0</v>
      </c>
      <c r="E293" s="154">
        <v>1117.75</v>
      </c>
      <c r="F293" s="154">
        <v>10703.967000000001</v>
      </c>
      <c r="G293" s="154">
        <v>12701.15</v>
      </c>
      <c r="H293" s="154">
        <v>10795.977500000001</v>
      </c>
      <c r="I293" s="154">
        <v>-92.010499999998501</v>
      </c>
      <c r="J293" s="154">
        <v>-64.4073499999989</v>
      </c>
      <c r="K293" s="155">
        <v>0.995</v>
      </c>
      <c r="L293" s="23"/>
    </row>
    <row r="294" spans="1:12">
      <c r="A294" s="151" t="s">
        <v>616</v>
      </c>
      <c r="B294" s="154">
        <v>96721.719500000007</v>
      </c>
      <c r="C294" s="154">
        <v>17965.599999999999</v>
      </c>
      <c r="D294" s="154">
        <v>-11577.85</v>
      </c>
      <c r="E294" s="154">
        <v>2976.36</v>
      </c>
      <c r="F294" s="154">
        <v>106085.82950000001</v>
      </c>
      <c r="G294" s="154">
        <v>121022.68</v>
      </c>
      <c r="H294" s="154">
        <v>102869.27800000001</v>
      </c>
      <c r="I294" s="154">
        <v>3216.55149999999</v>
      </c>
      <c r="J294" s="154">
        <v>2251.5860499999899</v>
      </c>
      <c r="K294" s="155">
        <v>1.0189999999999999</v>
      </c>
      <c r="L294" s="23"/>
    </row>
    <row r="295" spans="1:12">
      <c r="A295" s="151" t="s">
        <v>617</v>
      </c>
      <c r="B295" s="154">
        <v>5723.7259999999997</v>
      </c>
      <c r="C295" s="154">
        <v>1798.6</v>
      </c>
      <c r="D295" s="154">
        <v>-1615</v>
      </c>
      <c r="E295" s="154">
        <v>236.3</v>
      </c>
      <c r="F295" s="154">
        <v>6143.6260000000002</v>
      </c>
      <c r="G295" s="154">
        <v>7006.0929999999998</v>
      </c>
      <c r="H295" s="154">
        <v>5955.1790499999997</v>
      </c>
      <c r="I295" s="154">
        <v>188.44694999999999</v>
      </c>
      <c r="J295" s="154">
        <v>131.91286500000001</v>
      </c>
      <c r="K295" s="155">
        <v>1.0189999999999999</v>
      </c>
      <c r="L295" s="23"/>
    </row>
    <row r="296" spans="1:12">
      <c r="A296" s="151" t="s">
        <v>618</v>
      </c>
      <c r="B296" s="154">
        <v>30369.103500000001</v>
      </c>
      <c r="C296" s="154">
        <v>8159.15</v>
      </c>
      <c r="D296" s="154">
        <v>-289.85000000000002</v>
      </c>
      <c r="E296" s="154">
        <v>1636.25</v>
      </c>
      <c r="F296" s="154">
        <v>39874.6535</v>
      </c>
      <c r="G296" s="154">
        <v>39488.307999999997</v>
      </c>
      <c r="H296" s="154">
        <v>33565.061800000003</v>
      </c>
      <c r="I296" s="154">
        <v>6309.5916999999999</v>
      </c>
      <c r="J296" s="154">
        <v>4416.7141899999997</v>
      </c>
      <c r="K296" s="155">
        <v>1.1120000000000001</v>
      </c>
      <c r="L296" s="23"/>
    </row>
    <row r="297" spans="1:12">
      <c r="A297" s="151" t="s">
        <v>619</v>
      </c>
      <c r="B297" s="154">
        <v>27652.996500000001</v>
      </c>
      <c r="C297" s="154">
        <v>2296.6999999999998</v>
      </c>
      <c r="D297" s="154">
        <v>-6909.65</v>
      </c>
      <c r="E297" s="154">
        <v>1823.59</v>
      </c>
      <c r="F297" s="154">
        <v>24863.636500000001</v>
      </c>
      <c r="G297" s="154">
        <v>29987.633999999998</v>
      </c>
      <c r="H297" s="154">
        <v>25489.4889</v>
      </c>
      <c r="I297" s="154">
        <v>-625.85239999999203</v>
      </c>
      <c r="J297" s="154">
        <v>-438.09667999999499</v>
      </c>
      <c r="K297" s="155">
        <v>0.98499999999999999</v>
      </c>
      <c r="L297" s="23"/>
    </row>
    <row r="298" spans="1:12">
      <c r="A298" s="151" t="s">
        <v>620</v>
      </c>
      <c r="B298" s="154">
        <v>34837.085500000001</v>
      </c>
      <c r="C298" s="154">
        <v>3128</v>
      </c>
      <c r="D298" s="154">
        <v>-6396.25</v>
      </c>
      <c r="E298" s="154">
        <v>-190.06</v>
      </c>
      <c r="F298" s="154">
        <v>31378.7755</v>
      </c>
      <c r="G298" s="154">
        <v>26888.536</v>
      </c>
      <c r="H298" s="154">
        <v>22855.2556</v>
      </c>
      <c r="I298" s="154">
        <v>8523.5198999999993</v>
      </c>
      <c r="J298" s="154">
        <v>5966.4639299999999</v>
      </c>
      <c r="K298" s="155">
        <v>1.222</v>
      </c>
      <c r="L298" s="23"/>
    </row>
    <row r="299" spans="1:12">
      <c r="A299" s="151" t="s">
        <v>621</v>
      </c>
      <c r="B299" s="154">
        <v>524027.85749999998</v>
      </c>
      <c r="C299" s="154">
        <v>49308.5</v>
      </c>
      <c r="D299" s="154">
        <v>-73550.5</v>
      </c>
      <c r="E299" s="154">
        <v>14051.01</v>
      </c>
      <c r="F299" s="154">
        <v>513836.86749999999</v>
      </c>
      <c r="G299" s="154">
        <v>619639.41500000004</v>
      </c>
      <c r="H299" s="154">
        <v>526693.50274999999</v>
      </c>
      <c r="I299" s="154">
        <v>-12856.635250000099</v>
      </c>
      <c r="J299" s="154">
        <v>-8999.6446750000305</v>
      </c>
      <c r="K299" s="155">
        <v>0.98499999999999999</v>
      </c>
      <c r="L299" s="23"/>
    </row>
    <row r="300" spans="1:12" ht="12.75" customHeight="1">
      <c r="A300" s="151" t="s">
        <v>622</v>
      </c>
      <c r="B300" s="154">
        <v>6169.4030000000002</v>
      </c>
      <c r="C300" s="154">
        <v>5631.25</v>
      </c>
      <c r="D300" s="154">
        <v>-131.75</v>
      </c>
      <c r="E300" s="154">
        <v>0</v>
      </c>
      <c r="F300" s="154">
        <v>11668.903</v>
      </c>
      <c r="G300" s="154">
        <v>7397.37</v>
      </c>
      <c r="H300" s="154">
        <v>6287.7645000000002</v>
      </c>
      <c r="I300" s="154">
        <v>5381.1385</v>
      </c>
      <c r="J300" s="154">
        <v>3766.7969499999999</v>
      </c>
      <c r="K300" s="155">
        <v>1.5089999999999999</v>
      </c>
      <c r="L300" s="23"/>
    </row>
    <row r="301" spans="1:12">
      <c r="A301" s="151" t="s">
        <v>623</v>
      </c>
      <c r="B301" s="154">
        <v>19070.210500000001</v>
      </c>
      <c r="C301" s="154">
        <v>6113.2</v>
      </c>
      <c r="D301" s="154">
        <v>-2012.8</v>
      </c>
      <c r="E301" s="154">
        <v>1358.64</v>
      </c>
      <c r="F301" s="154">
        <v>24529.250499999998</v>
      </c>
      <c r="G301" s="154">
        <v>23606.830999999998</v>
      </c>
      <c r="H301" s="154">
        <v>20065.806349999999</v>
      </c>
      <c r="I301" s="154">
        <v>4463.4441500000003</v>
      </c>
      <c r="J301" s="154">
        <v>3124.4109050000002</v>
      </c>
      <c r="K301" s="155">
        <v>1.1319999999999999</v>
      </c>
    </row>
    <row r="302" spans="1:12">
      <c r="A302" s="151" t="s">
        <v>624</v>
      </c>
      <c r="B302" s="154">
        <v>691226.8075</v>
      </c>
      <c r="C302" s="154">
        <v>193171.85</v>
      </c>
      <c r="D302" s="154">
        <v>-103500.25</v>
      </c>
      <c r="E302" s="154">
        <v>29200.39</v>
      </c>
      <c r="F302" s="154">
        <v>810098.79749999999</v>
      </c>
      <c r="G302" s="154">
        <v>941756.58100000001</v>
      </c>
      <c r="H302" s="154">
        <v>800493.09384999995</v>
      </c>
      <c r="I302" s="154">
        <v>9605.7036500000395</v>
      </c>
      <c r="J302" s="154">
        <v>6723.9925550000298</v>
      </c>
      <c r="K302" s="155">
        <v>1.0069999999999999</v>
      </c>
    </row>
    <row r="303" spans="1:12">
      <c r="A303" s="151" t="s">
        <v>625</v>
      </c>
      <c r="B303" s="154">
        <v>55343.833500000001</v>
      </c>
      <c r="C303" s="154">
        <v>4391.95</v>
      </c>
      <c r="D303" s="154">
        <v>-7610.05</v>
      </c>
      <c r="E303" s="154">
        <v>1748.11</v>
      </c>
      <c r="F303" s="154">
        <v>53873.843500000003</v>
      </c>
      <c r="G303" s="154">
        <v>50211.080999999998</v>
      </c>
      <c r="H303" s="154">
        <v>42679.418850000002</v>
      </c>
      <c r="I303" s="154">
        <v>11194.424650000001</v>
      </c>
      <c r="J303" s="154">
        <v>7836.0972549999997</v>
      </c>
      <c r="K303" s="155">
        <v>1.1559999999999999</v>
      </c>
    </row>
    <row r="304" spans="1:12">
      <c r="A304" s="151" t="s">
        <v>626</v>
      </c>
      <c r="B304" s="154">
        <v>21623.7435</v>
      </c>
      <c r="C304" s="154">
        <v>13469.1</v>
      </c>
      <c r="D304" s="154">
        <v>-381.65</v>
      </c>
      <c r="E304" s="154">
        <v>1832.6</v>
      </c>
      <c r="F304" s="154">
        <v>36543.7935</v>
      </c>
      <c r="G304" s="154">
        <v>26899.982</v>
      </c>
      <c r="H304" s="154">
        <v>22864.984700000001</v>
      </c>
      <c r="I304" s="154">
        <v>13678.808800000001</v>
      </c>
      <c r="J304" s="154">
        <v>9575.1661600000007</v>
      </c>
      <c r="K304" s="155">
        <v>1.3560000000000001</v>
      </c>
    </row>
    <row r="305" spans="1:12">
      <c r="A305" s="151" t="s">
        <v>627</v>
      </c>
      <c r="B305" s="154">
        <v>90494.854999999996</v>
      </c>
      <c r="C305" s="154">
        <v>8357.2000000000007</v>
      </c>
      <c r="D305" s="154">
        <v>-22334.6</v>
      </c>
      <c r="E305" s="154">
        <v>1403.52</v>
      </c>
      <c r="F305" s="154">
        <v>77920.975000000006</v>
      </c>
      <c r="G305" s="154">
        <v>80949.672999999995</v>
      </c>
      <c r="H305" s="154">
        <v>68807.222049999997</v>
      </c>
      <c r="I305" s="154">
        <v>9113.7529499999891</v>
      </c>
      <c r="J305" s="154">
        <v>6379.6270649999997</v>
      </c>
      <c r="K305" s="155">
        <v>1.079</v>
      </c>
    </row>
    <row r="306" spans="1:12">
      <c r="A306" s="151" t="s">
        <v>628</v>
      </c>
      <c r="B306" s="154">
        <v>14797.037</v>
      </c>
      <c r="C306" s="154">
        <v>4901.95</v>
      </c>
      <c r="D306" s="154">
        <v>-291.55</v>
      </c>
      <c r="E306" s="154">
        <v>1149.2</v>
      </c>
      <c r="F306" s="154">
        <v>20556.636999999999</v>
      </c>
      <c r="G306" s="154">
        <v>15996.375</v>
      </c>
      <c r="H306" s="154">
        <v>13596.918750000001</v>
      </c>
      <c r="I306" s="154">
        <v>6959.7182499999999</v>
      </c>
      <c r="J306" s="154">
        <v>4871.8027750000001</v>
      </c>
      <c r="K306" s="155">
        <v>1.3049999999999999</v>
      </c>
    </row>
    <row r="307" spans="1:12" ht="18.75" customHeight="1">
      <c r="A307" s="145" t="s">
        <v>629</v>
      </c>
      <c r="B307" s="154"/>
      <c r="C307" s="154"/>
      <c r="D307" s="154"/>
      <c r="E307" s="154"/>
      <c r="F307" s="154"/>
      <c r="G307" s="154"/>
      <c r="H307" s="154"/>
      <c r="I307" s="154"/>
      <c r="J307" s="154"/>
      <c r="K307" s="155"/>
      <c r="L307" s="23"/>
    </row>
    <row r="308" spans="1:12">
      <c r="A308" s="151" t="s">
        <v>630</v>
      </c>
      <c r="B308" s="154">
        <v>18525.026999999998</v>
      </c>
      <c r="C308" s="154">
        <v>1598.85</v>
      </c>
      <c r="D308" s="154">
        <v>-8923.2999999999993</v>
      </c>
      <c r="E308" s="154">
        <v>1105.8499999999999</v>
      </c>
      <c r="F308" s="154">
        <v>12306.427</v>
      </c>
      <c r="G308" s="154">
        <v>10572.817999999999</v>
      </c>
      <c r="H308" s="154">
        <v>8986.8953000000001</v>
      </c>
      <c r="I308" s="154">
        <v>3319.5317</v>
      </c>
      <c r="J308" s="154">
        <v>2323.6721899999998</v>
      </c>
      <c r="K308" s="155">
        <v>1.22</v>
      </c>
    </row>
    <row r="309" spans="1:12">
      <c r="A309" s="151" t="s">
        <v>631</v>
      </c>
      <c r="B309" s="154">
        <v>47356.684999999998</v>
      </c>
      <c r="C309" s="154">
        <v>4271.25</v>
      </c>
      <c r="D309" s="154">
        <v>-8481.2999999999993</v>
      </c>
      <c r="E309" s="154">
        <v>1062.8399999999999</v>
      </c>
      <c r="F309" s="154">
        <v>44209.474999999999</v>
      </c>
      <c r="G309" s="154">
        <v>42624.040999999997</v>
      </c>
      <c r="H309" s="154">
        <v>36230.434849999998</v>
      </c>
      <c r="I309" s="154">
        <v>7979.0401499999898</v>
      </c>
      <c r="J309" s="154">
        <v>5585.3281049999996</v>
      </c>
      <c r="K309" s="155">
        <v>1.131</v>
      </c>
    </row>
    <row r="310" spans="1:12">
      <c r="A310" s="151" t="s">
        <v>632</v>
      </c>
      <c r="B310" s="154">
        <v>176636.65100000001</v>
      </c>
      <c r="C310" s="154">
        <v>23790.65</v>
      </c>
      <c r="D310" s="154">
        <v>-19818.599999999999</v>
      </c>
      <c r="E310" s="154">
        <v>20668.09</v>
      </c>
      <c r="F310" s="154">
        <v>201276.791</v>
      </c>
      <c r="G310" s="154">
        <v>235070.853</v>
      </c>
      <c r="H310" s="154">
        <v>199810.22505000001</v>
      </c>
      <c r="I310" s="154">
        <v>1466.5659499999599</v>
      </c>
      <c r="J310" s="154">
        <v>1026.5961649999699</v>
      </c>
      <c r="K310" s="155">
        <v>1.004</v>
      </c>
    </row>
    <row r="311" spans="1:12">
      <c r="A311" s="151" t="s">
        <v>633</v>
      </c>
      <c r="B311" s="154">
        <v>109541.24</v>
      </c>
      <c r="C311" s="154">
        <v>11029.6</v>
      </c>
      <c r="D311" s="154">
        <v>-21905.35</v>
      </c>
      <c r="E311" s="154">
        <v>3654.66</v>
      </c>
      <c r="F311" s="154">
        <v>102320.15</v>
      </c>
      <c r="G311" s="154">
        <v>90545.410999999993</v>
      </c>
      <c r="H311" s="154">
        <v>76963.599350000004</v>
      </c>
      <c r="I311" s="154">
        <v>25356.550650000001</v>
      </c>
      <c r="J311" s="154">
        <v>17749.585455</v>
      </c>
      <c r="K311" s="155">
        <v>1.196</v>
      </c>
    </row>
    <row r="312" spans="1:12">
      <c r="A312" s="151" t="s">
        <v>634</v>
      </c>
      <c r="B312" s="154">
        <v>71940.396500000003</v>
      </c>
      <c r="C312" s="154">
        <v>5414.5</v>
      </c>
      <c r="D312" s="154">
        <v>-22808.05</v>
      </c>
      <c r="E312" s="154">
        <v>1547.51</v>
      </c>
      <c r="F312" s="154">
        <v>56094.356500000002</v>
      </c>
      <c r="G312" s="154">
        <v>86710.657999999996</v>
      </c>
      <c r="H312" s="154">
        <v>73704.059299999994</v>
      </c>
      <c r="I312" s="154">
        <v>-17609.702799999999</v>
      </c>
      <c r="J312" s="154">
        <v>-12326.79196</v>
      </c>
      <c r="K312" s="155">
        <v>0.85799999999999998</v>
      </c>
    </row>
    <row r="313" spans="1:12">
      <c r="A313" s="151" t="s">
        <v>635</v>
      </c>
      <c r="B313" s="154">
        <v>14826.468500000001</v>
      </c>
      <c r="C313" s="154">
        <v>1956.7</v>
      </c>
      <c r="D313" s="154">
        <v>-1657.5</v>
      </c>
      <c r="E313" s="154">
        <v>665.55</v>
      </c>
      <c r="F313" s="154">
        <v>15791.218500000001</v>
      </c>
      <c r="G313" s="154">
        <v>18689.352999999999</v>
      </c>
      <c r="H313" s="154">
        <v>15885.950049999999</v>
      </c>
      <c r="I313" s="154">
        <v>-94.731550000000396</v>
      </c>
      <c r="J313" s="154">
        <v>-66.312085000000295</v>
      </c>
      <c r="K313" s="155">
        <v>0.996</v>
      </c>
    </row>
    <row r="314" spans="1:12">
      <c r="A314" s="151" t="s">
        <v>636</v>
      </c>
      <c r="B314" s="154">
        <v>76488.263999999996</v>
      </c>
      <c r="C314" s="154">
        <v>5655.05</v>
      </c>
      <c r="D314" s="154">
        <v>-18131.349999999999</v>
      </c>
      <c r="E314" s="154">
        <v>5285.81</v>
      </c>
      <c r="F314" s="154">
        <v>69297.774000000005</v>
      </c>
      <c r="G314" s="154">
        <v>115233.488</v>
      </c>
      <c r="H314" s="154">
        <v>97948.464800000002</v>
      </c>
      <c r="I314" s="154">
        <v>-28650.6908</v>
      </c>
      <c r="J314" s="154">
        <v>-20055.483560000001</v>
      </c>
      <c r="K314" s="155">
        <v>0.82599999999999996</v>
      </c>
    </row>
    <row r="315" spans="1:12">
      <c r="A315" s="151" t="s">
        <v>637</v>
      </c>
      <c r="B315" s="154">
        <v>106729.83100000001</v>
      </c>
      <c r="C315" s="154">
        <v>23051.15</v>
      </c>
      <c r="D315" s="154">
        <v>-29980.35</v>
      </c>
      <c r="E315" s="154">
        <v>5141.1400000000003</v>
      </c>
      <c r="F315" s="154">
        <v>104941.77099999999</v>
      </c>
      <c r="G315" s="154">
        <v>121647.015</v>
      </c>
      <c r="H315" s="154">
        <v>103399.96275000001</v>
      </c>
      <c r="I315" s="154">
        <v>1541.80825</v>
      </c>
      <c r="J315" s="154">
        <v>1079.2657750000001</v>
      </c>
      <c r="K315" s="155">
        <v>1.0089999999999999</v>
      </c>
    </row>
    <row r="316" spans="1:12">
      <c r="A316" s="151" t="s">
        <v>638</v>
      </c>
      <c r="B316" s="154">
        <v>375069.43</v>
      </c>
      <c r="C316" s="154">
        <v>66614.5</v>
      </c>
      <c r="D316" s="154">
        <v>-46692.2</v>
      </c>
      <c r="E316" s="154">
        <v>30873.19</v>
      </c>
      <c r="F316" s="154">
        <v>425864.92</v>
      </c>
      <c r="G316" s="154">
        <v>511021.73499999999</v>
      </c>
      <c r="H316" s="154">
        <v>434368.47474999999</v>
      </c>
      <c r="I316" s="154">
        <v>-8503.5547500000102</v>
      </c>
      <c r="J316" s="154">
        <v>-5952.4883250000103</v>
      </c>
      <c r="K316" s="155">
        <v>0.98799999999999999</v>
      </c>
    </row>
    <row r="317" spans="1:12">
      <c r="A317" s="151" t="s">
        <v>639</v>
      </c>
      <c r="B317" s="154">
        <v>35614.917999999998</v>
      </c>
      <c r="C317" s="154">
        <v>2110.5500000000002</v>
      </c>
      <c r="D317" s="154">
        <v>-13466.55</v>
      </c>
      <c r="E317" s="154">
        <v>1715.47</v>
      </c>
      <c r="F317" s="154">
        <v>25974.387999999999</v>
      </c>
      <c r="G317" s="154">
        <v>36050.107000000004</v>
      </c>
      <c r="H317" s="154">
        <v>30642.590950000002</v>
      </c>
      <c r="I317" s="154">
        <v>-4668.2029499999999</v>
      </c>
      <c r="J317" s="154">
        <v>-3267.7420649999999</v>
      </c>
      <c r="K317" s="155">
        <v>0.90900000000000003</v>
      </c>
    </row>
    <row r="318" spans="1:12">
      <c r="A318" s="151" t="s">
        <v>640</v>
      </c>
      <c r="B318" s="154">
        <v>246345.85949999999</v>
      </c>
      <c r="C318" s="154">
        <v>27663.25</v>
      </c>
      <c r="D318" s="154">
        <v>-77310.05</v>
      </c>
      <c r="E318" s="154">
        <v>10702.01</v>
      </c>
      <c r="F318" s="154">
        <v>207401.06950000001</v>
      </c>
      <c r="G318" s="154">
        <v>285749.74200000003</v>
      </c>
      <c r="H318" s="154">
        <v>242887.2807</v>
      </c>
      <c r="I318" s="154">
        <v>-35486.211199999903</v>
      </c>
      <c r="J318" s="154">
        <v>-24840.347839999999</v>
      </c>
      <c r="K318" s="155">
        <v>0.91300000000000003</v>
      </c>
    </row>
    <row r="319" spans="1:12">
      <c r="A319" s="151" t="s">
        <v>641</v>
      </c>
      <c r="B319" s="154">
        <v>64782.936000000002</v>
      </c>
      <c r="C319" s="154">
        <v>4403</v>
      </c>
      <c r="D319" s="154">
        <v>-23437.9</v>
      </c>
      <c r="E319" s="154">
        <v>2754.85</v>
      </c>
      <c r="F319" s="154">
        <v>48502.885999999999</v>
      </c>
      <c r="G319" s="154">
        <v>63657.139000000003</v>
      </c>
      <c r="H319" s="154">
        <v>54108.568149999999</v>
      </c>
      <c r="I319" s="154">
        <v>-5605.6821499999896</v>
      </c>
      <c r="J319" s="154">
        <v>-3923.9775049999898</v>
      </c>
      <c r="K319" s="155">
        <v>0.93799999999999994</v>
      </c>
    </row>
    <row r="320" spans="1:12">
      <c r="A320" s="152" t="s">
        <v>642</v>
      </c>
      <c r="B320" s="154">
        <v>28886.316500000001</v>
      </c>
      <c r="C320" s="154">
        <v>2803.3</v>
      </c>
      <c r="D320" s="154">
        <v>-10416.75</v>
      </c>
      <c r="E320" s="154">
        <v>945.2</v>
      </c>
      <c r="F320" s="154">
        <v>22218.066500000001</v>
      </c>
      <c r="G320" s="154">
        <v>27139.677</v>
      </c>
      <c r="H320" s="154">
        <v>23068.725450000002</v>
      </c>
      <c r="I320" s="154">
        <v>-850.65894999999705</v>
      </c>
      <c r="J320" s="154">
        <v>-595.46126499999798</v>
      </c>
      <c r="K320" s="155">
        <v>0.97799999999999998</v>
      </c>
    </row>
    <row r="321" spans="1:11" ht="13.5" thickBot="1">
      <c r="A321" s="153" t="s">
        <v>643</v>
      </c>
      <c r="B321" s="156">
        <v>28414.010999999999</v>
      </c>
      <c r="C321" s="156">
        <v>3427.2</v>
      </c>
      <c r="D321" s="156">
        <v>-5213.8999999999996</v>
      </c>
      <c r="E321" s="156">
        <v>1788.74</v>
      </c>
      <c r="F321" s="156">
        <v>28416.050999999999</v>
      </c>
      <c r="G321" s="156">
        <v>40615.913999999997</v>
      </c>
      <c r="H321" s="156">
        <v>34523.526899999997</v>
      </c>
      <c r="I321" s="156">
        <v>-6107.4758999999904</v>
      </c>
      <c r="J321" s="156">
        <v>-4275.2331299999996</v>
      </c>
      <c r="K321" s="157">
        <v>0.89500000000000002</v>
      </c>
    </row>
    <row r="322" spans="1:11">
      <c r="A322" s="22"/>
    </row>
    <row r="323" spans="1:11">
      <c r="A323" s="22"/>
    </row>
    <row r="324" spans="1:11">
      <c r="A324" s="22"/>
    </row>
  </sheetData>
  <mergeCells count="1">
    <mergeCell ref="B3:F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  <rowBreaks count="5" manualBreakCount="5">
    <brk id="53" max="16383" man="1"/>
    <brk id="87" max="16383" man="1"/>
    <brk id="138" max="16383" man="1"/>
    <brk id="231" max="16383" man="1"/>
    <brk id="2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K322"/>
  <sheetViews>
    <sheetView showGridLines="0" zoomScaleNormal="100" workbookViewId="0">
      <pane ySplit="10" topLeftCell="A11" activePane="bottomLeft" state="frozen"/>
      <selection pane="bottomLeft"/>
    </sheetView>
  </sheetViews>
  <sheetFormatPr defaultColWidth="0" defaultRowHeight="12.75" zeroHeight="1"/>
  <cols>
    <col min="1" max="1" width="19" style="11" customWidth="1"/>
    <col min="2" max="2" width="9.28515625" style="11" bestFit="1" customWidth="1"/>
    <col min="3" max="3" width="9.7109375" style="11" bestFit="1" customWidth="1"/>
    <col min="4" max="10" width="9.28515625" style="11" bestFit="1" customWidth="1"/>
    <col min="11" max="11" width="5" style="11" customWidth="1"/>
    <col min="12" max="16384" width="9.28515625" style="11" hidden="1"/>
  </cols>
  <sheetData>
    <row r="1" spans="1:10"/>
    <row r="2" spans="1:10" ht="15.75">
      <c r="A2" s="8" t="s">
        <v>117</v>
      </c>
    </row>
    <row r="3" spans="1:10" ht="16.5" thickBot="1">
      <c r="A3" s="8" t="s">
        <v>662</v>
      </c>
    </row>
    <row r="4" spans="1:10">
      <c r="A4" s="12" t="s">
        <v>5</v>
      </c>
      <c r="B4" s="45" t="s">
        <v>118</v>
      </c>
      <c r="C4" s="45" t="s">
        <v>119</v>
      </c>
      <c r="D4" s="45" t="s">
        <v>120</v>
      </c>
      <c r="E4" s="45" t="s">
        <v>121</v>
      </c>
      <c r="F4" s="45" t="s">
        <v>121</v>
      </c>
      <c r="G4" s="45" t="s">
        <v>122</v>
      </c>
      <c r="H4" s="45" t="s">
        <v>123</v>
      </c>
      <c r="I4" s="45" t="s">
        <v>123</v>
      </c>
      <c r="J4" s="13" t="s">
        <v>124</v>
      </c>
    </row>
    <row r="5" spans="1:10">
      <c r="B5" s="52" t="s">
        <v>125</v>
      </c>
      <c r="C5" s="39" t="s">
        <v>126</v>
      </c>
      <c r="D5" s="39" t="s">
        <v>127</v>
      </c>
      <c r="E5" s="34" t="s">
        <v>128</v>
      </c>
      <c r="F5" s="34" t="s">
        <v>128</v>
      </c>
      <c r="G5" s="50" t="s">
        <v>129</v>
      </c>
      <c r="H5" s="50" t="s">
        <v>130</v>
      </c>
      <c r="I5" s="50" t="s">
        <v>131</v>
      </c>
      <c r="J5" s="34" t="s">
        <v>132</v>
      </c>
    </row>
    <row r="6" spans="1:10">
      <c r="A6" s="11" t="s">
        <v>18</v>
      </c>
      <c r="B6" s="35"/>
      <c r="C6" s="52" t="s">
        <v>133</v>
      </c>
      <c r="D6" s="52" t="s">
        <v>134</v>
      </c>
      <c r="E6" s="50" t="s">
        <v>135</v>
      </c>
      <c r="F6" s="50" t="s">
        <v>135</v>
      </c>
      <c r="G6" s="52"/>
      <c r="H6" s="50" t="s">
        <v>136</v>
      </c>
      <c r="I6" s="50" t="s">
        <v>136</v>
      </c>
      <c r="J6" s="34" t="s">
        <v>54</v>
      </c>
    </row>
    <row r="7" spans="1:10">
      <c r="B7" s="64"/>
      <c r="C7" s="50" t="s">
        <v>137</v>
      </c>
      <c r="D7" s="50" t="s">
        <v>138</v>
      </c>
      <c r="E7" s="50" t="s">
        <v>139</v>
      </c>
      <c r="F7" s="50" t="s">
        <v>139</v>
      </c>
      <c r="G7" s="52"/>
      <c r="H7" s="50" t="s">
        <v>140</v>
      </c>
      <c r="I7" s="50" t="s">
        <v>140</v>
      </c>
      <c r="J7" s="34" t="s">
        <v>141</v>
      </c>
    </row>
    <row r="8" spans="1:10">
      <c r="A8" s="54"/>
      <c r="B8" s="52"/>
      <c r="C8" s="50" t="s">
        <v>142</v>
      </c>
      <c r="D8" s="50" t="s">
        <v>135</v>
      </c>
      <c r="E8" s="50" t="s">
        <v>143</v>
      </c>
      <c r="F8" s="50" t="s">
        <v>144</v>
      </c>
      <c r="G8" s="47"/>
      <c r="H8" s="50" t="s">
        <v>56</v>
      </c>
      <c r="I8" s="50" t="s">
        <v>56</v>
      </c>
      <c r="J8" s="34" t="s">
        <v>145</v>
      </c>
    </row>
    <row r="9" spans="1:10">
      <c r="A9" s="54"/>
      <c r="B9" s="52"/>
      <c r="C9" s="50"/>
      <c r="D9" s="50" t="s">
        <v>146</v>
      </c>
      <c r="E9" s="50" t="s">
        <v>147</v>
      </c>
      <c r="F9" s="50" t="s">
        <v>147</v>
      </c>
      <c r="G9" s="52"/>
      <c r="H9" s="50"/>
      <c r="I9" s="52"/>
      <c r="J9" s="34" t="s">
        <v>148</v>
      </c>
    </row>
    <row r="10" spans="1:10">
      <c r="A10" s="42"/>
      <c r="B10" s="43"/>
      <c r="C10" s="59"/>
      <c r="D10" s="59"/>
      <c r="E10" s="65"/>
      <c r="F10" s="43"/>
      <c r="G10" s="43"/>
      <c r="H10" s="65"/>
      <c r="I10" s="65"/>
      <c r="J10" s="65" t="s">
        <v>149</v>
      </c>
    </row>
    <row r="11" spans="1:10" ht="18.75" customHeight="1">
      <c r="A11" s="158" t="s">
        <v>334</v>
      </c>
      <c r="B11" s="52"/>
      <c r="C11" s="50"/>
      <c r="D11" s="50"/>
      <c r="E11" s="34"/>
      <c r="F11" s="52"/>
      <c r="G11" s="52"/>
      <c r="H11" s="34"/>
      <c r="I11" s="34"/>
      <c r="J11" s="34"/>
    </row>
    <row r="12" spans="1:10" ht="13.5" customHeight="1">
      <c r="A12" s="159" t="s">
        <v>314</v>
      </c>
      <c r="B12" s="23">
        <v>252079</v>
      </c>
      <c r="C12" s="23">
        <v>146002</v>
      </c>
      <c r="D12" s="23">
        <v>25167</v>
      </c>
      <c r="E12" s="23">
        <v>33885</v>
      </c>
      <c r="F12" s="23">
        <v>0</v>
      </c>
      <c r="G12" s="23">
        <v>75</v>
      </c>
      <c r="H12" s="23">
        <v>59700</v>
      </c>
      <c r="I12" s="23">
        <v>58712</v>
      </c>
      <c r="J12" s="23">
        <v>2217</v>
      </c>
    </row>
    <row r="13" spans="1:10">
      <c r="A13" s="159" t="s">
        <v>335</v>
      </c>
      <c r="B13" s="23">
        <v>29104</v>
      </c>
      <c r="C13" s="23">
        <v>120719</v>
      </c>
      <c r="D13" s="23">
        <v>30480</v>
      </c>
      <c r="E13" s="23">
        <v>0</v>
      </c>
      <c r="F13" s="23">
        <v>5995</v>
      </c>
      <c r="G13" s="23">
        <v>25652</v>
      </c>
      <c r="H13" s="23">
        <v>9956</v>
      </c>
      <c r="I13" s="23">
        <v>8198</v>
      </c>
      <c r="J13" s="23">
        <v>2966</v>
      </c>
    </row>
    <row r="14" spans="1:10">
      <c r="A14" s="159" t="s">
        <v>336</v>
      </c>
      <c r="B14" s="23">
        <v>74635</v>
      </c>
      <c r="C14" s="23">
        <v>84154</v>
      </c>
      <c r="D14" s="23">
        <v>15702</v>
      </c>
      <c r="E14" s="23">
        <v>0</v>
      </c>
      <c r="F14" s="23">
        <v>10140</v>
      </c>
      <c r="G14" s="23">
        <v>13632</v>
      </c>
      <c r="H14" s="23">
        <v>8487</v>
      </c>
      <c r="I14" s="23">
        <v>7294</v>
      </c>
      <c r="J14" s="23">
        <v>0</v>
      </c>
    </row>
    <row r="15" spans="1:10">
      <c r="A15" s="159" t="s">
        <v>337</v>
      </c>
      <c r="B15" s="23">
        <v>181271</v>
      </c>
      <c r="C15" s="23">
        <v>193655</v>
      </c>
      <c r="D15" s="23">
        <v>183193</v>
      </c>
      <c r="E15" s="23">
        <v>0</v>
      </c>
      <c r="F15" s="23">
        <v>0</v>
      </c>
      <c r="G15" s="23">
        <v>167707</v>
      </c>
      <c r="H15" s="23">
        <v>74271</v>
      </c>
      <c r="I15" s="23">
        <v>44860</v>
      </c>
      <c r="J15" s="23">
        <v>881</v>
      </c>
    </row>
    <row r="16" spans="1:10">
      <c r="A16" s="159" t="s">
        <v>338</v>
      </c>
      <c r="B16" s="23">
        <v>194352</v>
      </c>
      <c r="C16" s="23">
        <v>174160</v>
      </c>
      <c r="D16" s="23">
        <v>218607</v>
      </c>
      <c r="E16" s="23">
        <v>0</v>
      </c>
      <c r="F16" s="23">
        <v>15653</v>
      </c>
      <c r="G16" s="23">
        <v>216557</v>
      </c>
      <c r="H16" s="23">
        <v>43328</v>
      </c>
      <c r="I16" s="23">
        <v>49121</v>
      </c>
      <c r="J16" s="23">
        <v>5410</v>
      </c>
    </row>
    <row r="17" spans="1:10">
      <c r="A17" s="159" t="s">
        <v>339</v>
      </c>
      <c r="B17" s="23">
        <v>63986</v>
      </c>
      <c r="C17" s="23">
        <v>288214</v>
      </c>
      <c r="D17" s="23">
        <v>69267</v>
      </c>
      <c r="E17" s="23">
        <v>0</v>
      </c>
      <c r="F17" s="23">
        <v>3278</v>
      </c>
      <c r="G17" s="23">
        <v>78952</v>
      </c>
      <c r="H17" s="23">
        <v>0</v>
      </c>
      <c r="I17" s="23">
        <v>28424</v>
      </c>
      <c r="J17" s="23">
        <v>0</v>
      </c>
    </row>
    <row r="18" spans="1:10">
      <c r="A18" s="159" t="s">
        <v>340</v>
      </c>
      <c r="B18" s="23">
        <v>93279</v>
      </c>
      <c r="C18" s="23">
        <v>56890</v>
      </c>
      <c r="D18" s="23">
        <v>22413</v>
      </c>
      <c r="E18" s="23">
        <v>0</v>
      </c>
      <c r="F18" s="23">
        <v>1993</v>
      </c>
      <c r="G18" s="23">
        <v>5418</v>
      </c>
      <c r="H18" s="23">
        <v>0</v>
      </c>
      <c r="I18" s="23">
        <v>15515</v>
      </c>
      <c r="J18" s="23">
        <v>1893</v>
      </c>
    </row>
    <row r="19" spans="1:10">
      <c r="A19" s="159" t="s">
        <v>341</v>
      </c>
      <c r="B19" s="23">
        <v>117052</v>
      </c>
      <c r="C19" s="23">
        <v>289032</v>
      </c>
      <c r="D19" s="23">
        <v>58518</v>
      </c>
      <c r="E19" s="23">
        <v>5837</v>
      </c>
      <c r="F19" s="23">
        <v>0</v>
      </c>
      <c r="G19" s="23">
        <v>33991</v>
      </c>
      <c r="H19" s="23">
        <v>26038</v>
      </c>
      <c r="I19" s="23">
        <v>37141</v>
      </c>
      <c r="J19" s="23">
        <v>8044</v>
      </c>
    </row>
    <row r="20" spans="1:10">
      <c r="A20" s="159" t="s">
        <v>342</v>
      </c>
      <c r="B20" s="23">
        <v>1325</v>
      </c>
      <c r="C20" s="23">
        <v>353682</v>
      </c>
      <c r="D20" s="23">
        <v>0</v>
      </c>
      <c r="E20" s="23">
        <v>0</v>
      </c>
      <c r="F20" s="23">
        <v>93</v>
      </c>
      <c r="G20" s="23">
        <v>0</v>
      </c>
      <c r="H20" s="23">
        <v>0</v>
      </c>
      <c r="I20" s="23">
        <v>0</v>
      </c>
      <c r="J20" s="23">
        <v>0</v>
      </c>
    </row>
    <row r="21" spans="1:10">
      <c r="A21" s="159" t="s">
        <v>343</v>
      </c>
      <c r="B21" s="23">
        <v>28558</v>
      </c>
      <c r="C21" s="23">
        <v>14191</v>
      </c>
      <c r="D21" s="23">
        <v>37203</v>
      </c>
      <c r="E21" s="23">
        <v>6291</v>
      </c>
      <c r="F21" s="23">
        <v>0</v>
      </c>
      <c r="G21" s="23">
        <v>36734</v>
      </c>
      <c r="H21" s="23">
        <v>0</v>
      </c>
      <c r="I21" s="23">
        <v>4825</v>
      </c>
      <c r="J21" s="23">
        <v>1071</v>
      </c>
    </row>
    <row r="22" spans="1:10">
      <c r="A22" s="159" t="s">
        <v>344</v>
      </c>
      <c r="B22" s="23">
        <v>40194</v>
      </c>
      <c r="C22" s="23">
        <v>39978</v>
      </c>
      <c r="D22" s="23">
        <v>8818</v>
      </c>
      <c r="E22" s="23">
        <v>0</v>
      </c>
      <c r="F22" s="23">
        <v>7201</v>
      </c>
      <c r="G22" s="23">
        <v>3875</v>
      </c>
      <c r="H22" s="23">
        <v>0</v>
      </c>
      <c r="I22" s="23">
        <v>8723</v>
      </c>
      <c r="J22" s="23">
        <v>1598</v>
      </c>
    </row>
    <row r="23" spans="1:10">
      <c r="A23" s="159" t="s">
        <v>345</v>
      </c>
      <c r="B23" s="23">
        <v>53026</v>
      </c>
      <c r="C23" s="23">
        <v>30554</v>
      </c>
      <c r="D23" s="23">
        <v>20875</v>
      </c>
      <c r="E23" s="23">
        <v>0</v>
      </c>
      <c r="F23" s="23">
        <v>4266</v>
      </c>
      <c r="G23" s="23">
        <v>20941</v>
      </c>
      <c r="H23" s="23">
        <v>17683</v>
      </c>
      <c r="I23" s="23">
        <v>7629</v>
      </c>
      <c r="J23" s="23">
        <v>3108</v>
      </c>
    </row>
    <row r="24" spans="1:10">
      <c r="A24" s="159" t="s">
        <v>346</v>
      </c>
      <c r="B24" s="23">
        <v>97408</v>
      </c>
      <c r="C24" s="23">
        <v>103038</v>
      </c>
      <c r="D24" s="23">
        <v>581</v>
      </c>
      <c r="E24" s="23">
        <v>0</v>
      </c>
      <c r="F24" s="23">
        <v>13909</v>
      </c>
      <c r="G24" s="23">
        <v>75</v>
      </c>
      <c r="H24" s="23">
        <v>23260</v>
      </c>
      <c r="I24" s="23">
        <v>17626</v>
      </c>
      <c r="J24" s="23">
        <v>0</v>
      </c>
    </row>
    <row r="25" spans="1:10">
      <c r="A25" s="159" t="s">
        <v>347</v>
      </c>
      <c r="B25" s="23">
        <v>14722</v>
      </c>
      <c r="C25" s="23">
        <v>287140</v>
      </c>
      <c r="D25" s="23">
        <v>8381</v>
      </c>
      <c r="E25" s="23">
        <v>0</v>
      </c>
      <c r="F25" s="23">
        <v>2034</v>
      </c>
      <c r="G25" s="23">
        <v>2924</v>
      </c>
      <c r="H25" s="23">
        <v>54</v>
      </c>
      <c r="I25" s="23">
        <v>31838</v>
      </c>
      <c r="J25" s="23">
        <v>636</v>
      </c>
    </row>
    <row r="26" spans="1:10">
      <c r="A26" s="159" t="s">
        <v>348</v>
      </c>
      <c r="B26" s="23">
        <v>54584</v>
      </c>
      <c r="C26" s="23">
        <v>159182</v>
      </c>
      <c r="D26" s="23">
        <v>1791</v>
      </c>
      <c r="E26" s="23">
        <v>0</v>
      </c>
      <c r="F26" s="23">
        <v>4004</v>
      </c>
      <c r="G26" s="23">
        <v>265</v>
      </c>
      <c r="H26" s="23">
        <v>26054</v>
      </c>
      <c r="I26" s="23">
        <v>31161</v>
      </c>
      <c r="J26" s="23">
        <v>584</v>
      </c>
    </row>
    <row r="27" spans="1:10">
      <c r="A27" s="159" t="s">
        <v>349</v>
      </c>
      <c r="B27" s="23">
        <v>885394</v>
      </c>
      <c r="C27" s="23">
        <v>2181155</v>
      </c>
      <c r="D27" s="23">
        <v>212002</v>
      </c>
      <c r="E27" s="23">
        <v>0</v>
      </c>
      <c r="F27" s="23">
        <v>105204</v>
      </c>
      <c r="G27" s="23">
        <v>208784</v>
      </c>
      <c r="H27" s="23">
        <v>144006</v>
      </c>
      <c r="I27" s="23">
        <v>359696</v>
      </c>
      <c r="J27" s="23">
        <v>18588</v>
      </c>
    </row>
    <row r="28" spans="1:10">
      <c r="A28" s="159" t="s">
        <v>350</v>
      </c>
      <c r="B28" s="23">
        <v>65432</v>
      </c>
      <c r="C28" s="23">
        <v>69381</v>
      </c>
      <c r="D28" s="23">
        <v>4219</v>
      </c>
      <c r="E28" s="23">
        <v>0</v>
      </c>
      <c r="F28" s="23">
        <v>5681</v>
      </c>
      <c r="G28" s="23">
        <v>441</v>
      </c>
      <c r="H28" s="23">
        <v>15446</v>
      </c>
      <c r="I28" s="23">
        <v>15720</v>
      </c>
      <c r="J28" s="23">
        <v>0</v>
      </c>
    </row>
    <row r="29" spans="1:10">
      <c r="A29" s="159" t="s">
        <v>351</v>
      </c>
      <c r="B29" s="23">
        <v>181194</v>
      </c>
      <c r="C29" s="23">
        <v>383041</v>
      </c>
      <c r="D29" s="23">
        <v>221109</v>
      </c>
      <c r="E29" s="23">
        <v>0</v>
      </c>
      <c r="F29" s="23">
        <v>14607</v>
      </c>
      <c r="G29" s="23">
        <v>200277</v>
      </c>
      <c r="H29" s="23">
        <v>36928</v>
      </c>
      <c r="I29" s="23">
        <v>59242</v>
      </c>
      <c r="J29" s="23">
        <v>998</v>
      </c>
    </row>
    <row r="30" spans="1:10">
      <c r="A30" s="159" t="s">
        <v>352</v>
      </c>
      <c r="B30" s="23">
        <v>72725</v>
      </c>
      <c r="C30" s="23">
        <v>88088</v>
      </c>
      <c r="D30" s="23">
        <v>5343</v>
      </c>
      <c r="E30" s="23">
        <v>12091</v>
      </c>
      <c r="F30" s="23">
        <v>0</v>
      </c>
      <c r="G30" s="23">
        <v>1186</v>
      </c>
      <c r="H30" s="23">
        <v>0</v>
      </c>
      <c r="I30" s="23">
        <v>25418</v>
      </c>
      <c r="J30" s="23">
        <v>0</v>
      </c>
    </row>
    <row r="31" spans="1:10">
      <c r="A31" s="159" t="s">
        <v>353</v>
      </c>
      <c r="B31" s="23">
        <v>95486</v>
      </c>
      <c r="C31" s="23">
        <v>152229</v>
      </c>
      <c r="D31" s="23">
        <v>138971</v>
      </c>
      <c r="E31" s="23">
        <v>0</v>
      </c>
      <c r="F31" s="23">
        <v>5586</v>
      </c>
      <c r="G31" s="23">
        <v>126977</v>
      </c>
      <c r="H31" s="23">
        <v>0</v>
      </c>
      <c r="I31" s="23">
        <v>30013</v>
      </c>
      <c r="J31" s="23">
        <v>7475</v>
      </c>
    </row>
    <row r="32" spans="1:10">
      <c r="A32" s="159" t="s">
        <v>354</v>
      </c>
      <c r="B32" s="23">
        <v>105718</v>
      </c>
      <c r="C32" s="23">
        <v>97415</v>
      </c>
      <c r="D32" s="23">
        <v>157318</v>
      </c>
      <c r="E32" s="23">
        <v>0</v>
      </c>
      <c r="F32" s="23">
        <v>15216</v>
      </c>
      <c r="G32" s="23">
        <v>154140</v>
      </c>
      <c r="H32" s="23">
        <v>14920</v>
      </c>
      <c r="I32" s="23">
        <v>17382</v>
      </c>
      <c r="J32" s="23">
        <v>966</v>
      </c>
    </row>
    <row r="33" spans="1:10">
      <c r="A33" s="159" t="s">
        <v>355</v>
      </c>
      <c r="B33" s="23">
        <v>56327</v>
      </c>
      <c r="C33" s="23">
        <v>32120</v>
      </c>
      <c r="D33" s="23">
        <v>7160</v>
      </c>
      <c r="E33" s="23">
        <v>0</v>
      </c>
      <c r="F33" s="23">
        <v>6287</v>
      </c>
      <c r="G33" s="23">
        <v>1472</v>
      </c>
      <c r="H33" s="23">
        <v>114</v>
      </c>
      <c r="I33" s="23">
        <v>14146</v>
      </c>
      <c r="J33" s="23">
        <v>0</v>
      </c>
    </row>
    <row r="34" spans="1:10">
      <c r="A34" s="159" t="s">
        <v>356</v>
      </c>
      <c r="B34" s="23">
        <v>55957</v>
      </c>
      <c r="C34" s="23">
        <v>87358</v>
      </c>
      <c r="D34" s="23">
        <v>3111</v>
      </c>
      <c r="E34" s="23">
        <v>0</v>
      </c>
      <c r="F34" s="23">
        <v>6144</v>
      </c>
      <c r="G34" s="23">
        <v>424</v>
      </c>
      <c r="H34" s="23">
        <v>133</v>
      </c>
      <c r="I34" s="23">
        <v>15231</v>
      </c>
      <c r="J34" s="23">
        <v>160</v>
      </c>
    </row>
    <row r="35" spans="1:10">
      <c r="A35" s="159" t="s">
        <v>357</v>
      </c>
      <c r="B35" s="23">
        <v>1456</v>
      </c>
      <c r="C35" s="23">
        <v>38273</v>
      </c>
      <c r="D35" s="23">
        <v>23</v>
      </c>
      <c r="E35" s="23">
        <v>0</v>
      </c>
      <c r="F35" s="23">
        <v>563</v>
      </c>
      <c r="G35" s="23">
        <v>0</v>
      </c>
      <c r="H35" s="23">
        <v>0</v>
      </c>
      <c r="I35" s="23">
        <v>2452</v>
      </c>
      <c r="J35" s="23">
        <v>0</v>
      </c>
    </row>
    <row r="36" spans="1:10">
      <c r="A36" s="159" t="s">
        <v>358</v>
      </c>
      <c r="B36" s="23">
        <v>85645</v>
      </c>
      <c r="C36" s="23">
        <v>69164</v>
      </c>
      <c r="D36" s="23">
        <v>87016</v>
      </c>
      <c r="E36" s="23">
        <v>0</v>
      </c>
      <c r="F36" s="23">
        <v>5561</v>
      </c>
      <c r="G36" s="23">
        <v>80782</v>
      </c>
      <c r="H36" s="23">
        <v>39366</v>
      </c>
      <c r="I36" s="23">
        <v>21213</v>
      </c>
      <c r="J36" s="23">
        <v>251</v>
      </c>
    </row>
    <row r="37" spans="1:10">
      <c r="A37" s="159" t="s">
        <v>359</v>
      </c>
      <c r="B37" s="23">
        <v>87402</v>
      </c>
      <c r="C37" s="23">
        <v>101722</v>
      </c>
      <c r="D37" s="23">
        <v>118279</v>
      </c>
      <c r="E37" s="23">
        <v>0</v>
      </c>
      <c r="F37" s="23">
        <v>2765</v>
      </c>
      <c r="G37" s="23">
        <v>99084</v>
      </c>
      <c r="H37" s="23">
        <v>16393</v>
      </c>
      <c r="I37" s="23">
        <v>14268</v>
      </c>
      <c r="J37" s="23">
        <v>3347</v>
      </c>
    </row>
    <row r="38" spans="1:10" ht="19.5" customHeight="1">
      <c r="A38" s="158" t="s">
        <v>360</v>
      </c>
      <c r="B38" s="23"/>
      <c r="C38" s="23"/>
      <c r="D38" s="23"/>
      <c r="E38" s="23"/>
      <c r="F38" s="23"/>
      <c r="G38" s="23"/>
      <c r="H38" s="23"/>
      <c r="I38" s="23"/>
      <c r="J38" s="23"/>
    </row>
    <row r="39" spans="1:10">
      <c r="A39" s="159" t="s">
        <v>361</v>
      </c>
      <c r="B39" s="23">
        <v>138635</v>
      </c>
      <c r="C39" s="23">
        <v>42032</v>
      </c>
      <c r="D39" s="23">
        <v>1774</v>
      </c>
      <c r="E39" s="23">
        <v>0</v>
      </c>
      <c r="F39" s="23">
        <v>14186</v>
      </c>
      <c r="G39" s="23">
        <v>275</v>
      </c>
      <c r="H39" s="23">
        <v>15839</v>
      </c>
      <c r="I39" s="23">
        <v>19163</v>
      </c>
      <c r="J39" s="23">
        <v>1362</v>
      </c>
    </row>
    <row r="40" spans="1:10">
      <c r="A40" s="159" t="s">
        <v>362</v>
      </c>
      <c r="B40" s="23">
        <v>31309</v>
      </c>
      <c r="C40" s="23">
        <v>15679</v>
      </c>
      <c r="D40" s="23">
        <v>767</v>
      </c>
      <c r="E40" s="23">
        <v>0</v>
      </c>
      <c r="F40" s="23">
        <v>3203</v>
      </c>
      <c r="G40" s="23">
        <v>420</v>
      </c>
      <c r="H40" s="23">
        <v>74</v>
      </c>
      <c r="I40" s="23">
        <v>7661</v>
      </c>
      <c r="J40" s="23">
        <v>104</v>
      </c>
    </row>
    <row r="41" spans="1:10">
      <c r="A41" s="159" t="s">
        <v>363</v>
      </c>
      <c r="B41" s="23">
        <v>65710</v>
      </c>
      <c r="C41" s="23">
        <v>17819</v>
      </c>
      <c r="D41" s="23">
        <v>6573</v>
      </c>
      <c r="E41" s="23">
        <v>0</v>
      </c>
      <c r="F41" s="23">
        <v>6447</v>
      </c>
      <c r="G41" s="23">
        <v>8121</v>
      </c>
      <c r="H41" s="23">
        <v>20646</v>
      </c>
      <c r="I41" s="23">
        <v>6752</v>
      </c>
      <c r="J41" s="23">
        <v>0</v>
      </c>
    </row>
    <row r="42" spans="1:10">
      <c r="A42" s="159" t="s">
        <v>364</v>
      </c>
      <c r="B42" s="23">
        <v>20797</v>
      </c>
      <c r="C42" s="23">
        <v>46516</v>
      </c>
      <c r="D42" s="23">
        <v>980</v>
      </c>
      <c r="E42" s="23">
        <v>0</v>
      </c>
      <c r="F42" s="23">
        <v>2882</v>
      </c>
      <c r="G42" s="23">
        <v>34</v>
      </c>
      <c r="H42" s="23">
        <v>12295</v>
      </c>
      <c r="I42" s="23">
        <v>5399</v>
      </c>
      <c r="J42" s="23">
        <v>9</v>
      </c>
    </row>
    <row r="43" spans="1:10">
      <c r="A43" s="159" t="s">
        <v>365</v>
      </c>
      <c r="B43" s="23">
        <v>78306</v>
      </c>
      <c r="C43" s="23">
        <v>14763</v>
      </c>
      <c r="D43" s="23">
        <v>1365</v>
      </c>
      <c r="E43" s="23">
        <v>0</v>
      </c>
      <c r="F43" s="23">
        <v>6412</v>
      </c>
      <c r="G43" s="23">
        <v>4596</v>
      </c>
      <c r="H43" s="23">
        <v>7512</v>
      </c>
      <c r="I43" s="23">
        <v>8391</v>
      </c>
      <c r="J43" s="23">
        <v>0</v>
      </c>
    </row>
    <row r="44" spans="1:10">
      <c r="A44" s="159" t="s">
        <v>366</v>
      </c>
      <c r="B44" s="23">
        <v>505337</v>
      </c>
      <c r="C44" s="23">
        <v>453977</v>
      </c>
      <c r="D44" s="23">
        <v>641122</v>
      </c>
      <c r="E44" s="23">
        <v>26955</v>
      </c>
      <c r="F44" s="23">
        <v>11088</v>
      </c>
      <c r="G44" s="23">
        <v>611653</v>
      </c>
      <c r="H44" s="23">
        <v>84660</v>
      </c>
      <c r="I44" s="23">
        <v>101618</v>
      </c>
      <c r="J44" s="23">
        <v>8801</v>
      </c>
    </row>
    <row r="45" spans="1:10">
      <c r="A45" s="159" t="s">
        <v>367</v>
      </c>
      <c r="B45" s="23">
        <v>24766</v>
      </c>
      <c r="C45" s="23">
        <v>3215</v>
      </c>
      <c r="D45" s="23">
        <v>532</v>
      </c>
      <c r="E45" s="23">
        <v>0</v>
      </c>
      <c r="F45" s="23">
        <v>1865</v>
      </c>
      <c r="G45" s="23">
        <v>0</v>
      </c>
      <c r="H45" s="23">
        <v>10314</v>
      </c>
      <c r="I45" s="23">
        <v>3651</v>
      </c>
      <c r="J45" s="23">
        <v>0</v>
      </c>
    </row>
    <row r="46" spans="1:10">
      <c r="A46" s="159" t="s">
        <v>368</v>
      </c>
      <c r="B46" s="23">
        <v>64904</v>
      </c>
      <c r="C46" s="23">
        <v>23667</v>
      </c>
      <c r="D46" s="23">
        <v>56488</v>
      </c>
      <c r="E46" s="23">
        <v>0</v>
      </c>
      <c r="F46" s="23">
        <v>6248</v>
      </c>
      <c r="G46" s="23">
        <v>53464</v>
      </c>
      <c r="H46" s="23">
        <v>24033</v>
      </c>
      <c r="I46" s="23">
        <v>6379</v>
      </c>
      <c r="J46" s="23">
        <v>945</v>
      </c>
    </row>
    <row r="47" spans="1:10" ht="22.5" customHeight="1">
      <c r="A47" s="158" t="s">
        <v>369</v>
      </c>
      <c r="B47" s="23"/>
      <c r="C47" s="23"/>
      <c r="D47" s="23"/>
      <c r="E47" s="23"/>
      <c r="F47" s="23"/>
      <c r="G47" s="23"/>
      <c r="H47" s="23"/>
      <c r="I47" s="23"/>
      <c r="J47" s="23"/>
    </row>
    <row r="48" spans="1:10">
      <c r="A48" s="159" t="s">
        <v>370</v>
      </c>
      <c r="B48" s="23">
        <v>359335</v>
      </c>
      <c r="C48" s="23">
        <v>63859</v>
      </c>
      <c r="D48" s="23">
        <v>19174</v>
      </c>
      <c r="E48" s="23">
        <v>0</v>
      </c>
      <c r="F48" s="23">
        <v>27882</v>
      </c>
      <c r="G48" s="23">
        <v>2359</v>
      </c>
      <c r="H48" s="23">
        <v>124806</v>
      </c>
      <c r="I48" s="23">
        <v>69182</v>
      </c>
      <c r="J48" s="23">
        <v>651</v>
      </c>
    </row>
    <row r="49" spans="1:10">
      <c r="A49" s="159" t="s">
        <v>371</v>
      </c>
      <c r="B49" s="23">
        <v>64477</v>
      </c>
      <c r="C49" s="23">
        <v>20338</v>
      </c>
      <c r="D49" s="23">
        <v>743</v>
      </c>
      <c r="E49" s="23">
        <v>0</v>
      </c>
      <c r="F49" s="23">
        <v>7202</v>
      </c>
      <c r="G49" s="23">
        <v>533</v>
      </c>
      <c r="H49" s="23">
        <v>21288</v>
      </c>
      <c r="I49" s="23">
        <v>7355</v>
      </c>
      <c r="J49" s="23">
        <v>467</v>
      </c>
    </row>
    <row r="50" spans="1:10">
      <c r="A50" s="159" t="s">
        <v>372</v>
      </c>
      <c r="B50" s="23">
        <v>32309</v>
      </c>
      <c r="C50" s="23">
        <v>24469</v>
      </c>
      <c r="D50" s="23">
        <v>28821</v>
      </c>
      <c r="E50" s="23">
        <v>0</v>
      </c>
      <c r="F50" s="23">
        <v>6848</v>
      </c>
      <c r="G50" s="23">
        <v>27568</v>
      </c>
      <c r="H50" s="23">
        <v>8496</v>
      </c>
      <c r="I50" s="23">
        <v>4877</v>
      </c>
      <c r="J50" s="23">
        <v>816</v>
      </c>
    </row>
    <row r="51" spans="1:10">
      <c r="A51" s="159" t="s">
        <v>373</v>
      </c>
      <c r="B51" s="23">
        <v>142970</v>
      </c>
      <c r="C51" s="23">
        <v>36578</v>
      </c>
      <c r="D51" s="23">
        <v>7161</v>
      </c>
      <c r="E51" s="23">
        <v>0</v>
      </c>
      <c r="F51" s="23">
        <v>6785</v>
      </c>
      <c r="G51" s="23">
        <v>2519</v>
      </c>
      <c r="H51" s="23">
        <v>27289</v>
      </c>
      <c r="I51" s="23">
        <v>24061</v>
      </c>
      <c r="J51" s="23">
        <v>2419</v>
      </c>
    </row>
    <row r="52" spans="1:10">
      <c r="A52" s="159" t="s">
        <v>374</v>
      </c>
      <c r="B52" s="23">
        <v>185110</v>
      </c>
      <c r="C52" s="23">
        <v>109486</v>
      </c>
      <c r="D52" s="23">
        <v>7050</v>
      </c>
      <c r="E52" s="23">
        <v>0</v>
      </c>
      <c r="F52" s="23">
        <v>11183</v>
      </c>
      <c r="G52" s="23">
        <v>4030</v>
      </c>
      <c r="H52" s="23">
        <v>21800</v>
      </c>
      <c r="I52" s="23">
        <v>18276</v>
      </c>
      <c r="J52" s="23">
        <v>325</v>
      </c>
    </row>
    <row r="53" spans="1:10">
      <c r="A53" s="159" t="s">
        <v>375</v>
      </c>
      <c r="B53" s="23">
        <v>25618</v>
      </c>
      <c r="C53" s="23">
        <v>11169</v>
      </c>
      <c r="D53" s="23">
        <v>558</v>
      </c>
      <c r="E53" s="23">
        <v>421</v>
      </c>
      <c r="F53" s="23">
        <v>3153</v>
      </c>
      <c r="G53" s="23">
        <v>220</v>
      </c>
      <c r="H53" s="23">
        <v>1346</v>
      </c>
      <c r="I53" s="23">
        <v>5312</v>
      </c>
      <c r="J53" s="23">
        <v>0</v>
      </c>
    </row>
    <row r="54" spans="1:10">
      <c r="A54" s="159" t="s">
        <v>376</v>
      </c>
      <c r="B54" s="23">
        <v>61611</v>
      </c>
      <c r="C54" s="23">
        <v>48481</v>
      </c>
      <c r="D54" s="23">
        <v>26017</v>
      </c>
      <c r="E54" s="23">
        <v>0</v>
      </c>
      <c r="F54" s="23">
        <v>8512</v>
      </c>
      <c r="G54" s="23">
        <v>2303</v>
      </c>
      <c r="H54" s="23">
        <v>15677</v>
      </c>
      <c r="I54" s="23">
        <v>9256</v>
      </c>
      <c r="J54" s="23">
        <v>443</v>
      </c>
    </row>
    <row r="55" spans="1:10">
      <c r="A55" s="159" t="s">
        <v>377</v>
      </c>
      <c r="B55" s="23">
        <v>13171</v>
      </c>
      <c r="C55" s="23">
        <v>31390</v>
      </c>
      <c r="D55" s="23">
        <v>147</v>
      </c>
      <c r="E55" s="23">
        <v>0</v>
      </c>
      <c r="F55" s="23">
        <v>1485</v>
      </c>
      <c r="G55" s="23">
        <v>49</v>
      </c>
      <c r="H55" s="23">
        <v>0</v>
      </c>
      <c r="I55" s="23">
        <v>6635</v>
      </c>
      <c r="J55" s="23">
        <v>170</v>
      </c>
    </row>
    <row r="56" spans="1:10">
      <c r="A56" s="159" t="s">
        <v>378</v>
      </c>
      <c r="B56" s="23">
        <v>31332</v>
      </c>
      <c r="C56" s="23">
        <v>10403</v>
      </c>
      <c r="D56" s="23">
        <v>1263</v>
      </c>
      <c r="E56" s="23">
        <v>0</v>
      </c>
      <c r="F56" s="23">
        <v>3348</v>
      </c>
      <c r="G56" s="23">
        <v>2</v>
      </c>
      <c r="H56" s="23">
        <v>15407</v>
      </c>
      <c r="I56" s="23">
        <v>7503</v>
      </c>
      <c r="J56" s="23">
        <v>16</v>
      </c>
    </row>
    <row r="57" spans="1:10" ht="22.5" customHeight="1">
      <c r="A57" s="158" t="s">
        <v>379</v>
      </c>
      <c r="B57" s="23"/>
      <c r="C57" s="23"/>
      <c r="D57" s="23"/>
      <c r="E57" s="23"/>
      <c r="F57" s="23"/>
      <c r="G57" s="23"/>
      <c r="H57" s="23"/>
      <c r="I57" s="23"/>
      <c r="J57" s="23"/>
    </row>
    <row r="58" spans="1:10">
      <c r="A58" s="159" t="s">
        <v>380</v>
      </c>
      <c r="B58" s="23">
        <v>19557</v>
      </c>
      <c r="C58" s="23">
        <v>1272</v>
      </c>
      <c r="D58" s="23">
        <v>1099</v>
      </c>
      <c r="E58" s="23">
        <v>0</v>
      </c>
      <c r="F58" s="23">
        <v>1611</v>
      </c>
      <c r="G58" s="23">
        <v>459</v>
      </c>
      <c r="H58" s="23">
        <v>3472</v>
      </c>
      <c r="I58" s="23">
        <v>1938</v>
      </c>
      <c r="J58" s="23">
        <v>1831</v>
      </c>
    </row>
    <row r="59" spans="1:10">
      <c r="A59" s="159" t="s">
        <v>381</v>
      </c>
      <c r="B59" s="23">
        <v>78247</v>
      </c>
      <c r="C59" s="23">
        <v>21457</v>
      </c>
      <c r="D59" s="23">
        <v>4327</v>
      </c>
      <c r="E59" s="23">
        <v>0</v>
      </c>
      <c r="F59" s="23">
        <v>6476</v>
      </c>
      <c r="G59" s="23">
        <v>1141</v>
      </c>
      <c r="H59" s="23">
        <v>22230</v>
      </c>
      <c r="I59" s="23">
        <v>10505</v>
      </c>
      <c r="J59" s="23">
        <v>110</v>
      </c>
    </row>
    <row r="60" spans="1:10">
      <c r="A60" s="159" t="s">
        <v>382</v>
      </c>
      <c r="B60" s="23">
        <v>30953</v>
      </c>
      <c r="C60" s="23">
        <v>5512</v>
      </c>
      <c r="D60" s="23">
        <v>255</v>
      </c>
      <c r="E60" s="23">
        <v>0</v>
      </c>
      <c r="F60" s="23">
        <v>2813</v>
      </c>
      <c r="G60" s="23">
        <v>131</v>
      </c>
      <c r="H60" s="23">
        <v>4070</v>
      </c>
      <c r="I60" s="23">
        <v>2494</v>
      </c>
      <c r="J60" s="23">
        <v>988</v>
      </c>
    </row>
    <row r="61" spans="1:10">
      <c r="A61" s="159" t="s">
        <v>383</v>
      </c>
      <c r="B61" s="23">
        <v>300048</v>
      </c>
      <c r="C61" s="23">
        <v>329439</v>
      </c>
      <c r="D61" s="23">
        <v>404954</v>
      </c>
      <c r="E61" s="23">
        <v>0</v>
      </c>
      <c r="F61" s="23">
        <v>15129</v>
      </c>
      <c r="G61" s="23">
        <v>394254</v>
      </c>
      <c r="H61" s="23">
        <v>44632</v>
      </c>
      <c r="I61" s="23">
        <v>63177</v>
      </c>
      <c r="J61" s="23">
        <v>4174</v>
      </c>
    </row>
    <row r="62" spans="1:10">
      <c r="A62" s="159" t="s">
        <v>384</v>
      </c>
      <c r="B62" s="23">
        <v>74221</v>
      </c>
      <c r="C62" s="23">
        <v>30914</v>
      </c>
      <c r="D62" s="23">
        <v>3298</v>
      </c>
      <c r="E62" s="23">
        <v>0</v>
      </c>
      <c r="F62" s="23">
        <v>4214</v>
      </c>
      <c r="G62" s="23">
        <v>3</v>
      </c>
      <c r="H62" s="23">
        <v>0</v>
      </c>
      <c r="I62" s="23">
        <v>9764</v>
      </c>
      <c r="J62" s="23">
        <v>278</v>
      </c>
    </row>
    <row r="63" spans="1:10">
      <c r="A63" s="159" t="s">
        <v>385</v>
      </c>
      <c r="B63" s="23">
        <v>128840</v>
      </c>
      <c r="C63" s="23">
        <v>47220</v>
      </c>
      <c r="D63" s="23">
        <v>4062</v>
      </c>
      <c r="E63" s="23">
        <v>7242</v>
      </c>
      <c r="F63" s="23">
        <v>9183</v>
      </c>
      <c r="G63" s="23">
        <v>1044</v>
      </c>
      <c r="H63" s="23">
        <v>15244</v>
      </c>
      <c r="I63" s="23">
        <v>25876</v>
      </c>
      <c r="J63" s="23">
        <v>1010</v>
      </c>
    </row>
    <row r="64" spans="1:10">
      <c r="A64" s="159" t="s">
        <v>386</v>
      </c>
      <c r="B64" s="23">
        <v>452076</v>
      </c>
      <c r="C64" s="23">
        <v>139293</v>
      </c>
      <c r="D64" s="23">
        <v>46216</v>
      </c>
      <c r="E64" s="23">
        <v>0</v>
      </c>
      <c r="F64" s="23">
        <v>10769</v>
      </c>
      <c r="G64" s="23">
        <v>10101</v>
      </c>
      <c r="H64" s="23">
        <v>34858</v>
      </c>
      <c r="I64" s="23">
        <v>61290</v>
      </c>
      <c r="J64" s="23">
        <v>417</v>
      </c>
    </row>
    <row r="65" spans="1:10">
      <c r="A65" s="159" t="s">
        <v>387</v>
      </c>
      <c r="B65" s="23">
        <v>45875</v>
      </c>
      <c r="C65" s="23">
        <v>37427</v>
      </c>
      <c r="D65" s="23">
        <v>5102</v>
      </c>
      <c r="E65" s="23">
        <v>0</v>
      </c>
      <c r="F65" s="23">
        <v>6490</v>
      </c>
      <c r="G65" s="23">
        <v>7208</v>
      </c>
      <c r="H65" s="23">
        <v>6318</v>
      </c>
      <c r="I65" s="23">
        <v>6993</v>
      </c>
      <c r="J65" s="23">
        <v>305</v>
      </c>
    </row>
    <row r="66" spans="1:10">
      <c r="A66" s="159" t="s">
        <v>388</v>
      </c>
      <c r="B66" s="23">
        <v>37378</v>
      </c>
      <c r="C66" s="23">
        <v>11894</v>
      </c>
      <c r="D66" s="23">
        <v>3500</v>
      </c>
      <c r="E66" s="23">
        <v>0</v>
      </c>
      <c r="F66" s="23">
        <v>4400</v>
      </c>
      <c r="G66" s="23">
        <v>3053</v>
      </c>
      <c r="H66" s="23">
        <v>29799</v>
      </c>
      <c r="I66" s="23">
        <v>6137</v>
      </c>
      <c r="J66" s="23">
        <v>6261</v>
      </c>
    </row>
    <row r="67" spans="1:10">
      <c r="A67" s="159" t="s">
        <v>389</v>
      </c>
      <c r="B67" s="23">
        <v>31084</v>
      </c>
      <c r="C67" s="23">
        <v>10913</v>
      </c>
      <c r="D67" s="23">
        <v>634</v>
      </c>
      <c r="E67" s="23">
        <v>0</v>
      </c>
      <c r="F67" s="23">
        <v>2288</v>
      </c>
      <c r="G67" s="23">
        <v>691</v>
      </c>
      <c r="H67" s="23">
        <v>6000</v>
      </c>
      <c r="I67" s="23">
        <v>2546</v>
      </c>
      <c r="J67" s="23">
        <v>0</v>
      </c>
    </row>
    <row r="68" spans="1:10">
      <c r="A68" s="159" t="s">
        <v>390</v>
      </c>
      <c r="B68" s="23">
        <v>3084</v>
      </c>
      <c r="C68" s="23">
        <v>12925</v>
      </c>
      <c r="D68" s="23">
        <v>1</v>
      </c>
      <c r="E68" s="23">
        <v>0</v>
      </c>
      <c r="F68" s="23">
        <v>164</v>
      </c>
      <c r="G68" s="23">
        <v>4</v>
      </c>
      <c r="H68" s="23">
        <v>0</v>
      </c>
      <c r="I68" s="23">
        <v>0</v>
      </c>
      <c r="J68" s="23">
        <v>26</v>
      </c>
    </row>
    <row r="69" spans="1:10">
      <c r="A69" s="159" t="s">
        <v>391</v>
      </c>
      <c r="B69" s="23">
        <v>32054</v>
      </c>
      <c r="C69" s="23">
        <v>16402</v>
      </c>
      <c r="D69" s="23">
        <v>641</v>
      </c>
      <c r="E69" s="23">
        <v>0</v>
      </c>
      <c r="F69" s="23">
        <v>2498</v>
      </c>
      <c r="G69" s="23">
        <v>23</v>
      </c>
      <c r="H69" s="23">
        <v>7836</v>
      </c>
      <c r="I69" s="23">
        <v>2134</v>
      </c>
      <c r="J69" s="23">
        <v>0</v>
      </c>
    </row>
    <row r="70" spans="1:10">
      <c r="A70" s="159" t="s">
        <v>392</v>
      </c>
      <c r="B70" s="23">
        <v>14446</v>
      </c>
      <c r="C70" s="23">
        <v>9057</v>
      </c>
      <c r="D70" s="23">
        <v>75</v>
      </c>
      <c r="E70" s="23">
        <v>1298</v>
      </c>
      <c r="F70" s="23">
        <v>0</v>
      </c>
      <c r="G70" s="23">
        <v>41</v>
      </c>
      <c r="H70" s="23">
        <v>5226</v>
      </c>
      <c r="I70" s="23">
        <v>1573</v>
      </c>
      <c r="J70" s="23">
        <v>0</v>
      </c>
    </row>
    <row r="71" spans="1:10" ht="25.5" customHeight="1">
      <c r="A71" s="158" t="s">
        <v>393</v>
      </c>
      <c r="B71" s="23"/>
      <c r="C71" s="23"/>
      <c r="D71" s="23"/>
      <c r="E71" s="23"/>
      <c r="F71" s="23"/>
      <c r="G71" s="23"/>
      <c r="H71" s="23"/>
      <c r="I71" s="23"/>
      <c r="J71" s="23"/>
    </row>
    <row r="72" spans="1:10">
      <c r="A72" s="159" t="s">
        <v>394</v>
      </c>
      <c r="B72" s="23">
        <v>19860</v>
      </c>
      <c r="C72" s="23">
        <v>6437</v>
      </c>
      <c r="D72" s="23">
        <v>433</v>
      </c>
      <c r="E72" s="23">
        <v>0</v>
      </c>
      <c r="F72" s="23">
        <v>1681</v>
      </c>
      <c r="G72" s="23">
        <v>0</v>
      </c>
      <c r="H72" s="23">
        <v>5071</v>
      </c>
      <c r="I72" s="23">
        <v>3061</v>
      </c>
      <c r="J72" s="23">
        <v>0</v>
      </c>
    </row>
    <row r="73" spans="1:10">
      <c r="A73" s="159" t="s">
        <v>395</v>
      </c>
      <c r="B73" s="23">
        <v>120567</v>
      </c>
      <c r="C73" s="23">
        <v>22102</v>
      </c>
      <c r="D73" s="23">
        <v>606</v>
      </c>
      <c r="E73" s="23">
        <v>0</v>
      </c>
      <c r="F73" s="23">
        <v>5007</v>
      </c>
      <c r="G73" s="23">
        <v>2139</v>
      </c>
      <c r="H73" s="23">
        <v>78402</v>
      </c>
      <c r="I73" s="23">
        <v>15319</v>
      </c>
      <c r="J73" s="23">
        <v>356</v>
      </c>
    </row>
    <row r="74" spans="1:10">
      <c r="A74" s="159" t="s">
        <v>396</v>
      </c>
      <c r="B74" s="23">
        <v>62244</v>
      </c>
      <c r="C74" s="23">
        <v>87726</v>
      </c>
      <c r="D74" s="23">
        <v>5890</v>
      </c>
      <c r="E74" s="23">
        <v>0</v>
      </c>
      <c r="F74" s="23">
        <v>3068</v>
      </c>
      <c r="G74" s="23">
        <v>28</v>
      </c>
      <c r="H74" s="23">
        <v>13208</v>
      </c>
      <c r="I74" s="23">
        <v>7725</v>
      </c>
      <c r="J74" s="23">
        <v>0</v>
      </c>
    </row>
    <row r="75" spans="1:10">
      <c r="A75" s="159" t="s">
        <v>397</v>
      </c>
      <c r="B75" s="23">
        <v>36037</v>
      </c>
      <c r="C75" s="23">
        <v>3330</v>
      </c>
      <c r="D75" s="23">
        <v>2035</v>
      </c>
      <c r="E75" s="23">
        <v>0</v>
      </c>
      <c r="F75" s="23">
        <v>467</v>
      </c>
      <c r="G75" s="23">
        <v>1052</v>
      </c>
      <c r="H75" s="23">
        <v>13609</v>
      </c>
      <c r="I75" s="23">
        <v>2086</v>
      </c>
      <c r="J75" s="23">
        <v>11</v>
      </c>
    </row>
    <row r="76" spans="1:10">
      <c r="A76" s="159" t="s">
        <v>398</v>
      </c>
      <c r="B76" s="23">
        <v>27553</v>
      </c>
      <c r="C76" s="23">
        <v>8009</v>
      </c>
      <c r="D76" s="23">
        <v>1098</v>
      </c>
      <c r="E76" s="23">
        <v>0</v>
      </c>
      <c r="F76" s="23">
        <v>2199</v>
      </c>
      <c r="G76" s="23">
        <v>16</v>
      </c>
      <c r="H76" s="23">
        <v>5303</v>
      </c>
      <c r="I76" s="23">
        <v>3586</v>
      </c>
      <c r="J76" s="23">
        <v>393</v>
      </c>
    </row>
    <row r="77" spans="1:10">
      <c r="A77" s="159" t="s">
        <v>399</v>
      </c>
      <c r="B77" s="23">
        <v>518516</v>
      </c>
      <c r="C77" s="23">
        <v>150063</v>
      </c>
      <c r="D77" s="23">
        <v>24504</v>
      </c>
      <c r="E77" s="23">
        <v>0</v>
      </c>
      <c r="F77" s="23">
        <v>18252</v>
      </c>
      <c r="G77" s="23">
        <v>2228</v>
      </c>
      <c r="H77" s="23">
        <v>74330</v>
      </c>
      <c r="I77" s="23">
        <v>45131</v>
      </c>
      <c r="J77" s="23">
        <v>247</v>
      </c>
    </row>
    <row r="78" spans="1:10">
      <c r="A78" s="159" t="s">
        <v>400</v>
      </c>
      <c r="B78" s="23">
        <v>16204</v>
      </c>
      <c r="C78" s="23">
        <v>12252</v>
      </c>
      <c r="D78" s="23">
        <v>448</v>
      </c>
      <c r="E78" s="23">
        <v>0</v>
      </c>
      <c r="F78" s="23">
        <v>1211</v>
      </c>
      <c r="G78" s="23">
        <v>190</v>
      </c>
      <c r="H78" s="23">
        <v>4144</v>
      </c>
      <c r="I78" s="23">
        <v>1317</v>
      </c>
      <c r="J78" s="23">
        <v>28</v>
      </c>
    </row>
    <row r="79" spans="1:10">
      <c r="A79" s="159" t="s">
        <v>401</v>
      </c>
      <c r="B79" s="23">
        <v>149685</v>
      </c>
      <c r="C79" s="23">
        <v>44928</v>
      </c>
      <c r="D79" s="23">
        <v>3295</v>
      </c>
      <c r="E79" s="23">
        <v>-113</v>
      </c>
      <c r="F79" s="23">
        <v>8278</v>
      </c>
      <c r="G79" s="23">
        <v>1126</v>
      </c>
      <c r="H79" s="23">
        <v>49331</v>
      </c>
      <c r="I79" s="23">
        <v>20398</v>
      </c>
      <c r="J79" s="23">
        <v>0</v>
      </c>
    </row>
    <row r="80" spans="1:10">
      <c r="A80" s="159" t="s">
        <v>402</v>
      </c>
      <c r="B80" s="23">
        <v>55817</v>
      </c>
      <c r="C80" s="23">
        <v>11436</v>
      </c>
      <c r="D80" s="23">
        <v>2164</v>
      </c>
      <c r="E80" s="23">
        <v>0</v>
      </c>
      <c r="F80" s="23">
        <v>3787</v>
      </c>
      <c r="G80" s="23">
        <v>14</v>
      </c>
      <c r="H80" s="23">
        <v>24451</v>
      </c>
      <c r="I80" s="23">
        <v>6216</v>
      </c>
      <c r="J80" s="23">
        <v>326</v>
      </c>
    </row>
    <row r="81" spans="1:10">
      <c r="A81" s="159" t="s">
        <v>403</v>
      </c>
      <c r="B81" s="23">
        <v>68556</v>
      </c>
      <c r="C81" s="23">
        <v>20079</v>
      </c>
      <c r="D81" s="23">
        <v>1836</v>
      </c>
      <c r="E81" s="23">
        <v>0</v>
      </c>
      <c r="F81" s="23">
        <v>5437</v>
      </c>
      <c r="G81" s="23">
        <v>10</v>
      </c>
      <c r="H81" s="23">
        <v>21809</v>
      </c>
      <c r="I81" s="23">
        <v>8097</v>
      </c>
      <c r="J81" s="23">
        <v>140</v>
      </c>
    </row>
    <row r="82" spans="1:10">
      <c r="A82" s="159" t="s">
        <v>404</v>
      </c>
      <c r="B82" s="23">
        <v>39357</v>
      </c>
      <c r="C82" s="23">
        <v>12421</v>
      </c>
      <c r="D82" s="23">
        <v>448</v>
      </c>
      <c r="E82" s="23">
        <v>0</v>
      </c>
      <c r="F82" s="23">
        <v>2241</v>
      </c>
      <c r="G82" s="23">
        <v>99</v>
      </c>
      <c r="H82" s="23">
        <v>0</v>
      </c>
      <c r="I82" s="23">
        <v>5034</v>
      </c>
      <c r="J82" s="23">
        <v>0</v>
      </c>
    </row>
    <row r="83" spans="1:10">
      <c r="A83" s="159" t="s">
        <v>405</v>
      </c>
      <c r="B83" s="23">
        <v>82391</v>
      </c>
      <c r="C83" s="23">
        <v>44797</v>
      </c>
      <c r="D83" s="23">
        <v>5065</v>
      </c>
      <c r="E83" s="23">
        <v>0</v>
      </c>
      <c r="F83" s="23">
        <v>2613</v>
      </c>
      <c r="G83" s="23">
        <v>1365</v>
      </c>
      <c r="H83" s="23">
        <v>16882</v>
      </c>
      <c r="I83" s="23">
        <v>10859</v>
      </c>
      <c r="J83" s="23">
        <v>128</v>
      </c>
    </row>
    <row r="84" spans="1:10">
      <c r="A84" s="159" t="s">
        <v>406</v>
      </c>
      <c r="B84" s="23">
        <v>110440</v>
      </c>
      <c r="C84" s="23">
        <v>51606</v>
      </c>
      <c r="D84" s="23">
        <v>44771</v>
      </c>
      <c r="E84" s="23">
        <v>0</v>
      </c>
      <c r="F84" s="23">
        <v>10386</v>
      </c>
      <c r="G84" s="23">
        <v>37134</v>
      </c>
      <c r="H84" s="23">
        <v>9555</v>
      </c>
      <c r="I84" s="23">
        <v>6553</v>
      </c>
      <c r="J84" s="23">
        <v>99</v>
      </c>
    </row>
    <row r="85" spans="1:10" ht="24" customHeight="1">
      <c r="A85" s="158" t="s">
        <v>407</v>
      </c>
      <c r="B85" s="23"/>
      <c r="C85" s="23"/>
      <c r="D85" s="23"/>
      <c r="E85" s="23"/>
      <c r="F85" s="23"/>
      <c r="G85" s="23"/>
      <c r="H85" s="23"/>
      <c r="I85" s="23"/>
      <c r="J85" s="23"/>
    </row>
    <row r="86" spans="1:10">
      <c r="A86" s="159" t="s">
        <v>408</v>
      </c>
      <c r="B86" s="23">
        <v>66682</v>
      </c>
      <c r="C86" s="23">
        <v>20960</v>
      </c>
      <c r="D86" s="23">
        <v>1461</v>
      </c>
      <c r="E86" s="23">
        <v>0</v>
      </c>
      <c r="F86" s="23">
        <v>3942</v>
      </c>
      <c r="G86" s="23">
        <v>529</v>
      </c>
      <c r="H86" s="23">
        <v>12179</v>
      </c>
      <c r="I86" s="23">
        <v>6722</v>
      </c>
      <c r="J86" s="23">
        <v>1602</v>
      </c>
    </row>
    <row r="87" spans="1:10">
      <c r="A87" s="159" t="s">
        <v>409</v>
      </c>
      <c r="B87" s="23">
        <v>23838</v>
      </c>
      <c r="C87" s="23">
        <v>12185</v>
      </c>
      <c r="D87" s="23">
        <v>173</v>
      </c>
      <c r="E87" s="23">
        <v>2104</v>
      </c>
      <c r="F87" s="23">
        <v>1789</v>
      </c>
      <c r="G87" s="23">
        <v>312</v>
      </c>
      <c r="H87" s="23">
        <v>4689</v>
      </c>
      <c r="I87" s="23">
        <v>1800</v>
      </c>
      <c r="J87" s="23">
        <v>0</v>
      </c>
    </row>
    <row r="88" spans="1:10">
      <c r="A88" s="159" t="s">
        <v>410</v>
      </c>
      <c r="B88" s="23">
        <v>119417</v>
      </c>
      <c r="C88" s="23">
        <v>38740</v>
      </c>
      <c r="D88" s="23">
        <v>4464</v>
      </c>
      <c r="E88" s="23">
        <v>0</v>
      </c>
      <c r="F88" s="23">
        <v>7145</v>
      </c>
      <c r="G88" s="23">
        <v>1943</v>
      </c>
      <c r="H88" s="23">
        <v>40464</v>
      </c>
      <c r="I88" s="23">
        <v>12398</v>
      </c>
      <c r="J88" s="23">
        <v>1144</v>
      </c>
    </row>
    <row r="89" spans="1:10">
      <c r="A89" s="159" t="s">
        <v>411</v>
      </c>
      <c r="B89" s="23">
        <v>32198</v>
      </c>
      <c r="C89" s="23">
        <v>11692</v>
      </c>
      <c r="D89" s="23">
        <v>425</v>
      </c>
      <c r="E89" s="23">
        <v>2613</v>
      </c>
      <c r="F89" s="23">
        <v>47</v>
      </c>
      <c r="G89" s="23">
        <v>510</v>
      </c>
      <c r="H89" s="23">
        <v>3926</v>
      </c>
      <c r="I89" s="23">
        <v>2147</v>
      </c>
      <c r="J89" s="23">
        <v>0</v>
      </c>
    </row>
    <row r="90" spans="1:10">
      <c r="A90" s="159" t="s">
        <v>412</v>
      </c>
      <c r="B90" s="23">
        <v>48603</v>
      </c>
      <c r="C90" s="23">
        <v>22447</v>
      </c>
      <c r="D90" s="23">
        <v>1583</v>
      </c>
      <c r="E90" s="23">
        <v>0</v>
      </c>
      <c r="F90" s="23">
        <v>2455</v>
      </c>
      <c r="G90" s="23">
        <v>409</v>
      </c>
      <c r="H90" s="23">
        <v>7110</v>
      </c>
      <c r="I90" s="23">
        <v>5018</v>
      </c>
      <c r="J90" s="23">
        <v>60</v>
      </c>
    </row>
    <row r="91" spans="1:10">
      <c r="A91" s="159" t="s">
        <v>413</v>
      </c>
      <c r="B91" s="23">
        <v>30025</v>
      </c>
      <c r="C91" s="23">
        <v>3841</v>
      </c>
      <c r="D91" s="23">
        <v>413</v>
      </c>
      <c r="E91" s="23">
        <v>1004</v>
      </c>
      <c r="F91" s="23">
        <v>2266</v>
      </c>
      <c r="G91" s="23">
        <v>50</v>
      </c>
      <c r="H91" s="23">
        <v>2655</v>
      </c>
      <c r="I91" s="23">
        <v>1792</v>
      </c>
      <c r="J91" s="23">
        <v>1167</v>
      </c>
    </row>
    <row r="92" spans="1:10">
      <c r="A92" s="159" t="s">
        <v>414</v>
      </c>
      <c r="B92" s="23">
        <v>297794</v>
      </c>
      <c r="C92" s="23">
        <v>137336</v>
      </c>
      <c r="D92" s="23">
        <v>12575</v>
      </c>
      <c r="E92" s="23">
        <v>0</v>
      </c>
      <c r="F92" s="23">
        <v>12131</v>
      </c>
      <c r="G92" s="23">
        <v>404</v>
      </c>
      <c r="H92" s="23">
        <v>51648</v>
      </c>
      <c r="I92" s="23">
        <v>36582</v>
      </c>
      <c r="J92" s="23">
        <v>1277</v>
      </c>
    </row>
    <row r="93" spans="1:10">
      <c r="A93" s="159" t="s">
        <v>415</v>
      </c>
      <c r="B93" s="23">
        <v>56483</v>
      </c>
      <c r="C93" s="23">
        <v>3822</v>
      </c>
      <c r="D93" s="23">
        <v>1397</v>
      </c>
      <c r="E93" s="23">
        <v>0</v>
      </c>
      <c r="F93" s="23">
        <v>3100</v>
      </c>
      <c r="G93" s="23">
        <v>0</v>
      </c>
      <c r="H93" s="23">
        <v>11272</v>
      </c>
      <c r="I93" s="23">
        <v>4689</v>
      </c>
      <c r="J93" s="23">
        <v>0</v>
      </c>
    </row>
    <row r="94" spans="1:10">
      <c r="A94" s="158" t="s">
        <v>416</v>
      </c>
      <c r="B94" s="23"/>
      <c r="C94" s="23"/>
      <c r="D94" s="23"/>
      <c r="E94" s="23"/>
      <c r="F94" s="23"/>
      <c r="G94" s="23"/>
      <c r="H94" s="23"/>
      <c r="I94" s="23"/>
      <c r="J94" s="23"/>
    </row>
    <row r="95" spans="1:10">
      <c r="A95" s="159" t="s">
        <v>417</v>
      </c>
      <c r="B95" s="23">
        <v>42552</v>
      </c>
      <c r="C95" s="23">
        <v>4956</v>
      </c>
      <c r="D95" s="23">
        <v>192</v>
      </c>
      <c r="E95" s="23">
        <v>0</v>
      </c>
      <c r="F95" s="23">
        <v>3827</v>
      </c>
      <c r="G95" s="23">
        <v>15</v>
      </c>
      <c r="H95" s="23">
        <v>8524</v>
      </c>
      <c r="I95" s="23">
        <v>4287</v>
      </c>
      <c r="J95" s="23">
        <v>12</v>
      </c>
    </row>
    <row r="96" spans="1:10">
      <c r="A96" s="159" t="s">
        <v>418</v>
      </c>
      <c r="B96" s="23">
        <v>51993</v>
      </c>
      <c r="C96" s="23">
        <v>1158</v>
      </c>
      <c r="D96" s="23">
        <v>311</v>
      </c>
      <c r="E96" s="23">
        <v>0</v>
      </c>
      <c r="F96" s="23">
        <v>4919</v>
      </c>
      <c r="G96" s="23">
        <v>107</v>
      </c>
      <c r="H96" s="23">
        <v>13103</v>
      </c>
      <c r="I96" s="23">
        <v>4130</v>
      </c>
      <c r="J96" s="23">
        <v>56</v>
      </c>
    </row>
    <row r="97" spans="1:10">
      <c r="A97" s="159" t="s">
        <v>419</v>
      </c>
      <c r="B97" s="23">
        <v>63049</v>
      </c>
      <c r="C97" s="23">
        <v>19618</v>
      </c>
      <c r="D97" s="23">
        <v>506</v>
      </c>
      <c r="E97" s="23">
        <v>61</v>
      </c>
      <c r="F97" s="23">
        <v>4620</v>
      </c>
      <c r="G97" s="23">
        <v>672</v>
      </c>
      <c r="H97" s="23">
        <v>6073</v>
      </c>
      <c r="I97" s="23">
        <v>6824</v>
      </c>
      <c r="J97" s="23">
        <v>0</v>
      </c>
    </row>
    <row r="98" spans="1:10">
      <c r="A98" s="159" t="s">
        <v>420</v>
      </c>
      <c r="B98" s="23">
        <v>24785</v>
      </c>
      <c r="C98" s="23">
        <v>1572</v>
      </c>
      <c r="D98" s="23">
        <v>917</v>
      </c>
      <c r="E98" s="23">
        <v>0</v>
      </c>
      <c r="F98" s="23">
        <v>2214</v>
      </c>
      <c r="G98" s="23">
        <v>0</v>
      </c>
      <c r="H98" s="23">
        <v>2953</v>
      </c>
      <c r="I98" s="23">
        <v>1413</v>
      </c>
      <c r="J98" s="23">
        <v>0</v>
      </c>
    </row>
    <row r="99" spans="1:10">
      <c r="A99" s="159" t="s">
        <v>421</v>
      </c>
      <c r="B99" s="23">
        <v>245804</v>
      </c>
      <c r="C99" s="23">
        <v>75669</v>
      </c>
      <c r="D99" s="23">
        <v>13440</v>
      </c>
      <c r="E99" s="23">
        <v>0</v>
      </c>
      <c r="F99" s="23">
        <v>10422</v>
      </c>
      <c r="G99" s="23">
        <v>3143</v>
      </c>
      <c r="H99" s="23">
        <v>0</v>
      </c>
      <c r="I99" s="23">
        <v>33987</v>
      </c>
      <c r="J99" s="23">
        <v>312</v>
      </c>
    </row>
    <row r="100" spans="1:10">
      <c r="A100" s="159" t="s">
        <v>422</v>
      </c>
      <c r="B100" s="23">
        <v>71682</v>
      </c>
      <c r="C100" s="23">
        <v>7672</v>
      </c>
      <c r="D100" s="23">
        <v>997</v>
      </c>
      <c r="E100" s="23">
        <v>0</v>
      </c>
      <c r="F100" s="23">
        <v>7648</v>
      </c>
      <c r="G100" s="23">
        <v>9</v>
      </c>
      <c r="H100" s="23">
        <v>27471</v>
      </c>
      <c r="I100" s="23">
        <v>8277</v>
      </c>
      <c r="J100" s="23">
        <v>0</v>
      </c>
    </row>
    <row r="101" spans="1:10">
      <c r="A101" s="159" t="s">
        <v>423</v>
      </c>
      <c r="B101" s="23">
        <v>56915</v>
      </c>
      <c r="C101" s="23">
        <v>14118</v>
      </c>
      <c r="D101" s="23">
        <v>5480</v>
      </c>
      <c r="E101" s="23">
        <v>0</v>
      </c>
      <c r="F101" s="23">
        <v>3836</v>
      </c>
      <c r="G101" s="23">
        <v>3895</v>
      </c>
      <c r="H101" s="23">
        <v>4964</v>
      </c>
      <c r="I101" s="23">
        <v>8611</v>
      </c>
      <c r="J101" s="23">
        <v>144</v>
      </c>
    </row>
    <row r="102" spans="1:10">
      <c r="A102" s="159" t="s">
        <v>424</v>
      </c>
      <c r="B102" s="23">
        <v>96631</v>
      </c>
      <c r="C102" s="23">
        <v>16151</v>
      </c>
      <c r="D102" s="23">
        <v>4968</v>
      </c>
      <c r="E102" s="23">
        <v>0</v>
      </c>
      <c r="F102" s="23">
        <v>6697</v>
      </c>
      <c r="G102" s="23">
        <v>771</v>
      </c>
      <c r="H102" s="23">
        <v>26610</v>
      </c>
      <c r="I102" s="23">
        <v>11854</v>
      </c>
      <c r="J102" s="23">
        <v>516</v>
      </c>
    </row>
    <row r="103" spans="1:10">
      <c r="A103" s="159" t="s">
        <v>425</v>
      </c>
      <c r="B103" s="23">
        <v>80958</v>
      </c>
      <c r="C103" s="23">
        <v>28074</v>
      </c>
      <c r="D103" s="23">
        <v>3689</v>
      </c>
      <c r="E103" s="23">
        <v>0</v>
      </c>
      <c r="F103" s="23">
        <v>4054</v>
      </c>
      <c r="G103" s="23">
        <v>380</v>
      </c>
      <c r="H103" s="23">
        <v>20212</v>
      </c>
      <c r="I103" s="23">
        <v>12107</v>
      </c>
      <c r="J103" s="23">
        <v>0</v>
      </c>
    </row>
    <row r="104" spans="1:10">
      <c r="A104" s="159" t="s">
        <v>426</v>
      </c>
      <c r="B104" s="23">
        <v>22626</v>
      </c>
      <c r="C104" s="23">
        <v>1073</v>
      </c>
      <c r="D104" s="23">
        <v>328</v>
      </c>
      <c r="E104" s="23">
        <v>3180</v>
      </c>
      <c r="F104" s="23">
        <v>128</v>
      </c>
      <c r="G104" s="23">
        <v>147</v>
      </c>
      <c r="H104" s="23">
        <v>2651</v>
      </c>
      <c r="I104" s="23">
        <v>2663</v>
      </c>
      <c r="J104" s="23">
        <v>0</v>
      </c>
    </row>
    <row r="105" spans="1:10">
      <c r="A105" s="159" t="s">
        <v>427</v>
      </c>
      <c r="B105" s="23">
        <v>59768</v>
      </c>
      <c r="C105" s="23">
        <v>19873</v>
      </c>
      <c r="D105" s="23">
        <v>1078</v>
      </c>
      <c r="E105" s="23">
        <v>0</v>
      </c>
      <c r="F105" s="23">
        <v>4082</v>
      </c>
      <c r="G105" s="23">
        <v>411</v>
      </c>
      <c r="H105" s="23">
        <v>8430</v>
      </c>
      <c r="I105" s="23">
        <v>5181</v>
      </c>
      <c r="J105" s="23">
        <v>0</v>
      </c>
    </row>
    <row r="106" spans="1:10">
      <c r="A106" s="159" t="s">
        <v>428</v>
      </c>
      <c r="B106" s="23">
        <v>115921</v>
      </c>
      <c r="C106" s="23">
        <v>52738</v>
      </c>
      <c r="D106" s="23">
        <v>9221</v>
      </c>
      <c r="E106" s="23">
        <v>0</v>
      </c>
      <c r="F106" s="23">
        <v>9061</v>
      </c>
      <c r="G106" s="23">
        <v>1520</v>
      </c>
      <c r="H106" s="23">
        <v>9554</v>
      </c>
      <c r="I106" s="23">
        <v>10866</v>
      </c>
      <c r="J106" s="23">
        <v>463</v>
      </c>
    </row>
    <row r="107" spans="1:10" ht="24" customHeight="1">
      <c r="A107" s="158" t="s">
        <v>429</v>
      </c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>
      <c r="A108" s="159" t="s">
        <v>430</v>
      </c>
      <c r="B108" s="23">
        <v>130154</v>
      </c>
      <c r="C108" s="23">
        <v>68119</v>
      </c>
      <c r="D108" s="23">
        <v>5781</v>
      </c>
      <c r="E108" s="23">
        <v>0</v>
      </c>
      <c r="F108" s="23">
        <v>4958</v>
      </c>
      <c r="G108" s="23">
        <v>760</v>
      </c>
      <c r="H108" s="23">
        <v>0</v>
      </c>
      <c r="I108" s="23">
        <v>32712</v>
      </c>
      <c r="J108" s="23">
        <v>0</v>
      </c>
    </row>
    <row r="109" spans="1:10" ht="25.5" customHeight="1">
      <c r="A109" s="158" t="s">
        <v>431</v>
      </c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>
      <c r="A110" s="159" t="s">
        <v>432</v>
      </c>
      <c r="B110" s="23">
        <v>104591</v>
      </c>
      <c r="C110" s="23">
        <v>69990</v>
      </c>
      <c r="D110" s="23">
        <v>1645</v>
      </c>
      <c r="E110" s="23">
        <v>0</v>
      </c>
      <c r="F110" s="23">
        <v>7913</v>
      </c>
      <c r="G110" s="23">
        <v>0</v>
      </c>
      <c r="H110" s="23">
        <v>8492</v>
      </c>
      <c r="I110" s="23">
        <v>10283</v>
      </c>
      <c r="J110" s="23">
        <v>78</v>
      </c>
    </row>
    <row r="111" spans="1:10">
      <c r="A111" s="159" t="s">
        <v>433</v>
      </c>
      <c r="B111" s="23">
        <v>270409</v>
      </c>
      <c r="C111" s="23">
        <v>58274</v>
      </c>
      <c r="D111" s="23">
        <v>11235</v>
      </c>
      <c r="E111" s="23">
        <v>828</v>
      </c>
      <c r="F111" s="23">
        <v>22987</v>
      </c>
      <c r="G111" s="23">
        <v>1794</v>
      </c>
      <c r="H111" s="23">
        <v>49396</v>
      </c>
      <c r="I111" s="23">
        <v>26616</v>
      </c>
      <c r="J111" s="23">
        <v>0</v>
      </c>
    </row>
    <row r="112" spans="1:10">
      <c r="A112" s="159" t="s">
        <v>434</v>
      </c>
      <c r="B112" s="23">
        <v>60313</v>
      </c>
      <c r="C112" s="23">
        <v>12327</v>
      </c>
      <c r="D112" s="23">
        <v>1766</v>
      </c>
      <c r="E112" s="23">
        <v>0</v>
      </c>
      <c r="F112" s="23">
        <v>2855</v>
      </c>
      <c r="G112" s="23">
        <v>233</v>
      </c>
      <c r="H112" s="23">
        <v>18937</v>
      </c>
      <c r="I112" s="23">
        <v>7330</v>
      </c>
      <c r="J112" s="23">
        <v>0</v>
      </c>
    </row>
    <row r="113" spans="1:10">
      <c r="A113" s="159" t="s">
        <v>435</v>
      </c>
      <c r="B113" s="23">
        <v>96254</v>
      </c>
      <c r="C113" s="23">
        <v>37159</v>
      </c>
      <c r="D113" s="23">
        <v>401</v>
      </c>
      <c r="E113" s="23">
        <v>0</v>
      </c>
      <c r="F113" s="23">
        <v>5303</v>
      </c>
      <c r="G113" s="23">
        <v>166</v>
      </c>
      <c r="H113" s="23">
        <v>34281</v>
      </c>
      <c r="I113" s="23">
        <v>12606</v>
      </c>
      <c r="J113" s="23">
        <v>897</v>
      </c>
    </row>
    <row r="114" spans="1:10">
      <c r="A114" s="159" t="s">
        <v>436</v>
      </c>
      <c r="B114" s="23">
        <v>77693</v>
      </c>
      <c r="C114" s="23">
        <v>4504</v>
      </c>
      <c r="D114" s="23">
        <v>882</v>
      </c>
      <c r="E114" s="23">
        <v>0</v>
      </c>
      <c r="F114" s="23">
        <v>6258</v>
      </c>
      <c r="G114" s="23">
        <v>155</v>
      </c>
      <c r="H114" s="23">
        <v>29029</v>
      </c>
      <c r="I114" s="23">
        <v>8822</v>
      </c>
      <c r="J114" s="23">
        <v>2451</v>
      </c>
    </row>
    <row r="115" spans="1:10">
      <c r="A115" s="159" t="s">
        <v>437</v>
      </c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>
      <c r="A116" s="159" t="s">
        <v>438</v>
      </c>
      <c r="B116" s="23">
        <v>13640</v>
      </c>
      <c r="C116" s="23">
        <v>48066</v>
      </c>
      <c r="D116" s="23">
        <v>44</v>
      </c>
      <c r="E116" s="23">
        <v>1861</v>
      </c>
      <c r="F116" s="23">
        <v>0</v>
      </c>
      <c r="G116" s="23">
        <v>143</v>
      </c>
      <c r="H116" s="23">
        <v>16531</v>
      </c>
      <c r="I116" s="23">
        <v>7437</v>
      </c>
      <c r="J116" s="23">
        <v>2</v>
      </c>
    </row>
    <row r="117" spans="1:10">
      <c r="A117" s="159" t="s">
        <v>439</v>
      </c>
      <c r="B117" s="23">
        <v>40493</v>
      </c>
      <c r="C117" s="23">
        <v>5982</v>
      </c>
      <c r="D117" s="23">
        <v>131</v>
      </c>
      <c r="E117" s="23">
        <v>0</v>
      </c>
      <c r="F117" s="23">
        <v>4592</v>
      </c>
      <c r="G117" s="23">
        <v>1</v>
      </c>
      <c r="H117" s="23">
        <v>8290</v>
      </c>
      <c r="I117" s="23">
        <v>4738</v>
      </c>
      <c r="J117" s="23">
        <v>0</v>
      </c>
    </row>
    <row r="118" spans="1:10">
      <c r="A118" s="159" t="s">
        <v>440</v>
      </c>
      <c r="B118" s="23">
        <v>24033</v>
      </c>
      <c r="C118" s="23">
        <v>15156</v>
      </c>
      <c r="D118" s="23">
        <v>254</v>
      </c>
      <c r="E118" s="23">
        <v>1659</v>
      </c>
      <c r="F118" s="23">
        <v>2667</v>
      </c>
      <c r="G118" s="23">
        <v>0</v>
      </c>
      <c r="H118" s="23">
        <v>1115</v>
      </c>
      <c r="I118" s="23">
        <v>5251</v>
      </c>
      <c r="J118" s="23">
        <v>0</v>
      </c>
    </row>
    <row r="119" spans="1:10">
      <c r="A119" s="159" t="s">
        <v>441</v>
      </c>
      <c r="B119" s="23">
        <v>37109</v>
      </c>
      <c r="C119" s="23">
        <v>7794</v>
      </c>
      <c r="D119" s="23">
        <v>629</v>
      </c>
      <c r="E119" s="23">
        <v>0</v>
      </c>
      <c r="F119" s="23">
        <v>3238</v>
      </c>
      <c r="G119" s="23">
        <v>673</v>
      </c>
      <c r="H119" s="23">
        <v>12678</v>
      </c>
      <c r="I119" s="23">
        <v>5293</v>
      </c>
      <c r="J119" s="23">
        <v>43</v>
      </c>
    </row>
    <row r="120" spans="1:10">
      <c r="A120" s="159" t="s">
        <v>442</v>
      </c>
      <c r="B120" s="23">
        <v>136077</v>
      </c>
      <c r="C120" s="23">
        <v>16518</v>
      </c>
      <c r="D120" s="23">
        <v>3613</v>
      </c>
      <c r="E120" s="23">
        <v>0</v>
      </c>
      <c r="F120" s="23">
        <v>9964</v>
      </c>
      <c r="G120" s="23">
        <v>555</v>
      </c>
      <c r="H120" s="23">
        <v>33562</v>
      </c>
      <c r="I120" s="23">
        <v>18319</v>
      </c>
      <c r="J120" s="23">
        <v>736</v>
      </c>
    </row>
    <row r="121" spans="1:10">
      <c r="A121" s="159" t="s">
        <v>443</v>
      </c>
      <c r="B121" s="23">
        <v>290067</v>
      </c>
      <c r="C121" s="23">
        <v>161538</v>
      </c>
      <c r="D121" s="23">
        <v>37512</v>
      </c>
      <c r="E121" s="23">
        <v>0</v>
      </c>
      <c r="F121" s="23">
        <v>22212</v>
      </c>
      <c r="G121" s="23">
        <v>20827</v>
      </c>
      <c r="H121" s="23">
        <v>34969</v>
      </c>
      <c r="I121" s="23">
        <v>73739</v>
      </c>
      <c r="J121" s="23">
        <v>322</v>
      </c>
    </row>
    <row r="122" spans="1:10">
      <c r="A122" s="159" t="s">
        <v>444</v>
      </c>
      <c r="B122" s="23">
        <v>180996</v>
      </c>
      <c r="C122" s="23">
        <v>36984</v>
      </c>
      <c r="D122" s="23">
        <v>101422</v>
      </c>
      <c r="E122" s="23">
        <v>0</v>
      </c>
      <c r="F122" s="23">
        <v>8986</v>
      </c>
      <c r="G122" s="23">
        <v>96952</v>
      </c>
      <c r="H122" s="23">
        <v>16594</v>
      </c>
      <c r="I122" s="23">
        <v>23522</v>
      </c>
      <c r="J122" s="23">
        <v>336</v>
      </c>
    </row>
    <row r="123" spans="1:10">
      <c r="A123" s="159" t="s">
        <v>445</v>
      </c>
      <c r="B123" s="23">
        <v>5924</v>
      </c>
      <c r="C123" s="23">
        <v>130180</v>
      </c>
      <c r="D123" s="23">
        <v>653</v>
      </c>
      <c r="E123" s="23">
        <v>4399</v>
      </c>
      <c r="F123" s="23">
        <v>0</v>
      </c>
      <c r="G123" s="23">
        <v>17</v>
      </c>
      <c r="H123" s="23">
        <v>33886</v>
      </c>
      <c r="I123" s="23">
        <v>9869</v>
      </c>
      <c r="J123" s="23">
        <v>0</v>
      </c>
    </row>
    <row r="124" spans="1:10">
      <c r="A124" s="159" t="s">
        <v>446</v>
      </c>
      <c r="B124" s="23">
        <v>37474</v>
      </c>
      <c r="C124" s="23">
        <v>3372</v>
      </c>
      <c r="D124" s="23">
        <v>643</v>
      </c>
      <c r="E124" s="23">
        <v>0</v>
      </c>
      <c r="F124" s="23">
        <v>9925</v>
      </c>
      <c r="G124" s="23">
        <v>48</v>
      </c>
      <c r="H124" s="23">
        <v>7773</v>
      </c>
      <c r="I124" s="23">
        <v>5812</v>
      </c>
      <c r="J124" s="23">
        <v>0</v>
      </c>
    </row>
    <row r="125" spans="1:10">
      <c r="A125" s="159" t="s">
        <v>447</v>
      </c>
      <c r="B125" s="23">
        <v>33220</v>
      </c>
      <c r="C125" s="23">
        <v>22310</v>
      </c>
      <c r="D125" s="23">
        <v>3022</v>
      </c>
      <c r="E125" s="23">
        <v>2159</v>
      </c>
      <c r="F125" s="23">
        <v>0</v>
      </c>
      <c r="G125" s="23">
        <v>1039</v>
      </c>
      <c r="H125" s="23">
        <v>15186</v>
      </c>
      <c r="I125" s="23">
        <v>8075</v>
      </c>
      <c r="J125" s="23">
        <v>3</v>
      </c>
    </row>
    <row r="126" spans="1:10">
      <c r="A126" s="159" t="s">
        <v>448</v>
      </c>
      <c r="B126" s="23">
        <v>47446</v>
      </c>
      <c r="C126" s="23">
        <v>27436</v>
      </c>
      <c r="D126" s="23">
        <v>7131</v>
      </c>
      <c r="E126" s="23">
        <v>0</v>
      </c>
      <c r="F126" s="23">
        <v>4551</v>
      </c>
      <c r="G126" s="23">
        <v>6507</v>
      </c>
      <c r="H126" s="23">
        <v>1682</v>
      </c>
      <c r="I126" s="23">
        <v>10363</v>
      </c>
      <c r="J126" s="23">
        <v>287</v>
      </c>
    </row>
    <row r="127" spans="1:10">
      <c r="A127" s="159" t="s">
        <v>449</v>
      </c>
      <c r="B127" s="23">
        <v>315348</v>
      </c>
      <c r="C127" s="23">
        <v>64670</v>
      </c>
      <c r="D127" s="23">
        <v>13920</v>
      </c>
      <c r="E127" s="23">
        <v>201</v>
      </c>
      <c r="F127" s="23">
        <v>10143</v>
      </c>
      <c r="G127" s="23">
        <v>2806</v>
      </c>
      <c r="H127" s="23">
        <v>53798</v>
      </c>
      <c r="I127" s="23">
        <v>47358</v>
      </c>
      <c r="J127" s="23">
        <v>0</v>
      </c>
    </row>
    <row r="128" spans="1:10">
      <c r="A128" s="159" t="s">
        <v>450</v>
      </c>
      <c r="B128" s="23">
        <v>46880</v>
      </c>
      <c r="C128" s="23">
        <v>25286</v>
      </c>
      <c r="D128" s="23">
        <v>84170</v>
      </c>
      <c r="E128" s="23">
        <v>0</v>
      </c>
      <c r="F128" s="23">
        <v>3642</v>
      </c>
      <c r="G128" s="23">
        <v>79316</v>
      </c>
      <c r="H128" s="23">
        <v>461</v>
      </c>
      <c r="I128" s="23">
        <v>11902</v>
      </c>
      <c r="J128" s="23">
        <v>16</v>
      </c>
    </row>
    <row r="129" spans="1:10">
      <c r="A129" s="159" t="s">
        <v>451</v>
      </c>
      <c r="B129" s="23">
        <v>124584</v>
      </c>
      <c r="C129" s="23">
        <v>38051</v>
      </c>
      <c r="D129" s="23">
        <v>187796</v>
      </c>
      <c r="E129" s="23">
        <v>0</v>
      </c>
      <c r="F129" s="23">
        <v>11309</v>
      </c>
      <c r="G129" s="23">
        <v>178607</v>
      </c>
      <c r="H129" s="23">
        <v>18647</v>
      </c>
      <c r="I129" s="23">
        <v>20199</v>
      </c>
      <c r="J129" s="23">
        <v>0</v>
      </c>
    </row>
    <row r="130" spans="1:10">
      <c r="A130" s="159" t="s">
        <v>452</v>
      </c>
      <c r="B130" s="23">
        <v>25384</v>
      </c>
      <c r="C130" s="23">
        <v>26994</v>
      </c>
      <c r="D130" s="23">
        <v>516</v>
      </c>
      <c r="E130" s="23">
        <v>2431</v>
      </c>
      <c r="F130" s="23">
        <v>0</v>
      </c>
      <c r="G130" s="23">
        <v>-143</v>
      </c>
      <c r="H130" s="23">
        <v>0</v>
      </c>
      <c r="I130" s="23">
        <v>8819</v>
      </c>
      <c r="J130" s="23">
        <v>0</v>
      </c>
    </row>
    <row r="131" spans="1:10">
      <c r="A131" s="159" t="s">
        <v>453</v>
      </c>
      <c r="B131" s="23">
        <v>342263</v>
      </c>
      <c r="C131" s="23">
        <v>137138</v>
      </c>
      <c r="D131" s="23">
        <v>19461</v>
      </c>
      <c r="E131" s="23">
        <v>0</v>
      </c>
      <c r="F131" s="23">
        <v>8209</v>
      </c>
      <c r="G131" s="23">
        <v>2087</v>
      </c>
      <c r="H131" s="23">
        <v>1083</v>
      </c>
      <c r="I131" s="23">
        <v>52854</v>
      </c>
      <c r="J131" s="23">
        <v>1623</v>
      </c>
    </row>
    <row r="132" spans="1:10">
      <c r="A132" s="159" t="s">
        <v>454</v>
      </c>
      <c r="B132" s="23">
        <v>1016838</v>
      </c>
      <c r="C132" s="23">
        <v>184211</v>
      </c>
      <c r="D132" s="23">
        <v>88095</v>
      </c>
      <c r="E132" s="23">
        <v>0</v>
      </c>
      <c r="F132" s="23">
        <v>14737</v>
      </c>
      <c r="G132" s="23">
        <v>37592</v>
      </c>
      <c r="H132" s="23">
        <v>78831</v>
      </c>
      <c r="I132" s="23">
        <v>133244</v>
      </c>
      <c r="J132" s="23">
        <v>998</v>
      </c>
    </row>
    <row r="133" spans="1:10">
      <c r="A133" s="159" t="s">
        <v>455</v>
      </c>
      <c r="B133" s="23">
        <v>32098</v>
      </c>
      <c r="C133" s="23">
        <v>3881</v>
      </c>
      <c r="D133" s="23">
        <v>298</v>
      </c>
      <c r="E133" s="23">
        <v>0</v>
      </c>
      <c r="F133" s="23">
        <v>3351</v>
      </c>
      <c r="G133" s="23">
        <v>135</v>
      </c>
      <c r="H133" s="23">
        <v>4829</v>
      </c>
      <c r="I133" s="23">
        <v>3457</v>
      </c>
      <c r="J133" s="23">
        <v>8</v>
      </c>
    </row>
    <row r="134" spans="1:10">
      <c r="A134" s="159" t="s">
        <v>456</v>
      </c>
      <c r="B134" s="23">
        <v>11034</v>
      </c>
      <c r="C134" s="23">
        <v>3081</v>
      </c>
      <c r="D134" s="23">
        <v>665</v>
      </c>
      <c r="E134" s="23">
        <v>0</v>
      </c>
      <c r="F134" s="23">
        <v>2210</v>
      </c>
      <c r="G134" s="23">
        <v>0</v>
      </c>
      <c r="H134" s="23">
        <v>0</v>
      </c>
      <c r="I134" s="23">
        <v>2589</v>
      </c>
      <c r="J134" s="23">
        <v>0</v>
      </c>
    </row>
    <row r="135" spans="1:10">
      <c r="A135" s="159" t="s">
        <v>457</v>
      </c>
      <c r="B135" s="23">
        <v>50784</v>
      </c>
      <c r="C135" s="23">
        <v>16649</v>
      </c>
      <c r="D135" s="23">
        <v>5286</v>
      </c>
      <c r="E135" s="23">
        <v>0</v>
      </c>
      <c r="F135" s="23">
        <v>3427</v>
      </c>
      <c r="G135" s="23">
        <v>4303</v>
      </c>
      <c r="H135" s="23">
        <v>0</v>
      </c>
      <c r="I135" s="23">
        <v>10236</v>
      </c>
      <c r="J135" s="23">
        <v>1643</v>
      </c>
    </row>
    <row r="136" spans="1:10">
      <c r="A136" s="159" t="s">
        <v>458</v>
      </c>
      <c r="B136" s="23">
        <v>52147</v>
      </c>
      <c r="C136" s="23">
        <v>12165</v>
      </c>
      <c r="D136" s="23">
        <v>3868</v>
      </c>
      <c r="E136" s="23">
        <v>3259</v>
      </c>
      <c r="F136" s="23">
        <v>0</v>
      </c>
      <c r="G136" s="23">
        <v>3715</v>
      </c>
      <c r="H136" s="23">
        <v>0</v>
      </c>
      <c r="I136" s="23">
        <v>5187</v>
      </c>
      <c r="J136" s="23">
        <v>422</v>
      </c>
    </row>
    <row r="137" spans="1:10">
      <c r="A137" s="159" t="s">
        <v>459</v>
      </c>
      <c r="B137" s="23">
        <v>31788</v>
      </c>
      <c r="C137" s="23">
        <v>8303</v>
      </c>
      <c r="D137" s="23">
        <v>1466</v>
      </c>
      <c r="E137" s="23">
        <v>2938</v>
      </c>
      <c r="F137" s="23">
        <v>0</v>
      </c>
      <c r="G137" s="23">
        <v>2</v>
      </c>
      <c r="H137" s="23">
        <v>9</v>
      </c>
      <c r="I137" s="23">
        <v>7283</v>
      </c>
      <c r="J137" s="23">
        <v>229</v>
      </c>
    </row>
    <row r="138" spans="1:10">
      <c r="A138" s="159" t="s">
        <v>460</v>
      </c>
      <c r="B138" s="23">
        <v>10328</v>
      </c>
      <c r="C138" s="23">
        <v>64666</v>
      </c>
      <c r="D138" s="23">
        <v>1094</v>
      </c>
      <c r="E138" s="23">
        <v>3481</v>
      </c>
      <c r="F138" s="23">
        <v>0</v>
      </c>
      <c r="G138" s="23">
        <v>3</v>
      </c>
      <c r="H138" s="23">
        <v>1769</v>
      </c>
      <c r="I138" s="23">
        <v>10667</v>
      </c>
      <c r="J138" s="23">
        <v>0</v>
      </c>
    </row>
    <row r="139" spans="1:10">
      <c r="A139" s="159" t="s">
        <v>461</v>
      </c>
      <c r="B139" s="23">
        <v>44506</v>
      </c>
      <c r="C139" s="23">
        <v>16752</v>
      </c>
      <c r="D139" s="23">
        <v>825</v>
      </c>
      <c r="E139" s="23">
        <v>0</v>
      </c>
      <c r="F139" s="23">
        <v>4972</v>
      </c>
      <c r="G139" s="23">
        <v>0</v>
      </c>
      <c r="H139" s="23">
        <v>15798</v>
      </c>
      <c r="I139" s="23">
        <v>5467</v>
      </c>
      <c r="J139" s="23">
        <v>0</v>
      </c>
    </row>
    <row r="140" spans="1:10">
      <c r="A140" s="159" t="s">
        <v>462</v>
      </c>
      <c r="B140" s="23">
        <v>27862</v>
      </c>
      <c r="C140" s="23">
        <v>19386</v>
      </c>
      <c r="D140" s="23">
        <v>259</v>
      </c>
      <c r="E140" s="23">
        <v>0</v>
      </c>
      <c r="F140" s="23">
        <v>1996</v>
      </c>
      <c r="G140" s="23">
        <v>5</v>
      </c>
      <c r="H140" s="23">
        <v>0</v>
      </c>
      <c r="I140" s="23">
        <v>4992</v>
      </c>
      <c r="J140" s="23">
        <v>0</v>
      </c>
    </row>
    <row r="141" spans="1:10">
      <c r="A141" s="159" t="s">
        <v>463</v>
      </c>
      <c r="B141" s="23">
        <v>30237</v>
      </c>
      <c r="C141" s="23">
        <v>14749</v>
      </c>
      <c r="D141" s="23">
        <v>26285</v>
      </c>
      <c r="E141" s="23">
        <v>0</v>
      </c>
      <c r="F141" s="23">
        <v>3476</v>
      </c>
      <c r="G141" s="23">
        <v>26301</v>
      </c>
      <c r="H141" s="23">
        <v>0</v>
      </c>
      <c r="I141" s="23">
        <v>10489</v>
      </c>
      <c r="J141" s="23">
        <v>0</v>
      </c>
    </row>
    <row r="142" spans="1:10">
      <c r="A142" s="159" t="s">
        <v>464</v>
      </c>
      <c r="B142" s="23">
        <v>90928</v>
      </c>
      <c r="C142" s="23">
        <v>35070</v>
      </c>
      <c r="D142" s="23">
        <v>4322</v>
      </c>
      <c r="E142" s="23">
        <v>0</v>
      </c>
      <c r="F142" s="23">
        <v>8707</v>
      </c>
      <c r="G142" s="23">
        <v>0</v>
      </c>
      <c r="H142" s="23">
        <v>0</v>
      </c>
      <c r="I142" s="23">
        <v>21624</v>
      </c>
      <c r="J142" s="23">
        <v>619</v>
      </c>
    </row>
    <row r="143" spans="1:10">
      <c r="A143" s="159" t="s">
        <v>465</v>
      </c>
      <c r="B143" s="23">
        <v>18701</v>
      </c>
      <c r="C143" s="23">
        <v>53281</v>
      </c>
      <c r="D143" s="23">
        <v>40849</v>
      </c>
      <c r="E143" s="23">
        <v>0</v>
      </c>
      <c r="F143" s="23">
        <v>3152</v>
      </c>
      <c r="G143" s="23">
        <v>36361</v>
      </c>
      <c r="H143" s="23">
        <v>0</v>
      </c>
      <c r="I143" s="23">
        <v>16759</v>
      </c>
      <c r="J143" s="23">
        <v>286</v>
      </c>
    </row>
    <row r="144" spans="1:10">
      <c r="A144" s="159" t="s">
        <v>466</v>
      </c>
      <c r="B144" s="23">
        <v>91595</v>
      </c>
      <c r="C144" s="23">
        <v>19288</v>
      </c>
      <c r="D144" s="23">
        <v>9505</v>
      </c>
      <c r="E144" s="23">
        <v>0</v>
      </c>
      <c r="F144" s="23">
        <v>1792</v>
      </c>
      <c r="G144" s="23">
        <v>8780</v>
      </c>
      <c r="H144" s="23">
        <v>1660</v>
      </c>
      <c r="I144" s="23">
        <v>12838</v>
      </c>
      <c r="J144" s="23">
        <v>2984</v>
      </c>
    </row>
    <row r="145" spans="1:10">
      <c r="A145" s="159" t="s">
        <v>467</v>
      </c>
      <c r="B145" s="23">
        <v>26616</v>
      </c>
      <c r="C145" s="23">
        <v>5637</v>
      </c>
      <c r="D145" s="23">
        <v>701</v>
      </c>
      <c r="E145" s="23">
        <v>0</v>
      </c>
      <c r="F145" s="23">
        <v>2241</v>
      </c>
      <c r="G145" s="23">
        <v>5</v>
      </c>
      <c r="H145" s="23">
        <v>5615</v>
      </c>
      <c r="I145" s="23">
        <v>5884</v>
      </c>
      <c r="J145" s="23">
        <v>0</v>
      </c>
    </row>
    <row r="146" spans="1:10">
      <c r="A146" s="159" t="s">
        <v>468</v>
      </c>
      <c r="B146" s="23">
        <v>140617</v>
      </c>
      <c r="C146" s="23">
        <v>42487</v>
      </c>
      <c r="D146" s="23">
        <v>4889</v>
      </c>
      <c r="E146" s="23">
        <v>7028</v>
      </c>
      <c r="F146" s="23">
        <v>0</v>
      </c>
      <c r="G146" s="23">
        <v>219</v>
      </c>
      <c r="H146" s="23">
        <v>41803</v>
      </c>
      <c r="I146" s="23">
        <v>21252</v>
      </c>
      <c r="J146" s="23">
        <v>2881</v>
      </c>
    </row>
    <row r="147" spans="1:10">
      <c r="A147" s="159" t="s">
        <v>469</v>
      </c>
      <c r="B147" s="23">
        <v>29758</v>
      </c>
      <c r="C147" s="23">
        <v>8687</v>
      </c>
      <c r="D147" s="23">
        <v>597</v>
      </c>
      <c r="E147" s="23">
        <v>0</v>
      </c>
      <c r="F147" s="23">
        <v>2691</v>
      </c>
      <c r="G147" s="23">
        <v>7</v>
      </c>
      <c r="H147" s="23">
        <v>15524</v>
      </c>
      <c r="I147" s="23">
        <v>4747</v>
      </c>
      <c r="J147" s="23">
        <v>0</v>
      </c>
    </row>
    <row r="148" spans="1:10">
      <c r="A148" s="159" t="s">
        <v>470</v>
      </c>
      <c r="B148" s="23">
        <v>40742</v>
      </c>
      <c r="C148" s="23">
        <v>20594</v>
      </c>
      <c r="D148" s="23">
        <v>1104</v>
      </c>
      <c r="E148" s="23">
        <v>0</v>
      </c>
      <c r="F148" s="23">
        <v>6860</v>
      </c>
      <c r="G148" s="23">
        <v>44</v>
      </c>
      <c r="H148" s="23">
        <v>10670</v>
      </c>
      <c r="I148" s="23">
        <v>9582</v>
      </c>
      <c r="J148" s="23">
        <v>5</v>
      </c>
    </row>
    <row r="149" spans="1:10" ht="24.75" customHeight="1">
      <c r="A149" s="158" t="s">
        <v>471</v>
      </c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>
      <c r="A150" s="159" t="s">
        <v>472</v>
      </c>
      <c r="B150" s="23">
        <v>79655</v>
      </c>
      <c r="C150" s="23">
        <v>137481</v>
      </c>
      <c r="D150" s="23">
        <v>947</v>
      </c>
      <c r="E150" s="23">
        <v>0</v>
      </c>
      <c r="F150" s="23">
        <v>4243</v>
      </c>
      <c r="G150" s="23">
        <v>2</v>
      </c>
      <c r="H150" s="23">
        <v>0</v>
      </c>
      <c r="I150" s="23">
        <v>20355</v>
      </c>
      <c r="J150" s="23">
        <v>278</v>
      </c>
    </row>
    <row r="151" spans="1:10">
      <c r="A151" s="159" t="s">
        <v>473</v>
      </c>
      <c r="B151" s="23">
        <v>308585</v>
      </c>
      <c r="C151" s="23">
        <v>98792</v>
      </c>
      <c r="D151" s="23">
        <v>31596</v>
      </c>
      <c r="E151" s="23">
        <v>0</v>
      </c>
      <c r="F151" s="23">
        <v>12429</v>
      </c>
      <c r="G151" s="23">
        <v>7181</v>
      </c>
      <c r="H151" s="23">
        <v>26662</v>
      </c>
      <c r="I151" s="23">
        <v>34080</v>
      </c>
      <c r="J151" s="23">
        <v>4387</v>
      </c>
    </row>
    <row r="152" spans="1:10">
      <c r="A152" s="159" t="s">
        <v>474</v>
      </c>
      <c r="B152" s="23">
        <v>26314</v>
      </c>
      <c r="C152" s="23">
        <v>20582</v>
      </c>
      <c r="D152" s="23">
        <v>918</v>
      </c>
      <c r="E152" s="23">
        <v>0</v>
      </c>
      <c r="F152" s="23">
        <v>1414</v>
      </c>
      <c r="G152" s="23">
        <v>1818</v>
      </c>
      <c r="H152" s="23">
        <v>4045</v>
      </c>
      <c r="I152" s="23">
        <v>2188</v>
      </c>
      <c r="J152" s="23">
        <v>0</v>
      </c>
    </row>
    <row r="153" spans="1:10">
      <c r="A153" s="159" t="s">
        <v>475</v>
      </c>
      <c r="B153" s="23">
        <v>248416</v>
      </c>
      <c r="C153" s="23">
        <v>112574</v>
      </c>
      <c r="D153" s="23">
        <v>6920</v>
      </c>
      <c r="E153" s="23">
        <v>-56</v>
      </c>
      <c r="F153" s="23">
        <v>12671</v>
      </c>
      <c r="G153" s="23">
        <v>1571</v>
      </c>
      <c r="H153" s="23">
        <v>33757</v>
      </c>
      <c r="I153" s="23">
        <v>20917</v>
      </c>
      <c r="J153" s="23">
        <v>6067</v>
      </c>
    </row>
    <row r="154" spans="1:10">
      <c r="A154" s="159" t="s">
        <v>476</v>
      </c>
      <c r="B154" s="23">
        <v>77239</v>
      </c>
      <c r="C154" s="23">
        <v>15442</v>
      </c>
      <c r="D154" s="23">
        <v>1812</v>
      </c>
      <c r="E154" s="23">
        <v>6681</v>
      </c>
      <c r="F154" s="23">
        <v>5332</v>
      </c>
      <c r="G154" s="23">
        <v>50</v>
      </c>
      <c r="H154" s="23">
        <v>20443</v>
      </c>
      <c r="I154" s="23">
        <v>11719</v>
      </c>
      <c r="J154" s="23">
        <v>91</v>
      </c>
    </row>
    <row r="155" spans="1:10">
      <c r="A155" s="159" t="s">
        <v>477</v>
      </c>
      <c r="B155" s="23">
        <v>189131</v>
      </c>
      <c r="C155" s="23">
        <v>42261</v>
      </c>
      <c r="D155" s="23">
        <v>10522</v>
      </c>
      <c r="E155" s="23">
        <v>0</v>
      </c>
      <c r="F155" s="23">
        <v>9747</v>
      </c>
      <c r="G155" s="23">
        <v>2705</v>
      </c>
      <c r="H155" s="23">
        <v>35618</v>
      </c>
      <c r="I155" s="23">
        <v>23446</v>
      </c>
      <c r="J155" s="23">
        <v>1744</v>
      </c>
    </row>
    <row r="156" spans="1:10" ht="24" customHeight="1">
      <c r="A156" s="158" t="s">
        <v>478</v>
      </c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>
      <c r="A157" s="159" t="s">
        <v>479</v>
      </c>
      <c r="B157" s="23">
        <v>100490</v>
      </c>
      <c r="C157" s="23">
        <v>35375</v>
      </c>
      <c r="D157" s="23">
        <v>3139</v>
      </c>
      <c r="E157" s="23">
        <v>0</v>
      </c>
      <c r="F157" s="23">
        <v>10925</v>
      </c>
      <c r="G157" s="23">
        <v>4401</v>
      </c>
      <c r="H157" s="23">
        <v>13662</v>
      </c>
      <c r="I157" s="23">
        <v>9337</v>
      </c>
      <c r="J157" s="23">
        <v>4988</v>
      </c>
    </row>
    <row r="158" spans="1:10">
      <c r="A158" s="159" t="s">
        <v>480</v>
      </c>
      <c r="B158" s="23">
        <v>214931</v>
      </c>
      <c r="C158" s="23">
        <v>32854</v>
      </c>
      <c r="D158" s="23">
        <v>11039</v>
      </c>
      <c r="E158" s="23">
        <v>0</v>
      </c>
      <c r="F158" s="23">
        <v>8626</v>
      </c>
      <c r="G158" s="23">
        <v>14343</v>
      </c>
      <c r="H158" s="23">
        <v>89835</v>
      </c>
      <c r="I158" s="23">
        <v>31759</v>
      </c>
      <c r="J158" s="23">
        <v>575</v>
      </c>
    </row>
    <row r="159" spans="1:10">
      <c r="A159" s="159" t="s">
        <v>481</v>
      </c>
      <c r="B159" s="23">
        <v>25876</v>
      </c>
      <c r="C159" s="23">
        <v>16231</v>
      </c>
      <c r="D159" s="23">
        <v>236</v>
      </c>
      <c r="E159" s="23">
        <v>0</v>
      </c>
      <c r="F159" s="23">
        <v>2554</v>
      </c>
      <c r="G159" s="23">
        <v>78</v>
      </c>
      <c r="H159" s="23">
        <v>10753</v>
      </c>
      <c r="I159" s="23">
        <v>5939</v>
      </c>
      <c r="J159" s="23">
        <v>402</v>
      </c>
    </row>
    <row r="160" spans="1:10">
      <c r="A160" s="159" t="s">
        <v>482</v>
      </c>
      <c r="B160" s="23">
        <v>26477</v>
      </c>
      <c r="C160" s="23">
        <v>12349</v>
      </c>
      <c r="D160" s="23">
        <v>626</v>
      </c>
      <c r="E160" s="23">
        <v>0</v>
      </c>
      <c r="F160" s="23">
        <v>3394</v>
      </c>
      <c r="G160" s="23">
        <v>396</v>
      </c>
      <c r="H160" s="23">
        <v>12170</v>
      </c>
      <c r="I160" s="23">
        <v>7074</v>
      </c>
      <c r="J160" s="23">
        <v>0</v>
      </c>
    </row>
    <row r="161" spans="1:10">
      <c r="A161" s="159" t="s">
        <v>483</v>
      </c>
      <c r="B161" s="23">
        <v>302327</v>
      </c>
      <c r="C161" s="23">
        <v>165045</v>
      </c>
      <c r="D161" s="23">
        <v>97273</v>
      </c>
      <c r="E161" s="23">
        <v>0</v>
      </c>
      <c r="F161" s="23">
        <v>1653</v>
      </c>
      <c r="G161" s="23">
        <v>72761</v>
      </c>
      <c r="H161" s="23">
        <v>81550</v>
      </c>
      <c r="I161" s="23">
        <v>59954</v>
      </c>
      <c r="J161" s="23">
        <v>8129</v>
      </c>
    </row>
    <row r="162" spans="1:10">
      <c r="A162" s="159" t="s">
        <v>484</v>
      </c>
      <c r="B162" s="23">
        <v>37309</v>
      </c>
      <c r="C162" s="23">
        <v>500</v>
      </c>
      <c r="D162" s="23">
        <v>4879</v>
      </c>
      <c r="E162" s="23">
        <v>0</v>
      </c>
      <c r="F162" s="23">
        <v>4365</v>
      </c>
      <c r="G162" s="23">
        <v>2805</v>
      </c>
      <c r="H162" s="23">
        <v>6748</v>
      </c>
      <c r="I162" s="23">
        <v>2482</v>
      </c>
      <c r="J162" s="23">
        <v>20749</v>
      </c>
    </row>
    <row r="163" spans="1:10">
      <c r="A163" s="159" t="s">
        <v>485</v>
      </c>
      <c r="B163" s="23">
        <v>29316</v>
      </c>
      <c r="C163" s="23">
        <v>1876</v>
      </c>
      <c r="D163" s="23">
        <v>1875</v>
      </c>
      <c r="E163" s="23">
        <v>0</v>
      </c>
      <c r="F163" s="23">
        <v>2204</v>
      </c>
      <c r="G163" s="23">
        <v>2004</v>
      </c>
      <c r="H163" s="23">
        <v>9376</v>
      </c>
      <c r="I163" s="23">
        <v>3256</v>
      </c>
      <c r="J163" s="23">
        <v>0</v>
      </c>
    </row>
    <row r="164" spans="1:10">
      <c r="A164" s="159" t="s">
        <v>486</v>
      </c>
      <c r="B164" s="23">
        <v>130086</v>
      </c>
      <c r="C164" s="23">
        <v>12322</v>
      </c>
      <c r="D164" s="23">
        <v>3506</v>
      </c>
      <c r="E164" s="23">
        <v>6034</v>
      </c>
      <c r="F164" s="23">
        <v>0</v>
      </c>
      <c r="G164" s="23">
        <v>6840</v>
      </c>
      <c r="H164" s="23">
        <v>48336</v>
      </c>
      <c r="I164" s="23">
        <v>25229</v>
      </c>
      <c r="J164" s="23">
        <v>676</v>
      </c>
    </row>
    <row r="165" spans="1:10">
      <c r="A165" s="159" t="s">
        <v>487</v>
      </c>
      <c r="B165" s="23">
        <v>8984</v>
      </c>
      <c r="C165" s="23">
        <v>8150</v>
      </c>
      <c r="D165" s="23">
        <v>397</v>
      </c>
      <c r="E165" s="23">
        <v>0</v>
      </c>
      <c r="F165" s="23">
        <v>1213</v>
      </c>
      <c r="G165" s="23">
        <v>12</v>
      </c>
      <c r="H165" s="23">
        <v>1420</v>
      </c>
      <c r="I165" s="23">
        <v>796</v>
      </c>
      <c r="J165" s="23">
        <v>0</v>
      </c>
    </row>
    <row r="166" spans="1:10">
      <c r="A166" s="159" t="s">
        <v>488</v>
      </c>
      <c r="B166" s="23">
        <v>31449</v>
      </c>
      <c r="C166" s="23">
        <v>5947</v>
      </c>
      <c r="D166" s="23">
        <v>260</v>
      </c>
      <c r="E166" s="23">
        <v>0</v>
      </c>
      <c r="F166" s="23">
        <v>4530</v>
      </c>
      <c r="G166" s="23">
        <v>125</v>
      </c>
      <c r="H166" s="23">
        <v>21698</v>
      </c>
      <c r="I166" s="23">
        <v>3953</v>
      </c>
      <c r="J166" s="23">
        <v>757</v>
      </c>
    </row>
    <row r="167" spans="1:10">
      <c r="A167" s="159" t="s">
        <v>489</v>
      </c>
      <c r="B167" s="23">
        <v>17452</v>
      </c>
      <c r="C167" s="23">
        <v>2575</v>
      </c>
      <c r="D167" s="23">
        <v>953</v>
      </c>
      <c r="E167" s="23">
        <v>0</v>
      </c>
      <c r="F167" s="23">
        <v>2677</v>
      </c>
      <c r="G167" s="23">
        <v>804</v>
      </c>
      <c r="H167" s="23">
        <v>3417</v>
      </c>
      <c r="I167" s="23">
        <v>1549</v>
      </c>
      <c r="J167" s="23">
        <v>6</v>
      </c>
    </row>
    <row r="168" spans="1:10">
      <c r="A168" s="159" t="s">
        <v>490</v>
      </c>
      <c r="B168" s="23">
        <v>1775735</v>
      </c>
      <c r="C168" s="23">
        <v>916758</v>
      </c>
      <c r="D168" s="23">
        <v>376761</v>
      </c>
      <c r="E168" s="23">
        <v>0</v>
      </c>
      <c r="F168" s="23">
        <v>61393</v>
      </c>
      <c r="G168" s="23">
        <v>201171</v>
      </c>
      <c r="H168" s="23">
        <v>114946</v>
      </c>
      <c r="I168" s="23">
        <v>217768</v>
      </c>
      <c r="J168" s="23">
        <v>6246</v>
      </c>
    </row>
    <row r="169" spans="1:10">
      <c r="A169" s="159" t="s">
        <v>491</v>
      </c>
      <c r="B169" s="23">
        <v>38498</v>
      </c>
      <c r="C169" s="23">
        <v>12465</v>
      </c>
      <c r="D169" s="23">
        <v>4147</v>
      </c>
      <c r="E169" s="23">
        <v>0</v>
      </c>
      <c r="F169" s="23">
        <v>4093</v>
      </c>
      <c r="G169" s="23">
        <v>4503</v>
      </c>
      <c r="H169" s="23">
        <v>12219</v>
      </c>
      <c r="I169" s="23">
        <v>3858</v>
      </c>
      <c r="J169" s="23">
        <v>26</v>
      </c>
    </row>
    <row r="170" spans="1:10">
      <c r="A170" s="159" t="s">
        <v>492</v>
      </c>
      <c r="B170" s="23">
        <v>16318</v>
      </c>
      <c r="C170" s="23">
        <v>13128</v>
      </c>
      <c r="D170" s="23">
        <v>960</v>
      </c>
      <c r="E170" s="23">
        <v>1912</v>
      </c>
      <c r="F170" s="23">
        <v>0</v>
      </c>
      <c r="G170" s="23">
        <v>17</v>
      </c>
      <c r="H170" s="23">
        <v>1174</v>
      </c>
      <c r="I170" s="23">
        <v>3827</v>
      </c>
      <c r="J170" s="23">
        <v>0</v>
      </c>
    </row>
    <row r="171" spans="1:10">
      <c r="A171" s="159" t="s">
        <v>493</v>
      </c>
      <c r="B171" s="23">
        <v>36289</v>
      </c>
      <c r="C171" s="23">
        <v>130</v>
      </c>
      <c r="D171" s="23">
        <v>771</v>
      </c>
      <c r="E171" s="23">
        <v>0</v>
      </c>
      <c r="F171" s="23">
        <v>4208</v>
      </c>
      <c r="G171" s="23">
        <v>1249</v>
      </c>
      <c r="H171" s="23">
        <v>21440</v>
      </c>
      <c r="I171" s="23">
        <v>8496</v>
      </c>
      <c r="J171" s="23">
        <v>0</v>
      </c>
    </row>
    <row r="172" spans="1:10">
      <c r="A172" s="159" t="s">
        <v>494</v>
      </c>
      <c r="B172" s="23">
        <v>80576</v>
      </c>
      <c r="C172" s="23">
        <v>57492</v>
      </c>
      <c r="D172" s="23">
        <v>6482</v>
      </c>
      <c r="E172" s="23">
        <v>0</v>
      </c>
      <c r="F172" s="23">
        <v>5390</v>
      </c>
      <c r="G172" s="23">
        <v>1933</v>
      </c>
      <c r="H172" s="23">
        <v>7677</v>
      </c>
      <c r="I172" s="23">
        <v>13509</v>
      </c>
      <c r="J172" s="23">
        <v>882</v>
      </c>
    </row>
    <row r="173" spans="1:10">
      <c r="A173" s="159" t="s">
        <v>495</v>
      </c>
      <c r="B173" s="23">
        <v>19583</v>
      </c>
      <c r="C173" s="23">
        <v>5923</v>
      </c>
      <c r="D173" s="23">
        <v>878</v>
      </c>
      <c r="E173" s="23">
        <v>0</v>
      </c>
      <c r="F173" s="23">
        <v>1494</v>
      </c>
      <c r="G173" s="23">
        <v>102</v>
      </c>
      <c r="H173" s="23">
        <v>10929</v>
      </c>
      <c r="I173" s="23">
        <v>2908</v>
      </c>
      <c r="J173" s="23">
        <v>0</v>
      </c>
    </row>
    <row r="174" spans="1:10">
      <c r="A174" s="159" t="s">
        <v>496</v>
      </c>
      <c r="B174" s="23">
        <v>150091</v>
      </c>
      <c r="C174" s="23">
        <v>54535</v>
      </c>
      <c r="D174" s="23">
        <v>3566</v>
      </c>
      <c r="E174" s="23">
        <v>0</v>
      </c>
      <c r="F174" s="23">
        <v>7941</v>
      </c>
      <c r="G174" s="23">
        <v>25</v>
      </c>
      <c r="H174" s="23">
        <v>14413</v>
      </c>
      <c r="I174" s="23">
        <v>9475</v>
      </c>
      <c r="J174" s="23">
        <v>37</v>
      </c>
    </row>
    <row r="175" spans="1:10">
      <c r="A175" s="159" t="s">
        <v>497</v>
      </c>
      <c r="B175" s="23">
        <v>69438</v>
      </c>
      <c r="C175" s="23">
        <v>78788</v>
      </c>
      <c r="D175" s="23">
        <v>10047</v>
      </c>
      <c r="E175" s="23">
        <v>481</v>
      </c>
      <c r="F175" s="23">
        <v>46</v>
      </c>
      <c r="G175" s="23">
        <v>-1</v>
      </c>
      <c r="H175" s="23">
        <v>0</v>
      </c>
      <c r="I175" s="23">
        <v>13341</v>
      </c>
      <c r="J175" s="23">
        <v>182</v>
      </c>
    </row>
    <row r="176" spans="1:10">
      <c r="A176" s="159" t="s">
        <v>498</v>
      </c>
      <c r="B176" s="23">
        <v>162156</v>
      </c>
      <c r="C176" s="23">
        <v>15087</v>
      </c>
      <c r="D176" s="23">
        <v>5875</v>
      </c>
      <c r="E176" s="23">
        <v>0</v>
      </c>
      <c r="F176" s="23">
        <v>8274</v>
      </c>
      <c r="G176" s="23">
        <v>672</v>
      </c>
      <c r="H176" s="23">
        <v>36145</v>
      </c>
      <c r="I176" s="23">
        <v>16647</v>
      </c>
      <c r="J176" s="23">
        <v>7</v>
      </c>
    </row>
    <row r="177" spans="1:10">
      <c r="A177" s="159" t="s">
        <v>499</v>
      </c>
      <c r="B177" s="23">
        <v>38657</v>
      </c>
      <c r="C177" s="23">
        <v>29272</v>
      </c>
      <c r="D177" s="23">
        <v>1329</v>
      </c>
      <c r="E177" s="23">
        <v>0</v>
      </c>
      <c r="F177" s="23">
        <v>4804</v>
      </c>
      <c r="G177" s="23">
        <v>20</v>
      </c>
      <c r="H177" s="23">
        <v>12115</v>
      </c>
      <c r="I177" s="23">
        <v>6212</v>
      </c>
      <c r="J177" s="23">
        <v>54</v>
      </c>
    </row>
    <row r="178" spans="1:10">
      <c r="A178" s="159" t="s">
        <v>500</v>
      </c>
      <c r="B178" s="23">
        <v>55004</v>
      </c>
      <c r="C178" s="23">
        <v>17778</v>
      </c>
      <c r="D178" s="23">
        <v>5054</v>
      </c>
      <c r="E178" s="23">
        <v>0</v>
      </c>
      <c r="F178" s="23">
        <v>4239</v>
      </c>
      <c r="G178" s="23">
        <v>815</v>
      </c>
      <c r="H178" s="23">
        <v>5853</v>
      </c>
      <c r="I178" s="23">
        <v>6926</v>
      </c>
      <c r="J178" s="23">
        <v>2785</v>
      </c>
    </row>
    <row r="179" spans="1:10">
      <c r="A179" s="159" t="s">
        <v>501</v>
      </c>
      <c r="B179" s="23">
        <v>102025</v>
      </c>
      <c r="C179" s="23">
        <v>3506</v>
      </c>
      <c r="D179" s="23">
        <v>2246</v>
      </c>
      <c r="E179" s="23">
        <v>0</v>
      </c>
      <c r="F179" s="23">
        <v>1082</v>
      </c>
      <c r="G179" s="23">
        <v>4977</v>
      </c>
      <c r="H179" s="23">
        <v>26004</v>
      </c>
      <c r="I179" s="23">
        <v>11528</v>
      </c>
      <c r="J179" s="23">
        <v>333</v>
      </c>
    </row>
    <row r="180" spans="1:10">
      <c r="A180" s="159" t="s">
        <v>502</v>
      </c>
      <c r="B180" s="23">
        <v>120488</v>
      </c>
      <c r="C180" s="23">
        <v>22992</v>
      </c>
      <c r="D180" s="23">
        <v>12109</v>
      </c>
      <c r="E180" s="23">
        <v>0</v>
      </c>
      <c r="F180" s="23">
        <v>9422</v>
      </c>
      <c r="G180" s="23">
        <v>6736</v>
      </c>
      <c r="H180" s="23">
        <v>11094</v>
      </c>
      <c r="I180" s="23">
        <v>20010</v>
      </c>
      <c r="J180" s="23">
        <v>396</v>
      </c>
    </row>
    <row r="181" spans="1:10">
      <c r="A181" s="159" t="s">
        <v>503</v>
      </c>
      <c r="B181" s="23">
        <v>48658</v>
      </c>
      <c r="C181" s="23">
        <v>2643</v>
      </c>
      <c r="D181" s="23">
        <v>3374</v>
      </c>
      <c r="E181" s="23">
        <v>0</v>
      </c>
      <c r="F181" s="23">
        <v>2546</v>
      </c>
      <c r="G181" s="23">
        <v>1054</v>
      </c>
      <c r="H181" s="23">
        <v>12329</v>
      </c>
      <c r="I181" s="23">
        <v>3774</v>
      </c>
      <c r="J181" s="23">
        <v>518</v>
      </c>
    </row>
    <row r="182" spans="1:10">
      <c r="A182" s="159" t="s">
        <v>504</v>
      </c>
      <c r="B182" s="23">
        <v>33661</v>
      </c>
      <c r="C182" s="23">
        <v>8783</v>
      </c>
      <c r="D182" s="23">
        <v>1234</v>
      </c>
      <c r="E182" s="23">
        <v>0</v>
      </c>
      <c r="F182" s="23">
        <v>3243</v>
      </c>
      <c r="G182" s="23">
        <v>122</v>
      </c>
      <c r="H182" s="23">
        <v>6456</v>
      </c>
      <c r="I182" s="23">
        <v>4687</v>
      </c>
      <c r="J182" s="23">
        <v>0</v>
      </c>
    </row>
    <row r="183" spans="1:10">
      <c r="A183" s="159" t="s">
        <v>505</v>
      </c>
      <c r="B183" s="23">
        <v>224612</v>
      </c>
      <c r="C183" s="23">
        <v>65726</v>
      </c>
      <c r="D183" s="23">
        <v>42081</v>
      </c>
      <c r="E183" s="23">
        <v>0</v>
      </c>
      <c r="F183" s="23">
        <v>9599</v>
      </c>
      <c r="G183" s="23">
        <v>35083</v>
      </c>
      <c r="H183" s="23">
        <v>21196</v>
      </c>
      <c r="I183" s="23">
        <v>25022</v>
      </c>
      <c r="J183" s="23">
        <v>3241</v>
      </c>
    </row>
    <row r="184" spans="1:10">
      <c r="A184" s="159" t="s">
        <v>506</v>
      </c>
      <c r="B184" s="23">
        <v>48920</v>
      </c>
      <c r="C184" s="23">
        <v>9605</v>
      </c>
      <c r="D184" s="23">
        <v>1750</v>
      </c>
      <c r="E184" s="23">
        <v>2508</v>
      </c>
      <c r="F184" s="23">
        <v>2417</v>
      </c>
      <c r="G184" s="23">
        <v>331</v>
      </c>
      <c r="H184" s="23">
        <v>7248</v>
      </c>
      <c r="I184" s="23">
        <v>3482</v>
      </c>
      <c r="J184" s="23">
        <v>57</v>
      </c>
    </row>
    <row r="185" spans="1:10">
      <c r="A185" s="159" t="s">
        <v>507</v>
      </c>
      <c r="B185" s="23">
        <v>122025</v>
      </c>
      <c r="C185" s="23">
        <v>22345</v>
      </c>
      <c r="D185" s="23">
        <v>5004</v>
      </c>
      <c r="E185" s="23">
        <v>0</v>
      </c>
      <c r="F185" s="23">
        <v>8955</v>
      </c>
      <c r="G185" s="23">
        <v>1581</v>
      </c>
      <c r="H185" s="23">
        <v>31671</v>
      </c>
      <c r="I185" s="23">
        <v>14775</v>
      </c>
      <c r="J185" s="23">
        <v>2856</v>
      </c>
    </row>
    <row r="186" spans="1:10">
      <c r="A186" s="159" t="s">
        <v>508</v>
      </c>
      <c r="B186" s="23">
        <v>77977</v>
      </c>
      <c r="C186" s="23">
        <v>6041</v>
      </c>
      <c r="D186" s="23">
        <v>2766</v>
      </c>
      <c r="E186" s="23">
        <v>0</v>
      </c>
      <c r="F186" s="23">
        <v>5232</v>
      </c>
      <c r="G186" s="23">
        <v>1093</v>
      </c>
      <c r="H186" s="23">
        <v>25993</v>
      </c>
      <c r="I186" s="23">
        <v>12022</v>
      </c>
      <c r="J186" s="23">
        <v>4645</v>
      </c>
    </row>
    <row r="187" spans="1:10">
      <c r="A187" s="159" t="s">
        <v>509</v>
      </c>
      <c r="B187" s="23">
        <v>219708</v>
      </c>
      <c r="C187" s="23">
        <v>31608</v>
      </c>
      <c r="D187" s="23">
        <v>12468</v>
      </c>
      <c r="E187" s="23">
        <v>0</v>
      </c>
      <c r="F187" s="23">
        <v>2956</v>
      </c>
      <c r="G187" s="23">
        <v>3633</v>
      </c>
      <c r="H187" s="23">
        <v>69953</v>
      </c>
      <c r="I187" s="23">
        <v>30070</v>
      </c>
      <c r="J187" s="23">
        <v>319</v>
      </c>
    </row>
    <row r="188" spans="1:10">
      <c r="A188" s="159" t="s">
        <v>510</v>
      </c>
      <c r="B188" s="23">
        <v>19970</v>
      </c>
      <c r="C188" s="23">
        <v>7783</v>
      </c>
      <c r="D188" s="23">
        <v>396</v>
      </c>
      <c r="E188" s="23">
        <v>0</v>
      </c>
      <c r="F188" s="23">
        <v>1834</v>
      </c>
      <c r="G188" s="23">
        <v>0</v>
      </c>
      <c r="H188" s="23">
        <v>5603</v>
      </c>
      <c r="I188" s="23">
        <v>3490</v>
      </c>
      <c r="J188" s="23">
        <v>0</v>
      </c>
    </row>
    <row r="189" spans="1:10">
      <c r="A189" s="159" t="s">
        <v>511</v>
      </c>
      <c r="B189" s="23">
        <v>90234</v>
      </c>
      <c r="C189" s="23">
        <v>23931</v>
      </c>
      <c r="D189" s="23">
        <v>2797</v>
      </c>
      <c r="E189" s="23">
        <v>0</v>
      </c>
      <c r="F189" s="23">
        <v>7983</v>
      </c>
      <c r="G189" s="23">
        <v>1261</v>
      </c>
      <c r="H189" s="23">
        <v>13354</v>
      </c>
      <c r="I189" s="23">
        <v>9075</v>
      </c>
      <c r="J189" s="23">
        <v>4175</v>
      </c>
    </row>
    <row r="190" spans="1:10">
      <c r="A190" s="159" t="s">
        <v>512</v>
      </c>
      <c r="B190" s="23">
        <v>37454</v>
      </c>
      <c r="C190" s="23">
        <v>4589</v>
      </c>
      <c r="D190" s="23">
        <v>161</v>
      </c>
      <c r="E190" s="23">
        <v>0</v>
      </c>
      <c r="F190" s="23">
        <v>3811</v>
      </c>
      <c r="G190" s="23">
        <v>72</v>
      </c>
      <c r="H190" s="23">
        <v>8175</v>
      </c>
      <c r="I190" s="23">
        <v>6523</v>
      </c>
      <c r="J190" s="23">
        <v>53</v>
      </c>
    </row>
    <row r="191" spans="1:10">
      <c r="A191" s="159" t="s">
        <v>513</v>
      </c>
      <c r="B191" s="23">
        <v>31716</v>
      </c>
      <c r="C191" s="23">
        <v>10192</v>
      </c>
      <c r="D191" s="23">
        <v>2229</v>
      </c>
      <c r="E191" s="23">
        <v>0</v>
      </c>
      <c r="F191" s="23">
        <v>2995</v>
      </c>
      <c r="G191" s="23">
        <v>62</v>
      </c>
      <c r="H191" s="23">
        <v>7075</v>
      </c>
      <c r="I191" s="23">
        <v>7939</v>
      </c>
      <c r="J191" s="23">
        <v>0</v>
      </c>
    </row>
    <row r="192" spans="1:10">
      <c r="A192" s="159" t="s">
        <v>514</v>
      </c>
      <c r="B192" s="23">
        <v>44859</v>
      </c>
      <c r="C192" s="23">
        <v>10548</v>
      </c>
      <c r="D192" s="23">
        <v>2440</v>
      </c>
      <c r="E192" s="23">
        <v>0</v>
      </c>
      <c r="F192" s="23">
        <v>3603</v>
      </c>
      <c r="G192" s="23">
        <v>1231</v>
      </c>
      <c r="H192" s="23">
        <v>9964</v>
      </c>
      <c r="I192" s="23">
        <v>3491</v>
      </c>
      <c r="J192" s="23">
        <v>675</v>
      </c>
    </row>
    <row r="193" spans="1:10">
      <c r="A193" s="159" t="s">
        <v>515</v>
      </c>
      <c r="B193" s="23">
        <v>27649</v>
      </c>
      <c r="C193" s="23">
        <v>5511</v>
      </c>
      <c r="D193" s="23">
        <v>6814</v>
      </c>
      <c r="E193" s="23">
        <v>0</v>
      </c>
      <c r="F193" s="23">
        <v>1670</v>
      </c>
      <c r="G193" s="23">
        <v>636</v>
      </c>
      <c r="H193" s="23">
        <v>10582</v>
      </c>
      <c r="I193" s="23">
        <v>6359</v>
      </c>
      <c r="J193" s="23">
        <v>278</v>
      </c>
    </row>
    <row r="194" spans="1:10">
      <c r="A194" s="159" t="s">
        <v>516</v>
      </c>
      <c r="B194" s="23">
        <v>38447</v>
      </c>
      <c r="C194" s="23">
        <v>9833</v>
      </c>
      <c r="D194" s="23">
        <v>1429</v>
      </c>
      <c r="E194" s="23">
        <v>0</v>
      </c>
      <c r="F194" s="23">
        <v>2379</v>
      </c>
      <c r="G194" s="23">
        <v>19</v>
      </c>
      <c r="H194" s="23">
        <v>5019</v>
      </c>
      <c r="I194" s="23">
        <v>7086</v>
      </c>
      <c r="J194" s="23">
        <v>0</v>
      </c>
    </row>
    <row r="195" spans="1:10">
      <c r="A195" s="159" t="s">
        <v>517</v>
      </c>
      <c r="B195" s="23">
        <v>45738</v>
      </c>
      <c r="C195" s="23">
        <v>15727</v>
      </c>
      <c r="D195" s="23">
        <v>1508</v>
      </c>
      <c r="E195" s="23">
        <v>0</v>
      </c>
      <c r="F195" s="23">
        <v>3512</v>
      </c>
      <c r="G195" s="23">
        <v>166</v>
      </c>
      <c r="H195" s="23">
        <v>11418</v>
      </c>
      <c r="I195" s="23">
        <v>8879</v>
      </c>
      <c r="J195" s="23">
        <v>921</v>
      </c>
    </row>
    <row r="196" spans="1:10">
      <c r="A196" s="159" t="s">
        <v>518</v>
      </c>
      <c r="B196" s="23">
        <v>42216</v>
      </c>
      <c r="C196" s="23">
        <v>1855</v>
      </c>
      <c r="D196" s="23">
        <v>12306</v>
      </c>
      <c r="E196" s="23">
        <v>0</v>
      </c>
      <c r="F196" s="23">
        <v>4192</v>
      </c>
      <c r="G196" s="23">
        <v>11722</v>
      </c>
      <c r="H196" s="23">
        <v>6694</v>
      </c>
      <c r="I196" s="23">
        <v>5562</v>
      </c>
      <c r="J196" s="23">
        <v>9</v>
      </c>
    </row>
    <row r="197" spans="1:10">
      <c r="A197" s="159" t="s">
        <v>519</v>
      </c>
      <c r="B197" s="23">
        <v>206156</v>
      </c>
      <c r="C197" s="23">
        <v>64834</v>
      </c>
      <c r="D197" s="23">
        <v>6713</v>
      </c>
      <c r="E197" s="23">
        <v>0</v>
      </c>
      <c r="F197" s="23">
        <v>10096</v>
      </c>
      <c r="G197" s="23">
        <v>5546</v>
      </c>
      <c r="H197" s="23">
        <v>51408</v>
      </c>
      <c r="I197" s="23">
        <v>30152</v>
      </c>
      <c r="J197" s="23">
        <v>182</v>
      </c>
    </row>
    <row r="198" spans="1:10">
      <c r="A198" s="159" t="s">
        <v>520</v>
      </c>
      <c r="B198" s="23">
        <v>54706</v>
      </c>
      <c r="C198" s="23">
        <v>4</v>
      </c>
      <c r="D198" s="23">
        <v>1324</v>
      </c>
      <c r="E198" s="23">
        <v>0</v>
      </c>
      <c r="F198" s="23">
        <v>4719</v>
      </c>
      <c r="G198" s="23">
        <v>3669</v>
      </c>
      <c r="H198" s="23">
        <v>23085</v>
      </c>
      <c r="I198" s="23">
        <v>7479</v>
      </c>
      <c r="J198" s="23">
        <v>0</v>
      </c>
    </row>
    <row r="199" spans="1:10">
      <c r="A199" s="159" t="s">
        <v>521</v>
      </c>
      <c r="B199" s="23">
        <v>246785</v>
      </c>
      <c r="C199" s="23">
        <v>51781</v>
      </c>
      <c r="D199" s="23">
        <v>10561</v>
      </c>
      <c r="E199" s="23">
        <v>0</v>
      </c>
      <c r="F199" s="23">
        <v>13781</v>
      </c>
      <c r="G199" s="23">
        <v>1123</v>
      </c>
      <c r="H199" s="23">
        <v>57405</v>
      </c>
      <c r="I199" s="23">
        <v>24680</v>
      </c>
      <c r="J199" s="23">
        <v>1427</v>
      </c>
    </row>
    <row r="200" spans="1:10">
      <c r="A200" s="159" t="s">
        <v>522</v>
      </c>
      <c r="B200" s="23">
        <v>82074</v>
      </c>
      <c r="C200" s="23">
        <v>22454</v>
      </c>
      <c r="D200" s="23">
        <v>2581</v>
      </c>
      <c r="E200" s="23">
        <v>0</v>
      </c>
      <c r="F200" s="23">
        <v>6905</v>
      </c>
      <c r="G200" s="23">
        <v>439</v>
      </c>
      <c r="H200" s="23">
        <v>7133</v>
      </c>
      <c r="I200" s="23">
        <v>11303</v>
      </c>
      <c r="J200" s="23">
        <v>1199</v>
      </c>
    </row>
    <row r="201" spans="1:10">
      <c r="A201" s="159" t="s">
        <v>523</v>
      </c>
      <c r="B201" s="23">
        <v>67552</v>
      </c>
      <c r="C201" s="23">
        <v>9278</v>
      </c>
      <c r="D201" s="23">
        <v>916</v>
      </c>
      <c r="E201" s="23">
        <v>0</v>
      </c>
      <c r="F201" s="23">
        <v>5518</v>
      </c>
      <c r="G201" s="23">
        <v>928</v>
      </c>
      <c r="H201" s="23">
        <v>15496</v>
      </c>
      <c r="I201" s="23">
        <v>5445</v>
      </c>
      <c r="J201" s="23">
        <v>529</v>
      </c>
    </row>
    <row r="202" spans="1:10">
      <c r="A202" s="159" t="s">
        <v>524</v>
      </c>
      <c r="B202" s="23">
        <v>35276</v>
      </c>
      <c r="C202" s="23">
        <v>13306</v>
      </c>
      <c r="D202" s="23">
        <v>4145</v>
      </c>
      <c r="E202" s="23">
        <v>4306</v>
      </c>
      <c r="F202" s="23">
        <v>0</v>
      </c>
      <c r="G202" s="23">
        <v>2869</v>
      </c>
      <c r="H202" s="23">
        <v>11921</v>
      </c>
      <c r="I202" s="23">
        <v>7638</v>
      </c>
      <c r="J202" s="23">
        <v>1482</v>
      </c>
    </row>
    <row r="203" spans="1:10">
      <c r="A203" s="159" t="s">
        <v>525</v>
      </c>
      <c r="B203" s="23">
        <v>162981</v>
      </c>
      <c r="C203" s="23">
        <v>24450</v>
      </c>
      <c r="D203" s="23">
        <v>5976</v>
      </c>
      <c r="E203" s="23">
        <v>0</v>
      </c>
      <c r="F203" s="23">
        <v>6180</v>
      </c>
      <c r="G203" s="23">
        <v>1690</v>
      </c>
      <c r="H203" s="23">
        <v>18083</v>
      </c>
      <c r="I203" s="23">
        <v>14537</v>
      </c>
      <c r="J203" s="23">
        <v>329</v>
      </c>
    </row>
    <row r="204" spans="1:10">
      <c r="A204" s="159" t="s">
        <v>526</v>
      </c>
      <c r="B204" s="23">
        <v>69727</v>
      </c>
      <c r="C204" s="23">
        <v>2528</v>
      </c>
      <c r="D204" s="23">
        <v>1483</v>
      </c>
      <c r="E204" s="23">
        <v>0</v>
      </c>
      <c r="F204" s="23">
        <v>5464</v>
      </c>
      <c r="G204" s="23">
        <v>578</v>
      </c>
      <c r="H204" s="23">
        <v>17005</v>
      </c>
      <c r="I204" s="23">
        <v>4577</v>
      </c>
      <c r="J204" s="23">
        <v>2169</v>
      </c>
    </row>
    <row r="205" spans="1:10">
      <c r="A205" s="159" t="s">
        <v>527</v>
      </c>
      <c r="B205" s="23">
        <v>47579</v>
      </c>
      <c r="C205" s="23">
        <v>8766</v>
      </c>
      <c r="D205" s="23">
        <v>1516</v>
      </c>
      <c r="E205" s="23">
        <v>0</v>
      </c>
      <c r="F205" s="23">
        <v>5072</v>
      </c>
      <c r="G205" s="23">
        <v>1073</v>
      </c>
      <c r="H205" s="23">
        <v>5330</v>
      </c>
      <c r="I205" s="23">
        <v>3482</v>
      </c>
      <c r="J205" s="23">
        <v>150</v>
      </c>
    </row>
    <row r="206" spans="1:10" ht="24" customHeight="1">
      <c r="A206" s="158" t="s">
        <v>528</v>
      </c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>
      <c r="A207" s="159" t="s">
        <v>529</v>
      </c>
      <c r="B207" s="23">
        <v>82418</v>
      </c>
      <c r="C207" s="23">
        <v>15390</v>
      </c>
      <c r="D207" s="23">
        <v>11824</v>
      </c>
      <c r="E207" s="23">
        <v>0</v>
      </c>
      <c r="F207" s="23">
        <v>4942</v>
      </c>
      <c r="G207" s="23">
        <v>150</v>
      </c>
      <c r="H207" s="23">
        <v>32270</v>
      </c>
      <c r="I207" s="23">
        <v>11317</v>
      </c>
      <c r="J207" s="23">
        <v>340</v>
      </c>
    </row>
    <row r="208" spans="1:10">
      <c r="A208" s="159" t="s">
        <v>530</v>
      </c>
      <c r="B208" s="23">
        <v>17578</v>
      </c>
      <c r="C208" s="23">
        <v>10515</v>
      </c>
      <c r="D208" s="23">
        <v>2888</v>
      </c>
      <c r="E208" s="23">
        <v>0</v>
      </c>
      <c r="F208" s="23">
        <v>2882</v>
      </c>
      <c r="G208" s="23">
        <v>539</v>
      </c>
      <c r="H208" s="23">
        <v>875</v>
      </c>
      <c r="I208" s="23">
        <v>5040</v>
      </c>
      <c r="J208" s="23">
        <v>0</v>
      </c>
    </row>
    <row r="209" spans="1:10">
      <c r="A209" s="159" t="s">
        <v>531</v>
      </c>
      <c r="B209" s="23">
        <v>42991</v>
      </c>
      <c r="C209" s="23">
        <v>4561</v>
      </c>
      <c r="D209" s="23">
        <v>299</v>
      </c>
      <c r="E209" s="23">
        <v>0</v>
      </c>
      <c r="F209" s="23">
        <v>3313</v>
      </c>
      <c r="G209" s="23">
        <v>11</v>
      </c>
      <c r="H209" s="23">
        <v>17691</v>
      </c>
      <c r="I209" s="23">
        <v>5365</v>
      </c>
      <c r="J209" s="23">
        <v>248</v>
      </c>
    </row>
    <row r="210" spans="1:10">
      <c r="A210" s="159" t="s">
        <v>532</v>
      </c>
      <c r="B210" s="23">
        <v>47571</v>
      </c>
      <c r="C210" s="23">
        <v>9411</v>
      </c>
      <c r="D210" s="23">
        <v>923</v>
      </c>
      <c r="E210" s="23">
        <v>0</v>
      </c>
      <c r="F210" s="23">
        <v>4129</v>
      </c>
      <c r="G210" s="23">
        <v>2</v>
      </c>
      <c r="H210" s="23">
        <v>22852</v>
      </c>
      <c r="I210" s="23">
        <v>7235</v>
      </c>
      <c r="J210" s="23">
        <v>0</v>
      </c>
    </row>
    <row r="211" spans="1:10">
      <c r="A211" s="159" t="s">
        <v>533</v>
      </c>
      <c r="B211" s="23">
        <v>37907</v>
      </c>
      <c r="C211" s="23">
        <v>4557</v>
      </c>
      <c r="D211" s="23">
        <v>1056</v>
      </c>
      <c r="E211" s="23">
        <v>0</v>
      </c>
      <c r="F211" s="23">
        <v>3885</v>
      </c>
      <c r="G211" s="23">
        <v>375</v>
      </c>
      <c r="H211" s="23">
        <v>24628</v>
      </c>
      <c r="I211" s="23">
        <v>7734</v>
      </c>
      <c r="J211" s="23">
        <v>0</v>
      </c>
    </row>
    <row r="212" spans="1:10">
      <c r="A212" s="159" t="s">
        <v>534</v>
      </c>
      <c r="B212" s="23">
        <v>60751</v>
      </c>
      <c r="C212" s="23">
        <v>7833</v>
      </c>
      <c r="D212" s="23">
        <v>755</v>
      </c>
      <c r="E212" s="23">
        <v>0</v>
      </c>
      <c r="F212" s="23">
        <v>4463</v>
      </c>
      <c r="G212" s="23">
        <v>31</v>
      </c>
      <c r="H212" s="23">
        <v>33121</v>
      </c>
      <c r="I212" s="23">
        <v>7997</v>
      </c>
      <c r="J212" s="23">
        <v>18</v>
      </c>
    </row>
    <row r="213" spans="1:10">
      <c r="A213" s="159" t="s">
        <v>535</v>
      </c>
      <c r="B213" s="23">
        <v>70427</v>
      </c>
      <c r="C213" s="23">
        <v>9033</v>
      </c>
      <c r="D213" s="23">
        <v>2372</v>
      </c>
      <c r="E213" s="23">
        <v>0</v>
      </c>
      <c r="F213" s="23">
        <v>5306</v>
      </c>
      <c r="G213" s="23">
        <v>84</v>
      </c>
      <c r="H213" s="23">
        <v>29236</v>
      </c>
      <c r="I213" s="23">
        <v>7904</v>
      </c>
      <c r="J213" s="23">
        <v>0</v>
      </c>
    </row>
    <row r="214" spans="1:10">
      <c r="A214" s="159" t="s">
        <v>536</v>
      </c>
      <c r="B214" s="23">
        <v>190338</v>
      </c>
      <c r="C214" s="23">
        <v>117281</v>
      </c>
      <c r="D214" s="23">
        <v>14102</v>
      </c>
      <c r="E214" s="23">
        <v>0</v>
      </c>
      <c r="F214" s="23">
        <v>5645</v>
      </c>
      <c r="G214" s="23">
        <v>228</v>
      </c>
      <c r="H214" s="23">
        <v>13798</v>
      </c>
      <c r="I214" s="23">
        <v>45615</v>
      </c>
      <c r="J214" s="23">
        <v>6757</v>
      </c>
    </row>
    <row r="215" spans="1:10">
      <c r="A215" s="159" t="s">
        <v>537</v>
      </c>
      <c r="B215" s="23">
        <v>50120</v>
      </c>
      <c r="C215" s="23">
        <v>8525</v>
      </c>
      <c r="D215" s="23">
        <v>978</v>
      </c>
      <c r="E215" s="23">
        <v>0</v>
      </c>
      <c r="F215" s="23">
        <v>4608</v>
      </c>
      <c r="G215" s="23">
        <v>231</v>
      </c>
      <c r="H215" s="23">
        <v>24156</v>
      </c>
      <c r="I215" s="23">
        <v>6269</v>
      </c>
      <c r="J215" s="23">
        <v>1711</v>
      </c>
    </row>
    <row r="216" spans="1:10">
      <c r="A216" s="159" t="s">
        <v>538</v>
      </c>
      <c r="B216" s="23">
        <v>67684</v>
      </c>
      <c r="C216" s="23">
        <v>19459</v>
      </c>
      <c r="D216" s="23">
        <v>1866</v>
      </c>
      <c r="E216" s="23">
        <v>0</v>
      </c>
      <c r="F216" s="23">
        <v>3848</v>
      </c>
      <c r="G216" s="23">
        <v>11</v>
      </c>
      <c r="H216" s="23">
        <v>16605</v>
      </c>
      <c r="I216" s="23">
        <v>10451</v>
      </c>
      <c r="J216" s="23">
        <v>0</v>
      </c>
    </row>
    <row r="217" spans="1:10">
      <c r="A217" s="159" t="s">
        <v>539</v>
      </c>
      <c r="B217" s="23">
        <v>20409</v>
      </c>
      <c r="C217" s="23">
        <v>643</v>
      </c>
      <c r="D217" s="23">
        <v>256</v>
      </c>
      <c r="E217" s="23">
        <v>0</v>
      </c>
      <c r="F217" s="23">
        <v>2061</v>
      </c>
      <c r="G217" s="23">
        <v>328</v>
      </c>
      <c r="H217" s="23">
        <v>6847</v>
      </c>
      <c r="I217" s="23">
        <v>1932</v>
      </c>
      <c r="J217" s="23">
        <v>0</v>
      </c>
    </row>
    <row r="218" spans="1:10">
      <c r="A218" s="159" t="s">
        <v>540</v>
      </c>
      <c r="B218" s="23">
        <v>12922</v>
      </c>
      <c r="C218" s="23">
        <v>4383</v>
      </c>
      <c r="D218" s="23">
        <v>0</v>
      </c>
      <c r="E218" s="23">
        <v>0</v>
      </c>
      <c r="F218" s="23">
        <v>1883</v>
      </c>
      <c r="G218" s="23">
        <v>0</v>
      </c>
      <c r="H218" s="23">
        <v>5888</v>
      </c>
      <c r="I218" s="23">
        <v>1853</v>
      </c>
      <c r="J218" s="23">
        <v>0</v>
      </c>
    </row>
    <row r="219" spans="1:10">
      <c r="A219" s="159" t="s">
        <v>541</v>
      </c>
      <c r="B219" s="23">
        <v>59242</v>
      </c>
      <c r="C219" s="23">
        <v>6355</v>
      </c>
      <c r="D219" s="23">
        <v>1795</v>
      </c>
      <c r="E219" s="23">
        <v>0</v>
      </c>
      <c r="F219" s="23">
        <v>4848</v>
      </c>
      <c r="G219" s="23">
        <v>2881</v>
      </c>
      <c r="H219" s="23">
        <v>20814</v>
      </c>
      <c r="I219" s="23">
        <v>6940</v>
      </c>
      <c r="J219" s="23">
        <v>650</v>
      </c>
    </row>
    <row r="220" spans="1:10">
      <c r="A220" s="159" t="s">
        <v>542</v>
      </c>
      <c r="B220" s="23">
        <v>41419</v>
      </c>
      <c r="C220" s="23">
        <v>12398</v>
      </c>
      <c r="D220" s="23">
        <v>854</v>
      </c>
      <c r="E220" s="23">
        <v>0</v>
      </c>
      <c r="F220" s="23">
        <v>4408</v>
      </c>
      <c r="G220" s="23">
        <v>23</v>
      </c>
      <c r="H220" s="23">
        <v>0</v>
      </c>
      <c r="I220" s="23">
        <v>6841</v>
      </c>
      <c r="J220" s="23">
        <v>0</v>
      </c>
    </row>
    <row r="221" spans="1:10">
      <c r="A221" s="159" t="s">
        <v>543</v>
      </c>
      <c r="B221" s="23">
        <v>42647</v>
      </c>
      <c r="C221" s="23">
        <v>4159</v>
      </c>
      <c r="D221" s="23">
        <v>1159</v>
      </c>
      <c r="E221" s="23">
        <v>0</v>
      </c>
      <c r="F221" s="23">
        <v>5283</v>
      </c>
      <c r="G221" s="23">
        <v>112</v>
      </c>
      <c r="H221" s="23">
        <v>2880</v>
      </c>
      <c r="I221" s="23">
        <v>5547</v>
      </c>
      <c r="J221" s="23">
        <v>0</v>
      </c>
    </row>
    <row r="222" spans="1:10">
      <c r="A222" s="159" t="s">
        <v>544</v>
      </c>
      <c r="B222" s="23">
        <v>36675</v>
      </c>
      <c r="C222" s="23">
        <v>13587</v>
      </c>
      <c r="D222" s="23">
        <v>408</v>
      </c>
      <c r="E222" s="23">
        <v>0</v>
      </c>
      <c r="F222" s="23">
        <v>3612</v>
      </c>
      <c r="G222" s="23">
        <v>354</v>
      </c>
      <c r="H222" s="23">
        <v>23207</v>
      </c>
      <c r="I222" s="23">
        <v>5996</v>
      </c>
      <c r="J222" s="23">
        <v>0</v>
      </c>
    </row>
    <row r="223" spans="1:10" ht="24.75" customHeight="1">
      <c r="A223" s="158" t="s">
        <v>545</v>
      </c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>
      <c r="A224" s="159" t="s">
        <v>546</v>
      </c>
      <c r="B224" s="23">
        <v>34181</v>
      </c>
      <c r="C224" s="23">
        <v>9236</v>
      </c>
      <c r="D224" s="23">
        <v>200</v>
      </c>
      <c r="E224" s="23">
        <v>0</v>
      </c>
      <c r="F224" s="23">
        <v>2451</v>
      </c>
      <c r="G224" s="23">
        <v>1</v>
      </c>
      <c r="H224" s="23">
        <v>7107</v>
      </c>
      <c r="I224" s="23">
        <v>4529</v>
      </c>
      <c r="J224" s="23">
        <v>0</v>
      </c>
    </row>
    <row r="225" spans="1:10">
      <c r="A225" s="159" t="s">
        <v>547</v>
      </c>
      <c r="B225" s="23">
        <v>25239</v>
      </c>
      <c r="C225" s="23">
        <v>7881</v>
      </c>
      <c r="D225" s="23">
        <v>420</v>
      </c>
      <c r="E225" s="23">
        <v>0</v>
      </c>
      <c r="F225" s="23">
        <v>1025</v>
      </c>
      <c r="G225" s="23">
        <v>0</v>
      </c>
      <c r="H225" s="23">
        <v>0</v>
      </c>
      <c r="I225" s="23">
        <v>3213</v>
      </c>
      <c r="J225" s="23">
        <v>82</v>
      </c>
    </row>
    <row r="226" spans="1:10">
      <c r="A226" s="159" t="s">
        <v>548</v>
      </c>
      <c r="B226" s="23">
        <v>51758</v>
      </c>
      <c r="C226" s="23">
        <v>16593</v>
      </c>
      <c r="D226" s="23">
        <v>911</v>
      </c>
      <c r="E226" s="23">
        <v>0</v>
      </c>
      <c r="F226" s="23">
        <v>4200</v>
      </c>
      <c r="G226" s="23">
        <v>146</v>
      </c>
      <c r="H226" s="23">
        <v>19542</v>
      </c>
      <c r="I226" s="23">
        <v>6960</v>
      </c>
      <c r="J226" s="23">
        <v>1700</v>
      </c>
    </row>
    <row r="227" spans="1:10">
      <c r="A227" s="159" t="s">
        <v>549</v>
      </c>
      <c r="B227" s="23">
        <v>31544</v>
      </c>
      <c r="C227" s="23">
        <v>10138</v>
      </c>
      <c r="D227" s="23">
        <v>122</v>
      </c>
      <c r="E227" s="23">
        <v>0</v>
      </c>
      <c r="F227" s="23">
        <v>1868</v>
      </c>
      <c r="G227" s="23">
        <v>137</v>
      </c>
      <c r="H227" s="23">
        <v>14999</v>
      </c>
      <c r="I227" s="23">
        <v>3487</v>
      </c>
      <c r="J227" s="23">
        <v>0</v>
      </c>
    </row>
    <row r="228" spans="1:10">
      <c r="A228" s="159" t="s">
        <v>550</v>
      </c>
      <c r="B228" s="23">
        <v>84789</v>
      </c>
      <c r="C228" s="23">
        <v>17699</v>
      </c>
      <c r="D228" s="23">
        <v>3201</v>
      </c>
      <c r="E228" s="23">
        <v>0</v>
      </c>
      <c r="F228" s="23">
        <v>4157</v>
      </c>
      <c r="G228" s="23">
        <v>553</v>
      </c>
      <c r="H228" s="23">
        <v>21482</v>
      </c>
      <c r="I228" s="23">
        <v>14247</v>
      </c>
      <c r="J228" s="23">
        <v>338</v>
      </c>
    </row>
    <row r="229" spans="1:10">
      <c r="A229" s="159" t="s">
        <v>551</v>
      </c>
      <c r="B229" s="23">
        <v>95303</v>
      </c>
      <c r="C229" s="23">
        <v>17216</v>
      </c>
      <c r="D229" s="23">
        <v>2537</v>
      </c>
      <c r="E229" s="23">
        <v>0</v>
      </c>
      <c r="F229" s="23">
        <v>7197</v>
      </c>
      <c r="G229" s="23">
        <v>2062</v>
      </c>
      <c r="H229" s="23">
        <v>11158</v>
      </c>
      <c r="I229" s="23">
        <v>7289</v>
      </c>
      <c r="J229" s="23">
        <v>6464</v>
      </c>
    </row>
    <row r="230" spans="1:10">
      <c r="A230" s="159" t="s">
        <v>552</v>
      </c>
      <c r="B230" s="23">
        <v>16380</v>
      </c>
      <c r="C230" s="23">
        <v>9590</v>
      </c>
      <c r="D230" s="23">
        <v>226</v>
      </c>
      <c r="E230" s="23">
        <v>0</v>
      </c>
      <c r="F230" s="23">
        <v>2070</v>
      </c>
      <c r="G230" s="23">
        <v>0</v>
      </c>
      <c r="H230" s="23">
        <v>2186</v>
      </c>
      <c r="I230" s="23">
        <v>960</v>
      </c>
      <c r="J230" s="23">
        <v>0</v>
      </c>
    </row>
    <row r="231" spans="1:10">
      <c r="A231" s="159" t="s">
        <v>553</v>
      </c>
      <c r="B231" s="23">
        <v>27118</v>
      </c>
      <c r="C231" s="23">
        <v>7435</v>
      </c>
      <c r="D231" s="23">
        <v>912</v>
      </c>
      <c r="E231" s="23">
        <v>0</v>
      </c>
      <c r="F231" s="23">
        <v>5201</v>
      </c>
      <c r="G231" s="23">
        <v>177</v>
      </c>
      <c r="H231" s="23">
        <v>5203</v>
      </c>
      <c r="I231" s="23">
        <v>3505</v>
      </c>
      <c r="J231" s="23">
        <v>0</v>
      </c>
    </row>
    <row r="232" spans="1:10">
      <c r="A232" s="159" t="s">
        <v>554</v>
      </c>
      <c r="B232" s="23">
        <v>97629</v>
      </c>
      <c r="C232" s="23">
        <v>35240</v>
      </c>
      <c r="D232" s="23">
        <v>1953</v>
      </c>
      <c r="E232" s="23">
        <v>0</v>
      </c>
      <c r="F232" s="23">
        <v>4091</v>
      </c>
      <c r="G232" s="23">
        <v>0</v>
      </c>
      <c r="H232" s="23">
        <v>33208</v>
      </c>
      <c r="I232" s="23">
        <v>13571</v>
      </c>
      <c r="J232" s="23">
        <v>535</v>
      </c>
    </row>
    <row r="233" spans="1:10">
      <c r="A233" s="159" t="s">
        <v>555</v>
      </c>
      <c r="B233" s="23">
        <v>6454</v>
      </c>
      <c r="C233" s="23">
        <v>10039</v>
      </c>
      <c r="D233" s="23">
        <v>27</v>
      </c>
      <c r="E233" s="23">
        <v>0</v>
      </c>
      <c r="F233" s="23">
        <v>1071</v>
      </c>
      <c r="G233" s="23">
        <v>0</v>
      </c>
      <c r="H233" s="23">
        <v>0</v>
      </c>
      <c r="I233" s="23">
        <v>3095</v>
      </c>
      <c r="J233" s="23">
        <v>0</v>
      </c>
    </row>
    <row r="234" spans="1:10">
      <c r="A234" s="159" t="s">
        <v>556</v>
      </c>
      <c r="B234" s="23">
        <v>29962</v>
      </c>
      <c r="C234" s="23">
        <v>14421</v>
      </c>
      <c r="D234" s="23">
        <v>180</v>
      </c>
      <c r="E234" s="23">
        <v>0</v>
      </c>
      <c r="F234" s="23">
        <v>3355</v>
      </c>
      <c r="G234" s="23">
        <v>28</v>
      </c>
      <c r="H234" s="23">
        <v>7941</v>
      </c>
      <c r="I234" s="23">
        <v>7470</v>
      </c>
      <c r="J234" s="23">
        <v>407</v>
      </c>
    </row>
    <row r="235" spans="1:10">
      <c r="A235" s="159" t="s">
        <v>557</v>
      </c>
      <c r="B235" s="23">
        <v>541513</v>
      </c>
      <c r="C235" s="23">
        <v>151549</v>
      </c>
      <c r="D235" s="23">
        <v>630441</v>
      </c>
      <c r="E235" s="23">
        <v>32109</v>
      </c>
      <c r="F235" s="23">
        <v>0</v>
      </c>
      <c r="G235" s="23">
        <v>607984</v>
      </c>
      <c r="H235" s="23">
        <v>46482</v>
      </c>
      <c r="I235" s="23">
        <v>67716</v>
      </c>
      <c r="J235" s="23">
        <v>8844</v>
      </c>
    </row>
    <row r="236" spans="1:10" ht="22.5" customHeight="1">
      <c r="A236" s="158" t="s">
        <v>558</v>
      </c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>
      <c r="A237" s="159" t="s">
        <v>559</v>
      </c>
      <c r="B237" s="23">
        <v>34344</v>
      </c>
      <c r="C237" s="23">
        <v>6669</v>
      </c>
      <c r="D237" s="23">
        <v>813</v>
      </c>
      <c r="E237" s="23">
        <v>0</v>
      </c>
      <c r="F237" s="23">
        <v>2070</v>
      </c>
      <c r="G237" s="23">
        <v>1105</v>
      </c>
      <c r="H237" s="23">
        <v>920</v>
      </c>
      <c r="I237" s="23">
        <v>7510</v>
      </c>
      <c r="J237" s="23">
        <v>423</v>
      </c>
    </row>
    <row r="238" spans="1:10">
      <c r="A238" s="159" t="s">
        <v>560</v>
      </c>
      <c r="B238" s="23">
        <v>41129</v>
      </c>
      <c r="C238" s="23">
        <v>6452</v>
      </c>
      <c r="D238" s="23">
        <v>1267</v>
      </c>
      <c r="E238" s="23">
        <v>0</v>
      </c>
      <c r="F238" s="23">
        <v>3004</v>
      </c>
      <c r="G238" s="23">
        <v>159</v>
      </c>
      <c r="H238" s="23">
        <v>11758</v>
      </c>
      <c r="I238" s="23">
        <v>0</v>
      </c>
      <c r="J238" s="23">
        <v>1169</v>
      </c>
    </row>
    <row r="239" spans="1:10">
      <c r="A239" s="159" t="s">
        <v>561</v>
      </c>
      <c r="B239" s="23">
        <v>61362</v>
      </c>
      <c r="C239" s="23">
        <v>19210</v>
      </c>
      <c r="D239" s="23">
        <v>1979</v>
      </c>
      <c r="E239" s="23">
        <v>0</v>
      </c>
      <c r="F239" s="23">
        <v>5017</v>
      </c>
      <c r="G239" s="23">
        <v>6</v>
      </c>
      <c r="H239" s="23">
        <v>14933</v>
      </c>
      <c r="I239" s="23">
        <v>6174</v>
      </c>
      <c r="J239" s="23">
        <v>275</v>
      </c>
    </row>
    <row r="240" spans="1:10">
      <c r="A240" s="159" t="s">
        <v>562</v>
      </c>
      <c r="B240" s="23">
        <v>46231</v>
      </c>
      <c r="C240" s="23">
        <v>14587</v>
      </c>
      <c r="D240" s="23">
        <v>20</v>
      </c>
      <c r="E240" s="23">
        <v>0</v>
      </c>
      <c r="F240" s="23">
        <v>7415</v>
      </c>
      <c r="G240" s="23">
        <v>14</v>
      </c>
      <c r="H240" s="23">
        <v>4146</v>
      </c>
      <c r="I240" s="23">
        <v>3100</v>
      </c>
      <c r="J240" s="23">
        <v>1573</v>
      </c>
    </row>
    <row r="241" spans="1:10">
      <c r="A241" s="159" t="s">
        <v>563</v>
      </c>
      <c r="B241" s="23">
        <v>104378</v>
      </c>
      <c r="C241" s="23">
        <v>17267</v>
      </c>
      <c r="D241" s="23">
        <v>1354</v>
      </c>
      <c r="E241" s="23">
        <v>0</v>
      </c>
      <c r="F241" s="23">
        <v>5174</v>
      </c>
      <c r="G241" s="23">
        <v>0</v>
      </c>
      <c r="H241" s="23">
        <v>21699</v>
      </c>
      <c r="I241" s="23">
        <v>9616</v>
      </c>
      <c r="J241" s="23">
        <v>379</v>
      </c>
    </row>
    <row r="242" spans="1:10">
      <c r="A242" s="159" t="s">
        <v>564</v>
      </c>
      <c r="B242" s="23">
        <v>22555</v>
      </c>
      <c r="C242" s="23">
        <v>3811</v>
      </c>
      <c r="D242" s="23">
        <v>136</v>
      </c>
      <c r="E242" s="23">
        <v>0</v>
      </c>
      <c r="F242" s="23">
        <v>1673</v>
      </c>
      <c r="G242" s="23">
        <v>315</v>
      </c>
      <c r="H242" s="23">
        <v>11524</v>
      </c>
      <c r="I242" s="23">
        <v>3792</v>
      </c>
      <c r="J242" s="23">
        <v>3</v>
      </c>
    </row>
    <row r="243" spans="1:10">
      <c r="A243" s="159" t="s">
        <v>565</v>
      </c>
      <c r="B243" s="23">
        <v>63023</v>
      </c>
      <c r="C243" s="23">
        <v>16791</v>
      </c>
      <c r="D243" s="23">
        <v>1012</v>
      </c>
      <c r="E243" s="23">
        <v>0</v>
      </c>
      <c r="F243" s="23">
        <v>4440</v>
      </c>
      <c r="G243" s="23">
        <v>16</v>
      </c>
      <c r="H243" s="23">
        <v>5887</v>
      </c>
      <c r="I243" s="23">
        <v>8864</v>
      </c>
      <c r="J243" s="23">
        <v>0</v>
      </c>
    </row>
    <row r="244" spans="1:10">
      <c r="A244" s="159" t="s">
        <v>566</v>
      </c>
      <c r="B244" s="23">
        <v>12973</v>
      </c>
      <c r="C244" s="23">
        <v>2848</v>
      </c>
      <c r="D244" s="23">
        <v>217</v>
      </c>
      <c r="E244" s="23">
        <v>0</v>
      </c>
      <c r="F244" s="23">
        <v>1871</v>
      </c>
      <c r="G244" s="23">
        <v>0</v>
      </c>
      <c r="H244" s="23">
        <v>4432</v>
      </c>
      <c r="I244" s="23">
        <v>1621</v>
      </c>
      <c r="J244" s="23">
        <v>14</v>
      </c>
    </row>
    <row r="245" spans="1:10">
      <c r="A245" s="159" t="s">
        <v>567</v>
      </c>
      <c r="B245" s="23">
        <v>27960</v>
      </c>
      <c r="C245" s="23">
        <v>974</v>
      </c>
      <c r="D245" s="23">
        <v>2</v>
      </c>
      <c r="E245" s="23">
        <v>267</v>
      </c>
      <c r="F245" s="23">
        <v>3865</v>
      </c>
      <c r="G245" s="23">
        <v>0</v>
      </c>
      <c r="H245" s="23">
        <v>9184</v>
      </c>
      <c r="I245" s="23">
        <v>3539</v>
      </c>
      <c r="J245" s="23">
        <v>91</v>
      </c>
    </row>
    <row r="246" spans="1:10">
      <c r="A246" s="159" t="s">
        <v>568</v>
      </c>
      <c r="B246" s="23">
        <v>251864</v>
      </c>
      <c r="C246" s="23">
        <v>235278</v>
      </c>
      <c r="D246" s="23">
        <v>14290</v>
      </c>
      <c r="E246" s="23">
        <v>0</v>
      </c>
      <c r="F246" s="23">
        <v>7126</v>
      </c>
      <c r="G246" s="23">
        <v>5</v>
      </c>
      <c r="H246" s="23">
        <v>0</v>
      </c>
      <c r="I246" s="23">
        <v>70525</v>
      </c>
      <c r="J246" s="23">
        <v>889</v>
      </c>
    </row>
    <row r="247" spans="1:10" ht="21" customHeight="1">
      <c r="A247" s="158" t="s">
        <v>569</v>
      </c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>
      <c r="A248" s="159" t="s">
        <v>570</v>
      </c>
      <c r="B248" s="23">
        <v>71431</v>
      </c>
      <c r="C248" s="23">
        <v>15824</v>
      </c>
      <c r="D248" s="23">
        <v>1521</v>
      </c>
      <c r="E248" s="23">
        <v>0</v>
      </c>
      <c r="F248" s="23">
        <v>4774</v>
      </c>
      <c r="G248" s="23">
        <v>258</v>
      </c>
      <c r="H248" s="23">
        <v>22868</v>
      </c>
      <c r="I248" s="23">
        <v>8907</v>
      </c>
      <c r="J248" s="23">
        <v>205</v>
      </c>
    </row>
    <row r="249" spans="1:10">
      <c r="A249" s="159" t="s">
        <v>571</v>
      </c>
      <c r="B249" s="23">
        <v>212725</v>
      </c>
      <c r="C249" s="23">
        <v>56782</v>
      </c>
      <c r="D249" s="23">
        <v>2232</v>
      </c>
      <c r="E249" s="23">
        <v>0</v>
      </c>
      <c r="F249" s="23">
        <v>21127</v>
      </c>
      <c r="G249" s="23">
        <v>414</v>
      </c>
      <c r="H249" s="23">
        <v>67828</v>
      </c>
      <c r="I249" s="23">
        <v>40152</v>
      </c>
      <c r="J249" s="23">
        <v>3525</v>
      </c>
    </row>
    <row r="250" spans="1:10">
      <c r="A250" s="159" t="s">
        <v>572</v>
      </c>
      <c r="B250" s="23">
        <v>157565</v>
      </c>
      <c r="C250" s="23">
        <v>62502</v>
      </c>
      <c r="D250" s="23">
        <v>19333</v>
      </c>
      <c r="E250" s="23">
        <v>0</v>
      </c>
      <c r="F250" s="23">
        <v>6326</v>
      </c>
      <c r="G250" s="23">
        <v>11840</v>
      </c>
      <c r="H250" s="23">
        <v>0</v>
      </c>
      <c r="I250" s="23">
        <v>35449</v>
      </c>
      <c r="J250" s="23">
        <v>0</v>
      </c>
    </row>
    <row r="251" spans="1:10">
      <c r="A251" s="159" t="s">
        <v>573</v>
      </c>
      <c r="B251" s="23">
        <v>27226</v>
      </c>
      <c r="C251" s="23">
        <v>10130</v>
      </c>
      <c r="D251" s="23">
        <v>279</v>
      </c>
      <c r="E251" s="23">
        <v>0</v>
      </c>
      <c r="F251" s="23">
        <v>3889</v>
      </c>
      <c r="G251" s="23">
        <v>1726</v>
      </c>
      <c r="H251" s="23">
        <v>0</v>
      </c>
      <c r="I251" s="23">
        <v>6358</v>
      </c>
      <c r="J251" s="23">
        <v>78</v>
      </c>
    </row>
    <row r="252" spans="1:10">
      <c r="A252" s="159" t="s">
        <v>574</v>
      </c>
      <c r="B252" s="23">
        <v>65925</v>
      </c>
      <c r="C252" s="23">
        <v>3013</v>
      </c>
      <c r="D252" s="23">
        <v>705</v>
      </c>
      <c r="E252" s="23">
        <v>-99</v>
      </c>
      <c r="F252" s="23">
        <v>5576</v>
      </c>
      <c r="G252" s="23">
        <v>335</v>
      </c>
      <c r="H252" s="23">
        <v>20307</v>
      </c>
      <c r="I252" s="23">
        <v>14388</v>
      </c>
      <c r="J252" s="23">
        <v>3259</v>
      </c>
    </row>
    <row r="253" spans="1:10">
      <c r="A253" s="159" t="s">
        <v>575</v>
      </c>
      <c r="B253" s="23">
        <v>36385</v>
      </c>
      <c r="C253" s="23">
        <v>2958</v>
      </c>
      <c r="D253" s="23">
        <v>448</v>
      </c>
      <c r="E253" s="23">
        <v>0</v>
      </c>
      <c r="F253" s="23">
        <v>3246</v>
      </c>
      <c r="G253" s="23">
        <v>23</v>
      </c>
      <c r="H253" s="23">
        <v>9237</v>
      </c>
      <c r="I253" s="23">
        <v>3739</v>
      </c>
      <c r="J253" s="23">
        <v>3</v>
      </c>
    </row>
    <row r="254" spans="1:10">
      <c r="A254" s="159" t="s">
        <v>576</v>
      </c>
      <c r="B254" s="23">
        <v>92682</v>
      </c>
      <c r="C254" s="23">
        <v>34678</v>
      </c>
      <c r="D254" s="23">
        <v>2994</v>
      </c>
      <c r="E254" s="23">
        <v>0</v>
      </c>
      <c r="F254" s="23">
        <v>1382</v>
      </c>
      <c r="G254" s="23">
        <v>36</v>
      </c>
      <c r="H254" s="23">
        <v>29759</v>
      </c>
      <c r="I254" s="23">
        <v>13152</v>
      </c>
      <c r="J254" s="23">
        <v>1799</v>
      </c>
    </row>
    <row r="255" spans="1:10">
      <c r="A255" s="159" t="s">
        <v>577</v>
      </c>
      <c r="B255" s="23">
        <v>37510</v>
      </c>
      <c r="C255" s="23">
        <v>7483</v>
      </c>
      <c r="D255" s="23">
        <v>1375</v>
      </c>
      <c r="E255" s="23">
        <v>0</v>
      </c>
      <c r="F255" s="23">
        <v>2418</v>
      </c>
      <c r="G255" s="23">
        <v>0</v>
      </c>
      <c r="H255" s="23">
        <v>10385</v>
      </c>
      <c r="I255" s="23">
        <v>4673</v>
      </c>
      <c r="J255" s="23">
        <v>0</v>
      </c>
    </row>
    <row r="256" spans="1:10">
      <c r="A256" s="159" t="s">
        <v>578</v>
      </c>
      <c r="B256" s="23">
        <v>70706</v>
      </c>
      <c r="C256" s="23">
        <v>20181</v>
      </c>
      <c r="D256" s="23">
        <v>7387</v>
      </c>
      <c r="E256" s="23">
        <v>0</v>
      </c>
      <c r="F256" s="23">
        <v>5328</v>
      </c>
      <c r="G256" s="23">
        <v>4942</v>
      </c>
      <c r="H256" s="23">
        <v>1063</v>
      </c>
      <c r="I256" s="23">
        <v>12538</v>
      </c>
      <c r="J256" s="23">
        <v>2029</v>
      </c>
    </row>
    <row r="257" spans="1:10">
      <c r="A257" s="159" t="s">
        <v>579</v>
      </c>
      <c r="B257" s="23">
        <v>17042</v>
      </c>
      <c r="C257" s="23">
        <v>4394</v>
      </c>
      <c r="D257" s="23">
        <v>180</v>
      </c>
      <c r="E257" s="23">
        <v>0</v>
      </c>
      <c r="F257" s="23">
        <v>2018</v>
      </c>
      <c r="G257" s="23">
        <v>0</v>
      </c>
      <c r="H257" s="23">
        <v>4593</v>
      </c>
      <c r="I257" s="23">
        <v>5173</v>
      </c>
      <c r="J257" s="23">
        <v>0</v>
      </c>
    </row>
    <row r="258" spans="1:10">
      <c r="A258" s="159" t="s">
        <v>580</v>
      </c>
      <c r="B258" s="23">
        <v>33886</v>
      </c>
      <c r="C258" s="23">
        <v>344</v>
      </c>
      <c r="D258" s="23">
        <v>3947</v>
      </c>
      <c r="E258" s="23">
        <v>0</v>
      </c>
      <c r="F258" s="23">
        <v>1907</v>
      </c>
      <c r="G258" s="23">
        <v>112</v>
      </c>
      <c r="H258" s="23">
        <v>0</v>
      </c>
      <c r="I258" s="23">
        <v>5442</v>
      </c>
      <c r="J258" s="23">
        <v>94</v>
      </c>
    </row>
    <row r="259" spans="1:10">
      <c r="A259" s="159" t="s">
        <v>581</v>
      </c>
      <c r="B259" s="23">
        <v>22067</v>
      </c>
      <c r="C259" s="23">
        <v>12624</v>
      </c>
      <c r="D259" s="23">
        <v>566</v>
      </c>
      <c r="E259" s="23">
        <v>0</v>
      </c>
      <c r="F259" s="23">
        <v>1610</v>
      </c>
      <c r="G259" s="23">
        <v>224</v>
      </c>
      <c r="H259" s="23">
        <v>0</v>
      </c>
      <c r="I259" s="23">
        <v>3280</v>
      </c>
      <c r="J259" s="23">
        <v>0</v>
      </c>
    </row>
    <row r="260" spans="1:10">
      <c r="A260" s="159" t="s">
        <v>582</v>
      </c>
      <c r="B260" s="23">
        <v>39033</v>
      </c>
      <c r="C260" s="23">
        <v>3282</v>
      </c>
      <c r="D260" s="23">
        <v>572</v>
      </c>
      <c r="E260" s="23">
        <v>0</v>
      </c>
      <c r="F260" s="23">
        <v>3534</v>
      </c>
      <c r="G260" s="23">
        <v>150</v>
      </c>
      <c r="H260" s="23">
        <v>12910</v>
      </c>
      <c r="I260" s="23">
        <v>5523</v>
      </c>
      <c r="J260" s="23">
        <v>0</v>
      </c>
    </row>
    <row r="261" spans="1:10">
      <c r="A261" s="159" t="s">
        <v>583</v>
      </c>
      <c r="B261" s="23">
        <v>18703</v>
      </c>
      <c r="C261" s="23">
        <v>16064</v>
      </c>
      <c r="D261" s="23">
        <v>165</v>
      </c>
      <c r="E261" s="23">
        <v>0</v>
      </c>
      <c r="F261" s="23">
        <v>2344</v>
      </c>
      <c r="G261" s="23">
        <v>21</v>
      </c>
      <c r="H261" s="23">
        <v>7146</v>
      </c>
      <c r="I261" s="23">
        <v>4014</v>
      </c>
      <c r="J261" s="23">
        <v>2</v>
      </c>
    </row>
    <row r="262" spans="1:10">
      <c r="A262" s="159" t="s">
        <v>584</v>
      </c>
      <c r="B262" s="23">
        <v>13974</v>
      </c>
      <c r="C262" s="23">
        <v>4876</v>
      </c>
      <c r="D262" s="23">
        <v>42</v>
      </c>
      <c r="E262" s="23">
        <v>0</v>
      </c>
      <c r="F262" s="23">
        <v>790</v>
      </c>
      <c r="G262" s="23">
        <v>2</v>
      </c>
      <c r="H262" s="23">
        <v>1267</v>
      </c>
      <c r="I262" s="23">
        <v>3349</v>
      </c>
      <c r="J262" s="23">
        <v>0</v>
      </c>
    </row>
    <row r="263" spans="1:10" ht="22.5" customHeight="1">
      <c r="A263" s="158" t="s">
        <v>585</v>
      </c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>
      <c r="A264" s="159" t="s">
        <v>586</v>
      </c>
      <c r="B264" s="23">
        <v>81674</v>
      </c>
      <c r="C264" s="23">
        <v>12318</v>
      </c>
      <c r="D264" s="23">
        <v>3236</v>
      </c>
      <c r="E264" s="23">
        <v>0</v>
      </c>
      <c r="F264" s="23">
        <v>5909</v>
      </c>
      <c r="G264" s="23">
        <v>510</v>
      </c>
      <c r="H264" s="23">
        <v>21461</v>
      </c>
      <c r="I264" s="23">
        <v>16356</v>
      </c>
      <c r="J264" s="23">
        <v>0</v>
      </c>
    </row>
    <row r="265" spans="1:10">
      <c r="A265" s="159" t="s">
        <v>587</v>
      </c>
      <c r="B265" s="23">
        <v>273823</v>
      </c>
      <c r="C265" s="23">
        <v>118337</v>
      </c>
      <c r="D265" s="23">
        <v>24067</v>
      </c>
      <c r="E265" s="23">
        <v>0</v>
      </c>
      <c r="F265" s="23">
        <v>27986</v>
      </c>
      <c r="G265" s="23">
        <v>5923</v>
      </c>
      <c r="H265" s="23">
        <v>59323</v>
      </c>
      <c r="I265" s="23">
        <v>44037</v>
      </c>
      <c r="J265" s="23">
        <v>3073</v>
      </c>
    </row>
    <row r="266" spans="1:10">
      <c r="A266" s="159" t="s">
        <v>588</v>
      </c>
      <c r="B266" s="23">
        <v>49619</v>
      </c>
      <c r="C266" s="23">
        <v>7775</v>
      </c>
      <c r="D266" s="23">
        <v>423</v>
      </c>
      <c r="E266" s="23">
        <v>0</v>
      </c>
      <c r="F266" s="23">
        <v>5448</v>
      </c>
      <c r="G266" s="23">
        <v>0</v>
      </c>
      <c r="H266" s="23">
        <v>26425</v>
      </c>
      <c r="I266" s="23">
        <v>6503</v>
      </c>
      <c r="J266" s="23">
        <v>0</v>
      </c>
    </row>
    <row r="267" spans="1:10">
      <c r="A267" s="159" t="s">
        <v>589</v>
      </c>
      <c r="B267" s="23">
        <v>163062</v>
      </c>
      <c r="C267" s="23">
        <v>63285</v>
      </c>
      <c r="D267" s="23">
        <v>8501</v>
      </c>
      <c r="E267" s="23">
        <v>8070</v>
      </c>
      <c r="F267" s="23">
        <v>48</v>
      </c>
      <c r="G267" s="23">
        <v>3850</v>
      </c>
      <c r="H267" s="23">
        <v>45919</v>
      </c>
      <c r="I267" s="23">
        <v>19529</v>
      </c>
      <c r="J267" s="23">
        <v>903</v>
      </c>
    </row>
    <row r="268" spans="1:10">
      <c r="A268" s="159" t="s">
        <v>590</v>
      </c>
      <c r="B268" s="23">
        <v>72014</v>
      </c>
      <c r="C268" s="23">
        <v>23962</v>
      </c>
      <c r="D268" s="23">
        <v>1271</v>
      </c>
      <c r="E268" s="23">
        <v>0</v>
      </c>
      <c r="F268" s="23">
        <v>4476</v>
      </c>
      <c r="G268" s="23">
        <v>119</v>
      </c>
      <c r="H268" s="23">
        <v>33758</v>
      </c>
      <c r="I268" s="23">
        <v>8696</v>
      </c>
      <c r="J268" s="23">
        <v>0</v>
      </c>
    </row>
    <row r="269" spans="1:10">
      <c r="A269" s="159" t="s">
        <v>591</v>
      </c>
      <c r="B269" s="23">
        <v>15648</v>
      </c>
      <c r="C269" s="23">
        <v>11368</v>
      </c>
      <c r="D269" s="23">
        <v>277</v>
      </c>
      <c r="E269" s="23">
        <v>0</v>
      </c>
      <c r="F269" s="23">
        <v>2205</v>
      </c>
      <c r="G269" s="23">
        <v>1891</v>
      </c>
      <c r="H269" s="23">
        <v>0</v>
      </c>
      <c r="I269" s="23">
        <v>6421</v>
      </c>
      <c r="J269" s="23">
        <v>0</v>
      </c>
    </row>
    <row r="270" spans="1:10">
      <c r="A270" s="159" t="s">
        <v>592</v>
      </c>
      <c r="B270" s="23">
        <v>12560</v>
      </c>
      <c r="C270" s="23">
        <v>7087</v>
      </c>
      <c r="D270" s="23">
        <v>1793</v>
      </c>
      <c r="E270" s="23">
        <v>0</v>
      </c>
      <c r="F270" s="23">
        <v>1</v>
      </c>
      <c r="G270" s="23">
        <v>36</v>
      </c>
      <c r="H270" s="23">
        <v>1128</v>
      </c>
      <c r="I270" s="23">
        <v>7132</v>
      </c>
      <c r="J270" s="23">
        <v>0</v>
      </c>
    </row>
    <row r="271" spans="1:10">
      <c r="A271" s="159" t="s">
        <v>593</v>
      </c>
      <c r="B271" s="23">
        <v>33970</v>
      </c>
      <c r="C271" s="23">
        <v>4132</v>
      </c>
      <c r="D271" s="23">
        <v>37</v>
      </c>
      <c r="E271" s="23">
        <v>0</v>
      </c>
      <c r="F271" s="23">
        <v>3455</v>
      </c>
      <c r="G271" s="23">
        <v>0</v>
      </c>
      <c r="H271" s="23">
        <v>4736</v>
      </c>
      <c r="I271" s="23">
        <v>3278</v>
      </c>
      <c r="J271" s="23">
        <v>11</v>
      </c>
    </row>
    <row r="272" spans="1:10">
      <c r="A272" s="159" t="s">
        <v>594</v>
      </c>
      <c r="B272" s="23">
        <v>100023</v>
      </c>
      <c r="C272" s="23">
        <v>16950</v>
      </c>
      <c r="D272" s="23">
        <v>10077</v>
      </c>
      <c r="E272" s="23">
        <v>0</v>
      </c>
      <c r="F272" s="23">
        <v>6115</v>
      </c>
      <c r="G272" s="23">
        <v>5408</v>
      </c>
      <c r="H272" s="23">
        <v>25969</v>
      </c>
      <c r="I272" s="23">
        <v>15360</v>
      </c>
      <c r="J272" s="23">
        <v>266</v>
      </c>
    </row>
    <row r="273" spans="1:10">
      <c r="A273" s="159" t="s">
        <v>595</v>
      </c>
      <c r="B273" s="23">
        <v>86783</v>
      </c>
      <c r="C273" s="23">
        <v>8825</v>
      </c>
      <c r="D273" s="23">
        <v>26201</v>
      </c>
      <c r="E273" s="23">
        <v>0</v>
      </c>
      <c r="F273" s="23">
        <v>2300</v>
      </c>
      <c r="G273" s="23">
        <v>15</v>
      </c>
      <c r="H273" s="23">
        <v>19816</v>
      </c>
      <c r="I273" s="23">
        <v>11395</v>
      </c>
      <c r="J273" s="23">
        <v>139</v>
      </c>
    </row>
    <row r="274" spans="1:10" ht="24.75" customHeight="1">
      <c r="A274" s="158" t="s">
        <v>596</v>
      </c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>
      <c r="A275" s="159" t="s">
        <v>597</v>
      </c>
      <c r="B275" s="23">
        <v>94597</v>
      </c>
      <c r="C275" s="23">
        <v>22548</v>
      </c>
      <c r="D275" s="23">
        <v>6586</v>
      </c>
      <c r="E275" s="23">
        <v>12283</v>
      </c>
      <c r="F275" s="23">
        <v>28</v>
      </c>
      <c r="G275" s="23">
        <v>5324</v>
      </c>
      <c r="H275" s="23">
        <v>0</v>
      </c>
      <c r="I275" s="23">
        <v>14709</v>
      </c>
      <c r="J275" s="23">
        <v>1157</v>
      </c>
    </row>
    <row r="276" spans="1:10">
      <c r="A276" s="159" t="s">
        <v>598</v>
      </c>
      <c r="B276" s="23">
        <v>98059</v>
      </c>
      <c r="C276" s="23">
        <v>4135</v>
      </c>
      <c r="D276" s="23">
        <v>1779</v>
      </c>
      <c r="E276" s="23">
        <v>0</v>
      </c>
      <c r="F276" s="23">
        <v>2922</v>
      </c>
      <c r="G276" s="23">
        <v>577</v>
      </c>
      <c r="H276" s="23">
        <v>28652</v>
      </c>
      <c r="I276" s="23">
        <v>9856</v>
      </c>
      <c r="J276" s="23">
        <v>0</v>
      </c>
    </row>
    <row r="277" spans="1:10">
      <c r="A277" s="159" t="s">
        <v>599</v>
      </c>
      <c r="B277" s="23">
        <v>56206</v>
      </c>
      <c r="C277" s="23">
        <v>13764</v>
      </c>
      <c r="D277" s="23">
        <v>3482</v>
      </c>
      <c r="E277" s="23">
        <v>340</v>
      </c>
      <c r="F277" s="23">
        <v>3571</v>
      </c>
      <c r="G277" s="23">
        <v>205</v>
      </c>
      <c r="H277" s="23">
        <v>0</v>
      </c>
      <c r="I277" s="23">
        <v>13443</v>
      </c>
      <c r="J277" s="23">
        <v>0</v>
      </c>
    </row>
    <row r="278" spans="1:10">
      <c r="A278" s="159" t="s">
        <v>600</v>
      </c>
      <c r="B278" s="23">
        <v>306478</v>
      </c>
      <c r="C278" s="23">
        <v>61323</v>
      </c>
      <c r="D278" s="23">
        <v>39473</v>
      </c>
      <c r="E278" s="23">
        <v>0</v>
      </c>
      <c r="F278" s="23">
        <v>17415</v>
      </c>
      <c r="G278" s="23">
        <v>24106</v>
      </c>
      <c r="H278" s="23">
        <v>39035</v>
      </c>
      <c r="I278" s="23">
        <v>44447</v>
      </c>
      <c r="J278" s="23">
        <v>563</v>
      </c>
    </row>
    <row r="279" spans="1:10">
      <c r="A279" s="159" t="s">
        <v>601</v>
      </c>
      <c r="B279" s="23">
        <v>37443</v>
      </c>
      <c r="C279" s="23">
        <v>14059</v>
      </c>
      <c r="D279" s="23">
        <v>969</v>
      </c>
      <c r="E279" s="23">
        <v>0</v>
      </c>
      <c r="F279" s="23">
        <v>1817</v>
      </c>
      <c r="G279" s="23">
        <v>20</v>
      </c>
      <c r="H279" s="23">
        <v>6362</v>
      </c>
      <c r="I279" s="23">
        <v>8312</v>
      </c>
      <c r="J279" s="23">
        <v>0</v>
      </c>
    </row>
    <row r="280" spans="1:10">
      <c r="A280" s="159" t="s">
        <v>602</v>
      </c>
      <c r="B280" s="23">
        <v>28232</v>
      </c>
      <c r="C280" s="23">
        <v>8664</v>
      </c>
      <c r="D280" s="23">
        <v>771</v>
      </c>
      <c r="E280" s="23">
        <v>0</v>
      </c>
      <c r="F280" s="23">
        <v>2367</v>
      </c>
      <c r="G280" s="23">
        <v>529</v>
      </c>
      <c r="H280" s="23">
        <v>6599</v>
      </c>
      <c r="I280" s="23">
        <v>4003</v>
      </c>
      <c r="J280" s="23">
        <v>2</v>
      </c>
    </row>
    <row r="281" spans="1:10">
      <c r="A281" s="159" t="s">
        <v>603</v>
      </c>
      <c r="B281" s="23">
        <v>196831</v>
      </c>
      <c r="C281" s="23">
        <v>42106</v>
      </c>
      <c r="D281" s="23">
        <v>10941</v>
      </c>
      <c r="E281" s="23">
        <v>3680</v>
      </c>
      <c r="F281" s="23">
        <v>-155</v>
      </c>
      <c r="G281" s="23">
        <v>2639</v>
      </c>
      <c r="H281" s="23">
        <v>63875</v>
      </c>
      <c r="I281" s="23">
        <v>27790</v>
      </c>
      <c r="J281" s="23">
        <v>168</v>
      </c>
    </row>
    <row r="282" spans="1:10" ht="23.25" customHeight="1">
      <c r="A282" s="158" t="s">
        <v>604</v>
      </c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>
      <c r="A283" s="159" t="s">
        <v>605</v>
      </c>
      <c r="B283" s="23">
        <v>33072</v>
      </c>
      <c r="C283" s="23">
        <v>7295</v>
      </c>
      <c r="D283" s="23">
        <v>-10</v>
      </c>
      <c r="E283" s="23">
        <v>0</v>
      </c>
      <c r="F283" s="23">
        <v>3433</v>
      </c>
      <c r="G283" s="23">
        <v>79</v>
      </c>
      <c r="H283" s="23">
        <v>8533</v>
      </c>
      <c r="I283" s="23">
        <v>3971</v>
      </c>
      <c r="J283" s="23">
        <v>0</v>
      </c>
    </row>
    <row r="284" spans="1:10">
      <c r="A284" s="159" t="s">
        <v>606</v>
      </c>
      <c r="B284" s="23">
        <v>21011</v>
      </c>
      <c r="C284" s="23">
        <v>2119</v>
      </c>
      <c r="D284" s="23">
        <v>36</v>
      </c>
      <c r="E284" s="23">
        <v>0</v>
      </c>
      <c r="F284" s="23">
        <v>1965</v>
      </c>
      <c r="G284" s="23">
        <v>0</v>
      </c>
      <c r="H284" s="23">
        <v>6544</v>
      </c>
      <c r="I284" s="23">
        <v>2971</v>
      </c>
      <c r="J284" s="23">
        <v>56</v>
      </c>
    </row>
    <row r="285" spans="1:10">
      <c r="A285" s="159" t="s">
        <v>607</v>
      </c>
      <c r="B285" s="23">
        <v>40784</v>
      </c>
      <c r="C285" s="23">
        <v>5819</v>
      </c>
      <c r="D285" s="23">
        <v>136</v>
      </c>
      <c r="E285" s="23">
        <v>0</v>
      </c>
      <c r="F285" s="23">
        <v>2787</v>
      </c>
      <c r="G285" s="23">
        <v>497</v>
      </c>
      <c r="H285" s="23">
        <v>3833</v>
      </c>
      <c r="I285" s="23">
        <v>1813</v>
      </c>
      <c r="J285" s="23">
        <v>637</v>
      </c>
    </row>
    <row r="286" spans="1:10">
      <c r="A286" s="159" t="s">
        <v>608</v>
      </c>
      <c r="B286" s="23">
        <v>63815</v>
      </c>
      <c r="C286" s="23">
        <v>11631</v>
      </c>
      <c r="D286" s="23">
        <v>557</v>
      </c>
      <c r="E286" s="23">
        <v>0</v>
      </c>
      <c r="F286" s="23">
        <v>7153</v>
      </c>
      <c r="G286" s="23">
        <v>566</v>
      </c>
      <c r="H286" s="23">
        <v>9987</v>
      </c>
      <c r="I286" s="23">
        <v>5148</v>
      </c>
      <c r="J286" s="23">
        <v>834</v>
      </c>
    </row>
    <row r="287" spans="1:10">
      <c r="A287" s="159" t="s">
        <v>609</v>
      </c>
      <c r="B287" s="23">
        <v>2839</v>
      </c>
      <c r="C287" s="23">
        <v>0</v>
      </c>
      <c r="D287" s="23">
        <v>0</v>
      </c>
      <c r="E287" s="23">
        <v>0</v>
      </c>
      <c r="F287" s="23">
        <v>235</v>
      </c>
      <c r="G287" s="23">
        <v>0</v>
      </c>
      <c r="H287" s="23">
        <v>1703</v>
      </c>
      <c r="I287" s="23">
        <v>1529</v>
      </c>
      <c r="J287" s="23">
        <v>0</v>
      </c>
    </row>
    <row r="288" spans="1:10">
      <c r="A288" s="159" t="s">
        <v>610</v>
      </c>
      <c r="B288" s="23">
        <v>45437</v>
      </c>
      <c r="C288" s="23">
        <v>20630</v>
      </c>
      <c r="D288" s="23">
        <v>447</v>
      </c>
      <c r="E288" s="23">
        <v>0</v>
      </c>
      <c r="F288" s="23">
        <v>3131</v>
      </c>
      <c r="G288" s="23">
        <v>56</v>
      </c>
      <c r="H288" s="23">
        <v>15911</v>
      </c>
      <c r="I288" s="23">
        <v>4643</v>
      </c>
      <c r="J288" s="23">
        <v>3</v>
      </c>
    </row>
    <row r="289" spans="1:10">
      <c r="A289" s="159" t="s">
        <v>611</v>
      </c>
      <c r="B289" s="23">
        <v>18638</v>
      </c>
      <c r="C289" s="23">
        <v>13819</v>
      </c>
      <c r="D289" s="23">
        <v>677</v>
      </c>
      <c r="E289" s="23">
        <v>0</v>
      </c>
      <c r="F289" s="23">
        <v>1949</v>
      </c>
      <c r="G289" s="23">
        <v>-24</v>
      </c>
      <c r="H289" s="23">
        <v>10107</v>
      </c>
      <c r="I289" s="23">
        <v>2862</v>
      </c>
      <c r="J289" s="23">
        <v>0</v>
      </c>
    </row>
    <row r="290" spans="1:10">
      <c r="A290" s="159" t="s">
        <v>612</v>
      </c>
      <c r="B290" s="23">
        <v>397141</v>
      </c>
      <c r="C290" s="23">
        <v>74587</v>
      </c>
      <c r="D290" s="23">
        <v>23624</v>
      </c>
      <c r="E290" s="23">
        <v>19701</v>
      </c>
      <c r="F290" s="23">
        <v>0</v>
      </c>
      <c r="G290" s="23">
        <v>1664</v>
      </c>
      <c r="H290" s="23">
        <v>9900</v>
      </c>
      <c r="I290" s="23">
        <v>25502</v>
      </c>
      <c r="J290" s="23">
        <v>8850</v>
      </c>
    </row>
    <row r="291" spans="1:10" ht="23.25" customHeight="1">
      <c r="A291" s="158" t="s">
        <v>613</v>
      </c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>
      <c r="A292" s="159" t="s">
        <v>614</v>
      </c>
      <c r="B292" s="23">
        <v>627</v>
      </c>
      <c r="C292" s="23">
        <v>1537</v>
      </c>
      <c r="D292" s="23">
        <v>0</v>
      </c>
      <c r="E292" s="23">
        <v>0</v>
      </c>
      <c r="F292" s="23">
        <v>1</v>
      </c>
      <c r="G292" s="23">
        <v>0</v>
      </c>
      <c r="H292" s="23">
        <v>0</v>
      </c>
      <c r="I292" s="23">
        <v>121</v>
      </c>
      <c r="J292" s="23">
        <v>0</v>
      </c>
    </row>
    <row r="293" spans="1:10">
      <c r="A293" s="159" t="s">
        <v>615</v>
      </c>
      <c r="B293" s="23">
        <v>5778</v>
      </c>
      <c r="C293" s="23">
        <v>1299</v>
      </c>
      <c r="D293" s="23">
        <v>83</v>
      </c>
      <c r="E293" s="23">
        <v>0</v>
      </c>
      <c r="F293" s="23">
        <v>369</v>
      </c>
      <c r="G293" s="23">
        <v>0</v>
      </c>
      <c r="H293" s="23">
        <v>0</v>
      </c>
      <c r="I293" s="23">
        <v>1315</v>
      </c>
      <c r="J293" s="23">
        <v>0</v>
      </c>
    </row>
    <row r="294" spans="1:10">
      <c r="A294" s="159" t="s">
        <v>616</v>
      </c>
      <c r="B294" s="23">
        <v>69013</v>
      </c>
      <c r="C294" s="23">
        <v>16566</v>
      </c>
      <c r="D294" s="23">
        <v>2020</v>
      </c>
      <c r="E294" s="23">
        <v>0</v>
      </c>
      <c r="F294" s="23">
        <v>2550</v>
      </c>
      <c r="G294" s="23">
        <v>2850</v>
      </c>
      <c r="H294" s="23">
        <v>6272</v>
      </c>
      <c r="I294" s="23">
        <v>4756</v>
      </c>
      <c r="J294" s="23">
        <v>4499</v>
      </c>
    </row>
    <row r="295" spans="1:10">
      <c r="A295" s="159" t="s">
        <v>617</v>
      </c>
      <c r="B295" s="23">
        <v>4084</v>
      </c>
      <c r="C295" s="23">
        <v>1580</v>
      </c>
      <c r="D295" s="23">
        <v>25</v>
      </c>
      <c r="E295" s="23">
        <v>0</v>
      </c>
      <c r="F295" s="23">
        <v>511</v>
      </c>
      <c r="G295" s="23">
        <v>0</v>
      </c>
      <c r="H295" s="23">
        <v>1900</v>
      </c>
      <c r="I295" s="23">
        <v>658</v>
      </c>
      <c r="J295" s="23">
        <v>0</v>
      </c>
    </row>
    <row r="296" spans="1:10">
      <c r="A296" s="159" t="s">
        <v>618</v>
      </c>
      <c r="B296" s="23">
        <v>21669</v>
      </c>
      <c r="C296" s="23">
        <v>7861</v>
      </c>
      <c r="D296" s="23">
        <v>159</v>
      </c>
      <c r="E296" s="23">
        <v>0</v>
      </c>
      <c r="F296" s="23">
        <v>1579</v>
      </c>
      <c r="G296" s="23">
        <v>312</v>
      </c>
      <c r="H296" s="23">
        <v>0</v>
      </c>
      <c r="I296" s="23">
        <v>1925</v>
      </c>
      <c r="J296" s="23">
        <v>29</v>
      </c>
    </row>
    <row r="297" spans="1:10">
      <c r="A297" s="159" t="s">
        <v>619</v>
      </c>
      <c r="B297" s="23">
        <v>19731</v>
      </c>
      <c r="C297" s="23">
        <v>866</v>
      </c>
      <c r="D297" s="23">
        <v>450</v>
      </c>
      <c r="E297" s="23">
        <v>9</v>
      </c>
      <c r="F297" s="23">
        <v>1377</v>
      </c>
      <c r="G297" s="23">
        <v>99</v>
      </c>
      <c r="H297" s="23">
        <v>8028</v>
      </c>
      <c r="I297" s="23">
        <v>3751</v>
      </c>
      <c r="J297" s="23">
        <v>2</v>
      </c>
    </row>
    <row r="298" spans="1:10">
      <c r="A298" s="159" t="s">
        <v>620</v>
      </c>
      <c r="B298" s="23">
        <v>24857</v>
      </c>
      <c r="C298" s="23">
        <v>1485</v>
      </c>
      <c r="D298" s="23">
        <v>308</v>
      </c>
      <c r="E298" s="23">
        <v>0</v>
      </c>
      <c r="F298" s="23">
        <v>1887</v>
      </c>
      <c r="G298" s="23">
        <v>32</v>
      </c>
      <c r="H298" s="23">
        <v>7493</v>
      </c>
      <c r="I298" s="23">
        <v>1275</v>
      </c>
      <c r="J298" s="23">
        <v>0</v>
      </c>
    </row>
    <row r="299" spans="1:10">
      <c r="A299" s="159" t="s">
        <v>621</v>
      </c>
      <c r="B299" s="23">
        <v>373905</v>
      </c>
      <c r="C299" s="23">
        <v>23396</v>
      </c>
      <c r="D299" s="23">
        <v>18094</v>
      </c>
      <c r="E299" s="23">
        <v>0</v>
      </c>
      <c r="F299" s="23">
        <v>16520</v>
      </c>
      <c r="G299" s="23">
        <v>1202</v>
      </c>
      <c r="H299" s="23">
        <v>84402</v>
      </c>
      <c r="I299" s="23">
        <v>33411</v>
      </c>
      <c r="J299" s="23">
        <v>926</v>
      </c>
    </row>
    <row r="300" spans="1:10">
      <c r="A300" s="159" t="s">
        <v>622</v>
      </c>
      <c r="B300" s="23">
        <v>4402</v>
      </c>
      <c r="C300" s="23">
        <v>5533</v>
      </c>
      <c r="D300" s="23">
        <v>448</v>
      </c>
      <c r="E300" s="23">
        <v>644</v>
      </c>
      <c r="F300" s="23">
        <v>0</v>
      </c>
      <c r="G300" s="23">
        <v>155</v>
      </c>
      <c r="H300" s="23">
        <v>0</v>
      </c>
      <c r="I300" s="23">
        <v>0</v>
      </c>
      <c r="J300" s="23">
        <v>0</v>
      </c>
    </row>
    <row r="301" spans="1:10">
      <c r="A301" s="159" t="s">
        <v>623</v>
      </c>
      <c r="B301" s="23">
        <v>13607</v>
      </c>
      <c r="C301" s="23">
        <v>6407</v>
      </c>
      <c r="D301" s="23">
        <v>140</v>
      </c>
      <c r="E301" s="23">
        <v>0</v>
      </c>
      <c r="F301" s="23">
        <v>645</v>
      </c>
      <c r="G301" s="23">
        <v>0</v>
      </c>
      <c r="H301" s="23">
        <v>2368</v>
      </c>
      <c r="I301" s="23">
        <v>2072</v>
      </c>
      <c r="J301" s="23">
        <v>0</v>
      </c>
    </row>
    <row r="302" spans="1:10">
      <c r="A302" s="159" t="s">
        <v>624</v>
      </c>
      <c r="B302" s="23">
        <v>493205</v>
      </c>
      <c r="C302" s="23">
        <v>194593</v>
      </c>
      <c r="D302" s="23">
        <v>4263</v>
      </c>
      <c r="E302" s="23">
        <v>24523</v>
      </c>
      <c r="F302" s="23">
        <v>3882</v>
      </c>
      <c r="G302" s="23">
        <v>0</v>
      </c>
      <c r="H302" s="23">
        <v>120843</v>
      </c>
      <c r="I302" s="23">
        <v>58522</v>
      </c>
      <c r="J302" s="23">
        <v>922</v>
      </c>
    </row>
    <row r="303" spans="1:10">
      <c r="A303" s="159" t="s">
        <v>625</v>
      </c>
      <c r="B303" s="23">
        <v>39489</v>
      </c>
      <c r="C303" s="23">
        <v>3334</v>
      </c>
      <c r="D303" s="23">
        <v>219</v>
      </c>
      <c r="E303" s="23">
        <v>0</v>
      </c>
      <c r="F303" s="23">
        <v>1614</v>
      </c>
      <c r="G303" s="23">
        <v>654</v>
      </c>
      <c r="H303" s="23">
        <v>8147</v>
      </c>
      <c r="I303" s="23">
        <v>3686</v>
      </c>
      <c r="J303" s="23">
        <v>152</v>
      </c>
    </row>
    <row r="304" spans="1:10">
      <c r="A304" s="159" t="s">
        <v>626</v>
      </c>
      <c r="B304" s="23">
        <v>15429</v>
      </c>
      <c r="C304" s="23">
        <v>13981</v>
      </c>
      <c r="D304" s="23">
        <v>311</v>
      </c>
      <c r="E304" s="23">
        <v>0</v>
      </c>
      <c r="F304" s="23">
        <v>1554</v>
      </c>
      <c r="G304" s="23">
        <v>449</v>
      </c>
      <c r="H304" s="23">
        <v>0</v>
      </c>
      <c r="I304" s="23">
        <v>2156</v>
      </c>
      <c r="J304" s="23">
        <v>0</v>
      </c>
    </row>
    <row r="305" spans="1:10">
      <c r="A305" s="159" t="s">
        <v>627</v>
      </c>
      <c r="B305" s="23">
        <v>64570</v>
      </c>
      <c r="C305" s="23">
        <v>3845</v>
      </c>
      <c r="D305" s="23">
        <v>1572</v>
      </c>
      <c r="E305" s="23">
        <v>0</v>
      </c>
      <c r="F305" s="23">
        <v>4415</v>
      </c>
      <c r="G305" s="23">
        <v>1621</v>
      </c>
      <c r="H305" s="23">
        <v>14069</v>
      </c>
      <c r="I305" s="23">
        <v>4465</v>
      </c>
      <c r="J305" s="23">
        <v>10586</v>
      </c>
    </row>
    <row r="306" spans="1:10">
      <c r="A306" s="159" t="s">
        <v>628</v>
      </c>
      <c r="B306" s="23">
        <v>10558</v>
      </c>
      <c r="C306" s="23">
        <v>3197</v>
      </c>
      <c r="D306" s="23">
        <v>130</v>
      </c>
      <c r="E306" s="23">
        <v>1405</v>
      </c>
      <c r="F306" s="23">
        <v>1035</v>
      </c>
      <c r="G306" s="23">
        <v>323</v>
      </c>
      <c r="H306" s="23">
        <v>0</v>
      </c>
      <c r="I306" s="23">
        <v>1352</v>
      </c>
      <c r="J306" s="23">
        <v>20</v>
      </c>
    </row>
    <row r="307" spans="1:10" ht="23.25" customHeight="1">
      <c r="A307" s="158" t="s">
        <v>629</v>
      </c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>
      <c r="A308" s="159" t="s">
        <v>630</v>
      </c>
      <c r="B308" s="23">
        <v>13218</v>
      </c>
      <c r="C308" s="23">
        <v>709</v>
      </c>
      <c r="D308" s="23">
        <v>945</v>
      </c>
      <c r="E308" s="23">
        <v>0</v>
      </c>
      <c r="F308" s="23">
        <v>227</v>
      </c>
      <c r="G308" s="23">
        <v>18</v>
      </c>
      <c r="H308" s="23">
        <v>10480</v>
      </c>
      <c r="I308" s="23">
        <v>3397</v>
      </c>
      <c r="J308" s="23">
        <v>0</v>
      </c>
    </row>
    <row r="309" spans="1:10">
      <c r="A309" s="159" t="s">
        <v>631</v>
      </c>
      <c r="B309" s="23">
        <v>33790</v>
      </c>
      <c r="C309" s="23">
        <v>1679</v>
      </c>
      <c r="D309" s="23">
        <v>539</v>
      </c>
      <c r="E309" s="23">
        <v>0</v>
      </c>
      <c r="F309" s="23">
        <v>2807</v>
      </c>
      <c r="G309" s="23">
        <v>15</v>
      </c>
      <c r="H309" s="23">
        <v>9963</v>
      </c>
      <c r="I309" s="23">
        <v>3243</v>
      </c>
      <c r="J309" s="23">
        <v>0</v>
      </c>
    </row>
    <row r="310" spans="1:10">
      <c r="A310" s="159" t="s">
        <v>632</v>
      </c>
      <c r="B310" s="23">
        <v>126034</v>
      </c>
      <c r="C310" s="23">
        <v>11450</v>
      </c>
      <c r="D310" s="23">
        <v>7008</v>
      </c>
      <c r="E310" s="23">
        <v>0</v>
      </c>
      <c r="F310" s="23">
        <v>9531</v>
      </c>
      <c r="G310" s="23">
        <v>1583</v>
      </c>
      <c r="H310" s="23">
        <v>21733</v>
      </c>
      <c r="I310" s="23">
        <v>28662</v>
      </c>
      <c r="J310" s="23">
        <v>0</v>
      </c>
    </row>
    <row r="311" spans="1:10">
      <c r="A311" s="159" t="s">
        <v>633</v>
      </c>
      <c r="B311" s="23">
        <v>78160</v>
      </c>
      <c r="C311" s="23">
        <v>7579</v>
      </c>
      <c r="D311" s="23">
        <v>679</v>
      </c>
      <c r="E311" s="23">
        <v>0</v>
      </c>
      <c r="F311" s="23">
        <v>4718</v>
      </c>
      <c r="G311" s="23">
        <v>14</v>
      </c>
      <c r="H311" s="23">
        <v>25757</v>
      </c>
      <c r="I311" s="23">
        <v>9451</v>
      </c>
      <c r="J311" s="23">
        <v>0</v>
      </c>
    </row>
    <row r="312" spans="1:10">
      <c r="A312" s="159" t="s">
        <v>634</v>
      </c>
      <c r="B312" s="23">
        <v>51331</v>
      </c>
      <c r="C312" s="23">
        <v>1761</v>
      </c>
      <c r="D312" s="23">
        <v>877</v>
      </c>
      <c r="E312" s="23">
        <v>0</v>
      </c>
      <c r="F312" s="23">
        <v>3732</v>
      </c>
      <c r="G312" s="23">
        <v>241</v>
      </c>
      <c r="H312" s="23">
        <v>26592</v>
      </c>
      <c r="I312" s="23">
        <v>7139</v>
      </c>
      <c r="J312" s="23">
        <v>0</v>
      </c>
    </row>
    <row r="313" spans="1:10">
      <c r="A313" s="159" t="s">
        <v>635</v>
      </c>
      <c r="B313" s="23">
        <v>10579</v>
      </c>
      <c r="C313" s="23">
        <v>1110</v>
      </c>
      <c r="D313" s="23">
        <v>188</v>
      </c>
      <c r="E313" s="23">
        <v>0</v>
      </c>
      <c r="F313" s="23">
        <v>1004</v>
      </c>
      <c r="G313" s="23">
        <v>0</v>
      </c>
      <c r="H313" s="23">
        <v>1950</v>
      </c>
      <c r="I313" s="23">
        <v>1173</v>
      </c>
      <c r="J313" s="23">
        <v>0</v>
      </c>
    </row>
    <row r="314" spans="1:10">
      <c r="A314" s="159" t="s">
        <v>636</v>
      </c>
      <c r="B314" s="23">
        <v>54576</v>
      </c>
      <c r="C314" s="23">
        <v>1595</v>
      </c>
      <c r="D314" s="23">
        <v>391</v>
      </c>
      <c r="E314" s="23">
        <v>0</v>
      </c>
      <c r="F314" s="23">
        <v>4667</v>
      </c>
      <c r="G314" s="23">
        <v>50</v>
      </c>
      <c r="H314" s="23">
        <v>21227</v>
      </c>
      <c r="I314" s="23">
        <v>10464</v>
      </c>
      <c r="J314" s="23">
        <v>54</v>
      </c>
    </row>
    <row r="315" spans="1:10">
      <c r="A315" s="159" t="s">
        <v>637</v>
      </c>
      <c r="B315" s="23">
        <v>76154</v>
      </c>
      <c r="C315" s="23">
        <v>6824</v>
      </c>
      <c r="D315" s="23">
        <v>9896</v>
      </c>
      <c r="E315" s="23">
        <v>0</v>
      </c>
      <c r="F315" s="23">
        <v>10399</v>
      </c>
      <c r="G315" s="23">
        <v>4638</v>
      </c>
      <c r="H315" s="23">
        <v>30633</v>
      </c>
      <c r="I315" s="23">
        <v>12175</v>
      </c>
      <c r="J315" s="23">
        <v>0</v>
      </c>
    </row>
    <row r="316" spans="1:10">
      <c r="A316" s="159" t="s">
        <v>638</v>
      </c>
      <c r="B316" s="23">
        <v>267620</v>
      </c>
      <c r="C316" s="23">
        <v>54930</v>
      </c>
      <c r="D316" s="23">
        <v>7563</v>
      </c>
      <c r="E316" s="23">
        <v>0</v>
      </c>
      <c r="F316" s="23">
        <v>15877</v>
      </c>
      <c r="G316" s="23">
        <v>0</v>
      </c>
      <c r="H316" s="23">
        <v>54903</v>
      </c>
      <c r="I316" s="23">
        <v>47302</v>
      </c>
      <c r="J316" s="23">
        <v>29</v>
      </c>
    </row>
    <row r="317" spans="1:10">
      <c r="A317" s="159" t="s">
        <v>639</v>
      </c>
      <c r="B317" s="23">
        <v>25412</v>
      </c>
      <c r="C317" s="23">
        <v>306</v>
      </c>
      <c r="D317" s="23">
        <v>290</v>
      </c>
      <c r="E317" s="23">
        <v>0</v>
      </c>
      <c r="F317" s="23">
        <v>1887</v>
      </c>
      <c r="G317" s="23">
        <v>19</v>
      </c>
      <c r="H317" s="23">
        <v>15824</v>
      </c>
      <c r="I317" s="23">
        <v>5183</v>
      </c>
      <c r="J317" s="23">
        <v>0</v>
      </c>
    </row>
    <row r="318" spans="1:10">
      <c r="A318" s="159" t="s">
        <v>640</v>
      </c>
      <c r="B318" s="23">
        <v>175773</v>
      </c>
      <c r="C318" s="23">
        <v>17972</v>
      </c>
      <c r="D318" s="23">
        <v>3970</v>
      </c>
      <c r="E318" s="23">
        <v>0</v>
      </c>
      <c r="F318" s="23">
        <v>10603</v>
      </c>
      <c r="G318" s="23">
        <v>856</v>
      </c>
      <c r="H318" s="23">
        <v>90097</v>
      </c>
      <c r="I318" s="23">
        <v>30610</v>
      </c>
      <c r="J318" s="23">
        <v>0</v>
      </c>
    </row>
    <row r="319" spans="1:10">
      <c r="A319" s="159" t="s">
        <v>641</v>
      </c>
      <c r="B319" s="23">
        <v>46224</v>
      </c>
      <c r="C319" s="23">
        <v>197</v>
      </c>
      <c r="D319" s="23">
        <v>1579</v>
      </c>
      <c r="E319" s="23">
        <v>0</v>
      </c>
      <c r="F319" s="23">
        <v>3404</v>
      </c>
      <c r="G319" s="23">
        <v>534</v>
      </c>
      <c r="H319" s="23">
        <v>27040</v>
      </c>
      <c r="I319" s="23">
        <v>8649</v>
      </c>
      <c r="J319" s="23">
        <v>0</v>
      </c>
    </row>
    <row r="320" spans="1:10">
      <c r="A320" s="159" t="s">
        <v>642</v>
      </c>
      <c r="B320" s="23">
        <v>20611</v>
      </c>
      <c r="C320" s="23">
        <v>376</v>
      </c>
      <c r="D320" s="23">
        <v>1285</v>
      </c>
      <c r="E320" s="23">
        <v>0</v>
      </c>
      <c r="F320" s="23">
        <v>1637</v>
      </c>
      <c r="G320" s="23">
        <v>5</v>
      </c>
      <c r="H320" s="23">
        <v>12250</v>
      </c>
      <c r="I320" s="23">
        <v>3562</v>
      </c>
      <c r="J320" s="23">
        <v>0</v>
      </c>
    </row>
    <row r="321" spans="1:10" ht="13.5" thickBot="1">
      <c r="A321" s="26" t="s">
        <v>643</v>
      </c>
      <c r="B321" s="26">
        <v>20274</v>
      </c>
      <c r="C321" s="26">
        <v>1452</v>
      </c>
      <c r="D321" s="26">
        <v>1121</v>
      </c>
      <c r="E321" s="26">
        <v>0</v>
      </c>
      <c r="F321" s="26">
        <v>1459</v>
      </c>
      <c r="G321" s="26">
        <v>766</v>
      </c>
      <c r="H321" s="26">
        <v>5368</v>
      </c>
      <c r="I321" s="26">
        <v>3178</v>
      </c>
      <c r="J321" s="26">
        <v>0</v>
      </c>
    </row>
    <row r="322" spans="1:10"/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  <rowBreaks count="6" manualBreakCount="6">
    <brk id="57" max="19" man="1"/>
    <brk id="94" max="19" man="1"/>
    <brk id="149" max="19" man="1"/>
    <brk id="206" max="19" man="1"/>
    <brk id="247" max="19" man="1"/>
    <brk id="291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7"/>
  <dimension ref="A1:H39"/>
  <sheetViews>
    <sheetView showGridLines="0" zoomScaleNormal="100" workbookViewId="0"/>
  </sheetViews>
  <sheetFormatPr defaultColWidth="0" defaultRowHeight="12.75" zeroHeight="1"/>
  <cols>
    <col min="1" max="1" width="25.5703125" style="11" customWidth="1"/>
    <col min="2" max="2" width="13.7109375" style="11" customWidth="1"/>
    <col min="3" max="3" width="11" style="11" customWidth="1"/>
    <col min="4" max="5" width="11.28515625" style="11" customWidth="1"/>
    <col min="6" max="6" width="16.5703125" style="11" customWidth="1"/>
    <col min="7" max="7" width="5" style="11" customWidth="1"/>
    <col min="8" max="16384" width="9.28515625" style="11" hidden="1"/>
  </cols>
  <sheetData>
    <row r="1" spans="1:6"/>
    <row r="2" spans="1:6" ht="15.75">
      <c r="A2" s="8" t="s">
        <v>663</v>
      </c>
    </row>
    <row r="3" spans="1:6" ht="15" customHeight="1">
      <c r="A3" s="11" t="s">
        <v>664</v>
      </c>
    </row>
    <row r="4" spans="1:6" ht="15" customHeight="1">
      <c r="A4" s="9" t="s">
        <v>153</v>
      </c>
    </row>
    <row r="5" spans="1:6" ht="15" customHeight="1">
      <c r="A5" s="11" t="s">
        <v>154</v>
      </c>
    </row>
    <row r="6" spans="1:6" ht="6" customHeight="1">
      <c r="A6" s="9"/>
    </row>
    <row r="7" spans="1:6" ht="15.75" customHeight="1">
      <c r="A7" s="66" t="s">
        <v>155</v>
      </c>
      <c r="B7" s="67" t="s">
        <v>156</v>
      </c>
      <c r="C7" s="68" t="s">
        <v>157</v>
      </c>
      <c r="D7" s="68" t="s">
        <v>158</v>
      </c>
      <c r="E7" s="68" t="s">
        <v>159</v>
      </c>
      <c r="F7" s="68" t="s">
        <v>160</v>
      </c>
    </row>
    <row r="8" spans="1:6" ht="15.75" customHeight="1">
      <c r="A8" s="69"/>
      <c r="B8" s="47" t="s">
        <v>161</v>
      </c>
      <c r="C8" s="47" t="s">
        <v>162</v>
      </c>
      <c r="D8" s="47" t="s">
        <v>163</v>
      </c>
      <c r="E8" s="47" t="s">
        <v>164</v>
      </c>
      <c r="F8" s="47" t="s">
        <v>165</v>
      </c>
    </row>
    <row r="9" spans="1:6" ht="15.75" customHeight="1">
      <c r="A9" s="69"/>
      <c r="B9" s="47" t="s">
        <v>166</v>
      </c>
      <c r="C9" s="47" t="s">
        <v>277</v>
      </c>
      <c r="D9" s="47" t="s">
        <v>167</v>
      </c>
      <c r="E9" s="47" t="s">
        <v>665</v>
      </c>
      <c r="F9" s="47" t="s">
        <v>168</v>
      </c>
    </row>
    <row r="10" spans="1:6" ht="15.75" customHeight="1">
      <c r="A10" s="70"/>
      <c r="B10" s="15"/>
      <c r="C10" s="47" t="s">
        <v>169</v>
      </c>
      <c r="D10" s="47" t="s">
        <v>170</v>
      </c>
      <c r="E10" s="47" t="s">
        <v>22</v>
      </c>
      <c r="F10" s="47" t="s">
        <v>166</v>
      </c>
    </row>
    <row r="11" spans="1:6" ht="15.75" customHeight="1">
      <c r="A11" s="71"/>
      <c r="B11" s="43"/>
      <c r="C11" s="72">
        <v>2021</v>
      </c>
      <c r="D11" s="43"/>
      <c r="E11" s="43"/>
      <c r="F11" s="43"/>
    </row>
    <row r="12" spans="1:6">
      <c r="A12" s="21" t="s">
        <v>171</v>
      </c>
      <c r="B12" s="23">
        <v>32621748</v>
      </c>
      <c r="C12" s="23"/>
      <c r="D12" s="23"/>
      <c r="E12" s="23"/>
      <c r="F12" s="23">
        <f>SUM(F13:F15)</f>
        <v>32621734.623999998</v>
      </c>
    </row>
    <row r="13" spans="1:6">
      <c r="A13" s="69" t="s">
        <v>172</v>
      </c>
      <c r="B13" s="44" t="s">
        <v>273</v>
      </c>
      <c r="C13" s="23">
        <v>29030</v>
      </c>
      <c r="D13" s="23">
        <v>100</v>
      </c>
      <c r="E13" s="23">
        <v>1084236</v>
      </c>
      <c r="F13" s="23">
        <v>31475371.079999998</v>
      </c>
    </row>
    <row r="14" spans="1:6">
      <c r="A14" s="69" t="s">
        <v>173</v>
      </c>
      <c r="B14" s="44" t="s">
        <v>273</v>
      </c>
      <c r="C14" s="23">
        <v>830</v>
      </c>
      <c r="D14" s="23">
        <v>125</v>
      </c>
      <c r="E14" s="23">
        <v>1355296</v>
      </c>
      <c r="F14" s="23">
        <v>1124895.68</v>
      </c>
    </row>
    <row r="15" spans="1:6">
      <c r="A15" s="69" t="s">
        <v>174</v>
      </c>
      <c r="B15" s="44" t="s">
        <v>273</v>
      </c>
      <c r="C15" s="23">
        <v>44</v>
      </c>
      <c r="D15" s="23">
        <v>45</v>
      </c>
      <c r="E15" s="23">
        <v>487906</v>
      </c>
      <c r="F15" s="23">
        <v>21467.864000000001</v>
      </c>
    </row>
    <row r="16" spans="1:6">
      <c r="A16" s="21" t="s">
        <v>175</v>
      </c>
      <c r="B16" s="44">
        <v>8648377</v>
      </c>
      <c r="C16" s="23">
        <v>40202</v>
      </c>
      <c r="D16" s="23">
        <v>100</v>
      </c>
      <c r="E16" s="23">
        <v>215123</v>
      </c>
      <c r="F16" s="23">
        <v>8648374.8460000008</v>
      </c>
    </row>
    <row r="17" spans="1:6">
      <c r="A17" s="21" t="s">
        <v>176</v>
      </c>
      <c r="B17" s="44">
        <v>4976710</v>
      </c>
      <c r="C17" s="23"/>
      <c r="D17" s="23"/>
      <c r="E17" s="23"/>
      <c r="F17" s="23">
        <f>SUM(F18:F22)</f>
        <v>4976700.4510000004</v>
      </c>
    </row>
    <row r="18" spans="1:6">
      <c r="A18" s="69" t="s">
        <v>177</v>
      </c>
      <c r="B18" s="44" t="s">
        <v>273</v>
      </c>
      <c r="C18" s="23">
        <v>8842</v>
      </c>
      <c r="D18" s="23">
        <v>100</v>
      </c>
      <c r="E18" s="23">
        <v>314644</v>
      </c>
      <c r="F18" s="23">
        <v>2782082.2480000001</v>
      </c>
    </row>
    <row r="19" spans="1:6">
      <c r="A19" s="69" t="s">
        <v>178</v>
      </c>
      <c r="B19" s="44" t="s">
        <v>273</v>
      </c>
      <c r="C19" s="23">
        <v>4576</v>
      </c>
      <c r="D19" s="23">
        <v>55</v>
      </c>
      <c r="E19" s="23">
        <v>173054</v>
      </c>
      <c r="F19" s="23">
        <v>791895.10400000005</v>
      </c>
    </row>
    <row r="20" spans="1:6">
      <c r="A20" s="69" t="s">
        <v>179</v>
      </c>
      <c r="B20" s="44" t="s">
        <v>273</v>
      </c>
      <c r="C20" s="23">
        <v>4113</v>
      </c>
      <c r="D20" s="23">
        <v>25</v>
      </c>
      <c r="E20" s="23">
        <v>78661</v>
      </c>
      <c r="F20" s="23">
        <v>323532.69300000003</v>
      </c>
    </row>
    <row r="21" spans="1:6">
      <c r="A21" s="69" t="s">
        <v>180</v>
      </c>
      <c r="B21" s="44" t="s">
        <v>273</v>
      </c>
      <c r="C21" s="23">
        <v>6670</v>
      </c>
      <c r="D21" s="23">
        <v>25</v>
      </c>
      <c r="E21" s="23">
        <v>78661</v>
      </c>
      <c r="F21" s="23">
        <v>524668.87</v>
      </c>
    </row>
    <row r="22" spans="1:6">
      <c r="A22" s="69" t="s">
        <v>181</v>
      </c>
      <c r="B22" s="44" t="s">
        <v>273</v>
      </c>
      <c r="C22" s="23">
        <v>17624</v>
      </c>
      <c r="D22" s="23">
        <v>10</v>
      </c>
      <c r="E22" s="23">
        <v>31464</v>
      </c>
      <c r="F22" s="23">
        <v>554521.53599999996</v>
      </c>
    </row>
    <row r="23" spans="1:6">
      <c r="A23" s="73" t="s">
        <v>182</v>
      </c>
      <c r="B23" s="44">
        <v>7614140</v>
      </c>
      <c r="C23" s="23"/>
      <c r="D23" s="23"/>
      <c r="E23" s="23"/>
      <c r="F23" s="23">
        <f>SUM(F24:F25)</f>
        <v>7614137.9820000008</v>
      </c>
    </row>
    <row r="24" spans="1:6">
      <c r="A24" s="69" t="s">
        <v>183</v>
      </c>
      <c r="B24" s="44"/>
      <c r="C24" s="23">
        <v>4982</v>
      </c>
      <c r="D24" s="23">
        <v>100</v>
      </c>
      <c r="E24" s="23">
        <v>642706</v>
      </c>
      <c r="F24" s="23">
        <v>3201961.2919999999</v>
      </c>
    </row>
    <row r="25" spans="1:6" ht="14.25">
      <c r="A25" s="69" t="s">
        <v>184</v>
      </c>
      <c r="B25" s="44"/>
      <c r="C25" s="23">
        <v>13730</v>
      </c>
      <c r="D25" s="23">
        <v>50</v>
      </c>
      <c r="E25" s="23">
        <v>321353</v>
      </c>
      <c r="F25" s="23">
        <v>4412176.6900000004</v>
      </c>
    </row>
    <row r="26" spans="1:6" ht="18.75" customHeight="1">
      <c r="A26" s="74" t="s">
        <v>86</v>
      </c>
      <c r="B26" s="75">
        <f>B23+B17+B16+B12</f>
        <v>53860975</v>
      </c>
      <c r="C26" s="76"/>
      <c r="D26" s="76"/>
      <c r="E26" s="76"/>
      <c r="F26" s="76">
        <f>F12+F16+F17+F23</f>
        <v>53860947.902999997</v>
      </c>
    </row>
    <row r="27" spans="1:6" ht="21" customHeight="1">
      <c r="A27" s="77" t="s">
        <v>666</v>
      </c>
      <c r="B27" s="17"/>
      <c r="C27" s="17"/>
      <c r="D27" s="17"/>
      <c r="E27" s="17"/>
      <c r="F27" s="37"/>
    </row>
    <row r="28" spans="1:6">
      <c r="A28" s="77" t="s">
        <v>185</v>
      </c>
      <c r="B28" s="17"/>
      <c r="C28" s="17"/>
      <c r="D28" s="17"/>
      <c r="E28" s="17"/>
      <c r="F28" s="37"/>
    </row>
    <row r="29" spans="1:6">
      <c r="A29" s="78" t="s">
        <v>186</v>
      </c>
      <c r="B29" s="17"/>
      <c r="C29" s="17"/>
      <c r="D29" s="17"/>
      <c r="E29" s="17"/>
      <c r="F29" s="37"/>
    </row>
    <row r="30" spans="1:6"/>
    <row r="31" spans="1:6" ht="15.75">
      <c r="A31" s="79" t="s">
        <v>187</v>
      </c>
      <c r="B31" s="17"/>
      <c r="C31" s="17"/>
      <c r="D31" s="17"/>
      <c r="E31" s="17"/>
    </row>
    <row r="32" spans="1:6" ht="15.75">
      <c r="A32" s="80"/>
      <c r="B32" s="81" t="s">
        <v>276</v>
      </c>
      <c r="C32" s="204" t="s">
        <v>319</v>
      </c>
      <c r="D32" s="202"/>
      <c r="E32" s="81" t="s">
        <v>188</v>
      </c>
    </row>
    <row r="33" spans="1:8" ht="15.75">
      <c r="A33" s="82"/>
      <c r="B33" s="75" t="s">
        <v>667</v>
      </c>
      <c r="C33" s="83">
        <v>2022</v>
      </c>
      <c r="D33" s="83" t="s">
        <v>668</v>
      </c>
      <c r="E33" s="75" t="s">
        <v>669</v>
      </c>
    </row>
    <row r="34" spans="1:8" ht="18" customHeight="1">
      <c r="A34" s="18" t="s">
        <v>189</v>
      </c>
      <c r="B34" s="23">
        <v>72428584</v>
      </c>
    </row>
    <row r="35" spans="1:8">
      <c r="A35" s="18" t="s">
        <v>190</v>
      </c>
      <c r="B35" s="23">
        <v>14099637</v>
      </c>
    </row>
    <row r="36" spans="1:8">
      <c r="A36" s="20" t="s">
        <v>191</v>
      </c>
      <c r="B36" s="76">
        <f>B34-B35</f>
        <v>58328947</v>
      </c>
      <c r="C36" s="42">
        <v>1.079</v>
      </c>
      <c r="D36" s="42">
        <v>1.052</v>
      </c>
      <c r="E36" s="76">
        <v>66209654.371275999</v>
      </c>
    </row>
    <row r="37" spans="1:8" ht="19.5" customHeight="1">
      <c r="A37" s="84" t="s">
        <v>670</v>
      </c>
      <c r="B37" s="17"/>
      <c r="C37" s="17"/>
      <c r="D37" s="17"/>
      <c r="E37" s="17"/>
      <c r="F37" s="17"/>
      <c r="H37" s="23"/>
    </row>
    <row r="38" spans="1:8">
      <c r="A38" s="149" t="s">
        <v>671</v>
      </c>
      <c r="B38" s="85"/>
    </row>
    <row r="39" spans="1:8"/>
  </sheetData>
  <mergeCells count="1">
    <mergeCell ref="C32:D3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1"/>
  <dimension ref="A1:D52"/>
  <sheetViews>
    <sheetView showGridLines="0" zoomScaleNormal="100" workbookViewId="0"/>
  </sheetViews>
  <sheetFormatPr defaultColWidth="0" defaultRowHeight="15" customHeight="1" zeroHeight="1"/>
  <cols>
    <col min="1" max="1" width="3.7109375" style="86" customWidth="1"/>
    <col min="2" max="2" width="55.7109375" style="86" customWidth="1"/>
    <col min="3" max="3" width="20.28515625" style="99" customWidth="1"/>
    <col min="4" max="4" width="10.7109375" style="86" customWidth="1"/>
    <col min="5" max="16384" width="53.28515625" style="86" hidden="1"/>
  </cols>
  <sheetData>
    <row r="1" spans="1:4" ht="18" customHeight="1">
      <c r="B1" s="87" t="s">
        <v>646</v>
      </c>
      <c r="C1" s="88"/>
    </row>
    <row r="2" spans="1:4" ht="12.75" customHeight="1">
      <c r="A2" s="89"/>
      <c r="B2" s="9"/>
      <c r="C2" s="90"/>
    </row>
    <row r="3" spans="1:4" ht="21" customHeight="1">
      <c r="A3" s="89"/>
      <c r="B3" s="91"/>
      <c r="C3" s="92" t="s">
        <v>192</v>
      </c>
    </row>
    <row r="4" spans="1:4" ht="12.75" customHeight="1">
      <c r="A4" s="89"/>
      <c r="B4" s="91"/>
      <c r="C4" s="93" t="s">
        <v>314</v>
      </c>
    </row>
    <row r="5" spans="1:4" ht="18" customHeight="1">
      <c r="A5" s="89"/>
      <c r="B5" s="94" t="s">
        <v>672</v>
      </c>
      <c r="C5" s="95"/>
    </row>
    <row r="6" spans="1:4" ht="12.75" customHeight="1">
      <c r="A6" s="89"/>
      <c r="B6" s="91" t="s">
        <v>193</v>
      </c>
      <c r="C6" s="95">
        <f>VLOOKUP($C$4,Data!$C$11:$AQ$300,2,0)</f>
        <v>510305.391</v>
      </c>
    </row>
    <row r="7" spans="1:4" ht="12.75" customHeight="1">
      <c r="A7" s="89"/>
      <c r="B7" s="96" t="s">
        <v>194</v>
      </c>
      <c r="C7" s="95">
        <f>VLOOKUP($C$4,Data!$C$11:$AQ$300,3,0)</f>
        <v>58712</v>
      </c>
    </row>
    <row r="8" spans="1:4" s="8" customFormat="1" ht="12.75" customHeight="1">
      <c r="A8" s="79"/>
      <c r="B8" s="97" t="s">
        <v>195</v>
      </c>
      <c r="C8" s="95">
        <f>VLOOKUP($C$4,Data!$C$11:$AQ$300,4,0)</f>
        <v>569017.39099999995</v>
      </c>
    </row>
    <row r="9" spans="1:4" ht="24" customHeight="1">
      <c r="A9" s="89"/>
      <c r="B9" s="94" t="s">
        <v>196</v>
      </c>
      <c r="C9" s="95"/>
      <c r="D9" s="11"/>
    </row>
    <row r="10" spans="1:4" ht="12.75" customHeight="1">
      <c r="A10" s="89"/>
      <c r="B10" s="98" t="s">
        <v>673</v>
      </c>
      <c r="D10" s="11"/>
    </row>
    <row r="11" spans="1:4" ht="12.75" customHeight="1">
      <c r="A11" s="89"/>
      <c r="B11" s="91" t="s">
        <v>262</v>
      </c>
      <c r="C11" s="95">
        <f>VLOOKUP($C$4,Data!$C$11:$AQ$300,5,0)</f>
        <v>252079</v>
      </c>
      <c r="D11" s="11"/>
    </row>
    <row r="12" spans="1:4" ht="12.75" customHeight="1">
      <c r="A12" s="89"/>
      <c r="B12" s="91" t="s">
        <v>263</v>
      </c>
      <c r="C12" s="95">
        <f>VLOOKUP($C$4,Data!$C$11:$AQ$300,6,0)</f>
        <v>146002</v>
      </c>
      <c r="D12" s="11"/>
    </row>
    <row r="13" spans="1:4" ht="12.75" customHeight="1">
      <c r="A13" s="89"/>
      <c r="B13" s="91" t="s">
        <v>264</v>
      </c>
      <c r="C13" s="95">
        <f>VLOOKUP($C$4,Data!$C$11:$AQ$300,7,0)</f>
        <v>25167</v>
      </c>
      <c r="D13" s="11"/>
    </row>
    <row r="14" spans="1:4" ht="12.75" customHeight="1">
      <c r="A14" s="89"/>
      <c r="B14" s="100" t="s">
        <v>197</v>
      </c>
      <c r="C14" s="95">
        <f>VLOOKUP($C$4,Data!$C$11:$AQ$300,8,0)</f>
        <v>33885</v>
      </c>
    </row>
    <row r="15" spans="1:4" ht="12.75" customHeight="1">
      <c r="A15" s="89"/>
      <c r="B15" s="100" t="s">
        <v>198</v>
      </c>
      <c r="C15" s="95">
        <f>VLOOKUP($C$4,Data!$C$11:$AQ$300,9,0)</f>
        <v>0</v>
      </c>
    </row>
    <row r="16" spans="1:4" ht="12.75" customHeight="1">
      <c r="A16" s="89"/>
      <c r="B16" s="91" t="s">
        <v>265</v>
      </c>
      <c r="C16" s="95">
        <f>VLOOKUP($C$4,Data!$C$11:$AQ$300,10,0)</f>
        <v>75</v>
      </c>
    </row>
    <row r="17" spans="1:4" ht="12.75" customHeight="1">
      <c r="A17" s="89"/>
      <c r="B17" s="91" t="s">
        <v>266</v>
      </c>
      <c r="C17" s="95">
        <f>VLOOKUP($C$4,Data!$C$11:$AQ$300,11,0)</f>
        <v>59700</v>
      </c>
    </row>
    <row r="18" spans="1:4" ht="12.75" customHeight="1">
      <c r="A18" s="89"/>
      <c r="B18" s="91" t="s">
        <v>267</v>
      </c>
      <c r="C18" s="95">
        <f>VLOOKUP($C$4,Data!$C$11:$AQ$300,12,0)</f>
        <v>58712</v>
      </c>
    </row>
    <row r="19" spans="1:4" ht="12.75" customHeight="1">
      <c r="A19" s="89"/>
      <c r="B19" s="100" t="s">
        <v>199</v>
      </c>
      <c r="C19" s="95">
        <f>VLOOKUP($C$4,Data!$C$11:$AQ$300,13,0)</f>
        <v>2217</v>
      </c>
    </row>
    <row r="20" spans="1:4" ht="21" customHeight="1">
      <c r="A20" s="89"/>
      <c r="B20" s="101" t="s">
        <v>268</v>
      </c>
      <c r="C20" s="95"/>
    </row>
    <row r="21" spans="1:4" ht="12.75" customHeight="1">
      <c r="A21" s="89"/>
      <c r="B21" s="18" t="s">
        <v>661</v>
      </c>
      <c r="C21" s="95">
        <f>VLOOKUP($C$4,Data!$C$11:$AQ$300,14,0)</f>
        <v>353288.71850000002</v>
      </c>
    </row>
    <row r="22" spans="1:4" ht="12.75" customHeight="1">
      <c r="A22" s="89"/>
      <c r="B22" s="102" t="s">
        <v>200</v>
      </c>
      <c r="C22" s="95">
        <f>VLOOKUP($C$4,Data!$C$11:$AQ$300,15,0)</f>
        <v>174295.9</v>
      </c>
    </row>
    <row r="23" spans="1:4" ht="12.75" customHeight="1">
      <c r="A23" s="89"/>
      <c r="B23" s="103" t="s">
        <v>201</v>
      </c>
      <c r="C23" s="95">
        <f>VLOOKUP($C$4,Data!$C$11:$AQ$300,16,0)</f>
        <v>-52693.2</v>
      </c>
    </row>
    <row r="24" spans="1:4" ht="12.75" customHeight="1">
      <c r="A24" s="89"/>
      <c r="B24" s="103" t="s">
        <v>202</v>
      </c>
      <c r="C24" s="95">
        <f>VLOOKUP($C$4,Data!$C$11:$AQ$300,17,0)</f>
        <v>39756.199999999997</v>
      </c>
    </row>
    <row r="25" spans="1:4" s="9" customFormat="1" ht="12.75" customHeight="1">
      <c r="B25" s="101" t="s">
        <v>203</v>
      </c>
      <c r="C25" s="95">
        <f>VLOOKUP($C$4,Data!$C$11:$AQ$300,18,0)</f>
        <v>514647.61849999998</v>
      </c>
    </row>
    <row r="26" spans="1:4" s="9" customFormat="1" ht="21" customHeight="1">
      <c r="B26" s="101" t="s">
        <v>269</v>
      </c>
      <c r="C26" s="95"/>
    </row>
    <row r="27" spans="1:4" s="9" customFormat="1" ht="12.75" customHeight="1">
      <c r="B27" s="18" t="s">
        <v>271</v>
      </c>
      <c r="C27" s="95">
        <f>VLOOKUP($C$4,Data!$C$11:$AQ$300,18,0)</f>
        <v>514647.61849999998</v>
      </c>
    </row>
    <row r="28" spans="1:4" ht="12.75" customHeight="1">
      <c r="B28" s="18" t="s">
        <v>272</v>
      </c>
      <c r="C28" s="95">
        <f>VLOOKUP($C$4,Data!$C$11:$AQ$300,19,0)</f>
        <v>569017.39099999995</v>
      </c>
      <c r="D28" s="9"/>
    </row>
    <row r="29" spans="1:4" ht="12.75" customHeight="1">
      <c r="B29" s="18" t="s">
        <v>204</v>
      </c>
      <c r="C29" s="95">
        <f>VLOOKUP($C$4,Data!$C$11:$AQ$300,20,0)</f>
        <v>483664.78234999999</v>
      </c>
      <c r="D29" s="9"/>
    </row>
    <row r="30" spans="1:4" ht="12.75" customHeight="1">
      <c r="B30" s="33" t="s">
        <v>205</v>
      </c>
      <c r="C30" s="95">
        <f>VLOOKUP($C$4,Data!$C$11:$AQ$300,21,0)</f>
        <v>30982.836149999901</v>
      </c>
      <c r="D30" s="9"/>
    </row>
    <row r="31" spans="1:4" ht="12.75" customHeight="1">
      <c r="B31" s="33" t="s">
        <v>206</v>
      </c>
      <c r="C31" s="95">
        <f>VLOOKUP($C$4,Data!$C$11:$AQ$300,22,0)</f>
        <v>21687.985304999998</v>
      </c>
      <c r="D31" s="9"/>
    </row>
    <row r="32" spans="1:4" ht="12.75" customHeight="1">
      <c r="B32" s="33" t="s">
        <v>674</v>
      </c>
      <c r="C32" s="104">
        <f>VLOOKUP($C$4,Data!$C$11:$AQ$300,23,0)</f>
        <v>1.038</v>
      </c>
      <c r="D32" s="9"/>
    </row>
    <row r="33" spans="2:4" ht="24" customHeight="1">
      <c r="B33" s="94" t="s">
        <v>270</v>
      </c>
      <c r="C33" s="95"/>
      <c r="D33" s="9"/>
    </row>
    <row r="34" spans="2:4" ht="12.75" customHeight="1">
      <c r="B34" s="33" t="s">
        <v>675</v>
      </c>
      <c r="C34" s="95">
        <f>VLOOKUP($C$4,Data!$C$11:$AQ$300,24,0)</f>
        <v>95238</v>
      </c>
      <c r="D34" s="9"/>
    </row>
    <row r="35" spans="2:4" ht="12.75" customHeight="1">
      <c r="B35" s="33" t="s">
        <v>676</v>
      </c>
      <c r="C35" s="95">
        <f>VLOOKUP($C$4,Data!$C$11:$AQ$300,25,0)</f>
        <v>590640.05185799999</v>
      </c>
      <c r="D35" s="9"/>
    </row>
    <row r="36" spans="2:4" ht="12.75" customHeight="1">
      <c r="B36" s="33" t="s">
        <v>677</v>
      </c>
      <c r="C36" s="95"/>
      <c r="D36" s="9"/>
    </row>
    <row r="37" spans="2:4" ht="12.75" customHeight="1">
      <c r="B37" s="105" t="s">
        <v>207</v>
      </c>
      <c r="C37" s="95">
        <f>VLOOKUP($C$4,Data!$C$11:$AQ$300,26,0)</f>
        <v>652456.19431568903</v>
      </c>
      <c r="D37" s="9"/>
    </row>
    <row r="38" spans="2:4" ht="12.75" customHeight="1">
      <c r="B38" s="105" t="str">
        <f>"- kronor per invånare (riksmedelvärde: "&amp;ROUND('Tabell 1'!G8,0)&amp; ")"</f>
        <v>- kronor per invånare (riksmedelvärde: 6297)</v>
      </c>
      <c r="C38" s="95">
        <f>VLOOKUP($C$4,Data!$C$11:$AQ$300,27,0)</f>
        <v>6850.7968911116304</v>
      </c>
      <c r="D38" s="9"/>
    </row>
    <row r="39" spans="2:4" ht="12.75" customHeight="1">
      <c r="B39" s="33" t="s">
        <v>208</v>
      </c>
      <c r="C39" s="95">
        <f>VLOOKUP($C$4,Data!$C$11:$AQ$300,28,0)</f>
        <v>553.94251288240503</v>
      </c>
      <c r="D39" s="9"/>
    </row>
    <row r="40" spans="2:4" ht="18" customHeight="1">
      <c r="B40" s="106" t="s">
        <v>278</v>
      </c>
      <c r="C40" s="161">
        <f>VLOOKUP($C$4,Data!$C$11:$AQ$300,29,0)</f>
        <v>52756377</v>
      </c>
      <c r="D40" s="9"/>
    </row>
    <row r="41" spans="2:4" ht="12.75" customHeight="1">
      <c r="B41" s="33"/>
      <c r="D41" s="9"/>
    </row>
    <row r="42" spans="2:4" ht="12.75" customHeight="1">
      <c r="B42" s="33"/>
      <c r="C42" s="95"/>
      <c r="D42" s="9"/>
    </row>
    <row r="43" spans="2:4" s="108" customFormat="1" ht="8.25" customHeight="1" thickBot="1">
      <c r="B43" s="25"/>
      <c r="C43" s="107"/>
      <c r="D43" s="25"/>
    </row>
    <row r="51" spans="2:2" hidden="1">
      <c r="B51" s="109"/>
    </row>
    <row r="52" spans="2:2" hidden="1">
      <c r="B52" s="109"/>
    </row>
  </sheetData>
  <conditionalFormatting sqref="C6:C8 C20 C42">
    <cfRule type="cellIs" dxfId="1" priority="1" stopIfTrue="1" operator="lessThan">
      <formula>0</formula>
    </cfRule>
  </conditionalFormatting>
  <conditionalFormatting sqref="C26:C39">
    <cfRule type="cellIs" dxfId="0" priority="2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  <drawing r:id="rId2"/>
  <legacyDrawing r:id="rId3"/>
  <controls>
    <mc:AlternateContent xmlns:mc="http://schemas.openxmlformats.org/markup-compatibility/2006">
      <mc:Choice Requires="x14">
        <control shapeId="6145" r:id="rId4" name="ComboBox1">
          <controlPr defaultSize="0" autoLine="0" linkedCell="C4" listFillRange="Data!C11:C300" r:id="rId5">
            <anchor moveWithCells="1">
              <from>
                <xdr:col>2</xdr:col>
                <xdr:colOff>0</xdr:colOff>
                <xdr:row>3</xdr:row>
                <xdr:rowOff>0</xdr:rowOff>
              </from>
              <to>
                <xdr:col>3</xdr:col>
                <xdr:colOff>381000</xdr:colOff>
                <xdr:row>4</xdr:row>
                <xdr:rowOff>57150</xdr:rowOff>
              </to>
            </anchor>
          </controlPr>
        </control>
      </mc:Choice>
      <mc:Fallback>
        <control shapeId="6145" r:id="rId4" name="ComboBox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/>
  <dimension ref="A1:AG342"/>
  <sheetViews>
    <sheetView zoomScaleNormal="100" workbookViewId="0">
      <selection activeCell="B300" sqref="B300"/>
    </sheetView>
  </sheetViews>
  <sheetFormatPr defaultColWidth="9.28515625" defaultRowHeight="12.75"/>
  <cols>
    <col min="1" max="1" width="9.28515625" style="122"/>
    <col min="2" max="2" width="5" style="11" bestFit="1" customWidth="1"/>
    <col min="3" max="3" width="14.7109375" style="11" bestFit="1" customWidth="1"/>
    <col min="4" max="4" width="9.28515625" style="11"/>
    <col min="5" max="5" width="9.42578125" style="11" bestFit="1" customWidth="1"/>
    <col min="6" max="7" width="9.28515625" style="11"/>
    <col min="8" max="8" width="11" style="11" bestFit="1" customWidth="1"/>
    <col min="9" max="9" width="10.28515625" style="11" bestFit="1" customWidth="1"/>
    <col min="10" max="10" width="9" style="11" bestFit="1" customWidth="1"/>
    <col min="11" max="12" width="7.5703125" style="11" bestFit="1" customWidth="1"/>
    <col min="13" max="14" width="9.42578125" style="11" bestFit="1" customWidth="1"/>
    <col min="15" max="15" width="8.42578125" style="11" bestFit="1" customWidth="1"/>
    <col min="16" max="16" width="9.7109375" style="11" bestFit="1" customWidth="1"/>
    <col min="17" max="17" width="11.28515625" style="11" customWidth="1"/>
    <col min="18" max="18" width="8.28515625" style="11" bestFit="1" customWidth="1"/>
    <col min="19" max="19" width="8.7109375" style="11" bestFit="1" customWidth="1"/>
    <col min="20" max="20" width="9.5703125" style="11" bestFit="1" customWidth="1"/>
    <col min="21" max="23" width="9.28515625" style="11"/>
    <col min="24" max="24" width="9.7109375" style="11" bestFit="1" customWidth="1"/>
    <col min="25" max="25" width="9.28515625" style="11"/>
    <col min="26" max="26" width="10.28515625" style="11" bestFit="1" customWidth="1"/>
    <col min="27" max="27" width="9.5703125" style="11" bestFit="1" customWidth="1"/>
    <col min="28" max="29" width="10.28515625" style="11" bestFit="1" customWidth="1"/>
    <col min="30" max="30" width="9" style="11" bestFit="1" customWidth="1"/>
    <col min="31" max="31" width="11.28515625" style="11" bestFit="1" customWidth="1"/>
    <col min="32" max="32" width="12.7109375" style="11" bestFit="1" customWidth="1"/>
    <col min="33" max="33" width="14.7109375" style="11" bestFit="1" customWidth="1"/>
    <col min="34" max="34" width="10" style="11" bestFit="1" customWidth="1"/>
    <col min="35" max="36" width="9.7109375" style="11" bestFit="1" customWidth="1"/>
    <col min="37" max="37" width="9" style="11" bestFit="1" customWidth="1"/>
    <col min="38" max="38" width="12" style="11" bestFit="1" customWidth="1"/>
    <col min="39" max="39" width="11.7109375" style="11" bestFit="1" customWidth="1"/>
    <col min="40" max="41" width="7.7109375" style="11" bestFit="1" customWidth="1"/>
    <col min="42" max="16384" width="9.28515625" style="11"/>
  </cols>
  <sheetData>
    <row r="1" spans="1:33" ht="15">
      <c r="C1" s="110" t="s">
        <v>209</v>
      </c>
      <c r="D1" s="47" t="s">
        <v>9</v>
      </c>
      <c r="E1" s="10" t="s">
        <v>210</v>
      </c>
      <c r="F1" s="10" t="s">
        <v>7</v>
      </c>
      <c r="G1" s="205" t="s">
        <v>256</v>
      </c>
      <c r="H1" s="206"/>
      <c r="I1" s="206"/>
      <c r="J1" s="206"/>
      <c r="K1" s="206"/>
      <c r="L1" s="206"/>
      <c r="M1" s="206"/>
      <c r="N1" s="206"/>
      <c r="O1" s="206"/>
      <c r="P1" s="207" t="s">
        <v>211</v>
      </c>
      <c r="Q1" s="208"/>
      <c r="R1" s="208"/>
      <c r="S1" s="208"/>
      <c r="T1" s="208"/>
      <c r="U1" s="10" t="s">
        <v>7</v>
      </c>
      <c r="V1" s="10" t="s">
        <v>81</v>
      </c>
      <c r="W1" s="10" t="s">
        <v>82</v>
      </c>
      <c r="X1" s="10" t="s">
        <v>82</v>
      </c>
      <c r="Y1" s="10" t="s">
        <v>8</v>
      </c>
      <c r="Z1" s="34" t="s">
        <v>212</v>
      </c>
      <c r="AA1" s="10" t="s">
        <v>9</v>
      </c>
      <c r="AB1" s="10" t="s">
        <v>9</v>
      </c>
      <c r="AC1" s="10" t="s">
        <v>9</v>
      </c>
      <c r="AD1" s="10" t="s">
        <v>11</v>
      </c>
      <c r="AE1" s="10" t="s">
        <v>11</v>
      </c>
      <c r="AF1" s="10"/>
    </row>
    <row r="2" spans="1:33">
      <c r="C2" s="111"/>
      <c r="D2" s="47" t="s">
        <v>15</v>
      </c>
      <c r="E2" s="10" t="s">
        <v>213</v>
      </c>
      <c r="F2" s="10" t="s">
        <v>13</v>
      </c>
      <c r="G2" s="10" t="s">
        <v>214</v>
      </c>
      <c r="H2" s="10" t="s">
        <v>215</v>
      </c>
      <c r="I2" s="204" t="s">
        <v>216</v>
      </c>
      <c r="J2" s="204"/>
      <c r="K2" s="204"/>
      <c r="L2" s="10" t="s">
        <v>122</v>
      </c>
      <c r="M2" s="10" t="s">
        <v>210</v>
      </c>
      <c r="N2" s="10" t="s">
        <v>210</v>
      </c>
      <c r="O2" s="10" t="s">
        <v>124</v>
      </c>
      <c r="P2" s="10" t="s">
        <v>83</v>
      </c>
      <c r="Q2" s="112" t="s">
        <v>217</v>
      </c>
      <c r="R2" s="112" t="s">
        <v>217</v>
      </c>
      <c r="S2" s="15" t="s">
        <v>218</v>
      </c>
      <c r="T2" s="10" t="s">
        <v>86</v>
      </c>
      <c r="U2" s="10" t="s">
        <v>13</v>
      </c>
      <c r="V2" s="10" t="s">
        <v>87</v>
      </c>
      <c r="W2" s="10" t="s">
        <v>88</v>
      </c>
      <c r="X2" s="10" t="s">
        <v>88</v>
      </c>
      <c r="Y2" s="10" t="s">
        <v>14</v>
      </c>
      <c r="Z2" s="112"/>
      <c r="AA2" s="10" t="s">
        <v>15</v>
      </c>
      <c r="AB2" s="10" t="s">
        <v>15</v>
      </c>
      <c r="AC2" s="10" t="s">
        <v>15</v>
      </c>
      <c r="AD2" s="10" t="s">
        <v>219</v>
      </c>
      <c r="AE2" s="10" t="s">
        <v>279</v>
      </c>
      <c r="AF2" s="10"/>
    </row>
    <row r="3" spans="1:33">
      <c r="C3" s="111"/>
      <c r="D3" s="47" t="s">
        <v>220</v>
      </c>
      <c r="E3" s="16" t="s">
        <v>166</v>
      </c>
      <c r="F3" s="10" t="s">
        <v>19</v>
      </c>
      <c r="G3" s="10" t="s">
        <v>125</v>
      </c>
      <c r="H3" s="10" t="s">
        <v>221</v>
      </c>
      <c r="I3" s="10" t="s">
        <v>222</v>
      </c>
      <c r="J3" s="209" t="s">
        <v>223</v>
      </c>
      <c r="K3" s="209"/>
      <c r="L3" s="10" t="s">
        <v>129</v>
      </c>
      <c r="M3" s="10" t="s">
        <v>224</v>
      </c>
      <c r="N3" s="10" t="s">
        <v>225</v>
      </c>
      <c r="O3" s="10" t="s">
        <v>132</v>
      </c>
      <c r="P3" s="10" t="s">
        <v>89</v>
      </c>
      <c r="Q3" s="15" t="s">
        <v>226</v>
      </c>
      <c r="R3" s="15" t="s">
        <v>227</v>
      </c>
      <c r="S3" s="15" t="s">
        <v>87</v>
      </c>
      <c r="T3" s="10" t="s">
        <v>228</v>
      </c>
      <c r="U3" s="10" t="s">
        <v>19</v>
      </c>
      <c r="V3" s="10" t="s">
        <v>93</v>
      </c>
      <c r="W3" s="10" t="s">
        <v>87</v>
      </c>
      <c r="X3" s="10" t="s">
        <v>87</v>
      </c>
      <c r="Y3" s="10" t="s">
        <v>20</v>
      </c>
      <c r="Z3" s="113"/>
      <c r="AA3" s="10" t="s">
        <v>229</v>
      </c>
      <c r="AB3" s="10" t="s">
        <v>230</v>
      </c>
      <c r="AC3" s="10" t="s">
        <v>230</v>
      </c>
      <c r="AD3" s="10" t="s">
        <v>17</v>
      </c>
      <c r="AE3" s="10" t="s">
        <v>22</v>
      </c>
      <c r="AF3" s="10"/>
    </row>
    <row r="4" spans="1:33">
      <c r="C4" s="111"/>
      <c r="D4" s="47" t="s">
        <v>231</v>
      </c>
      <c r="E4" s="16"/>
      <c r="F4" s="10" t="s">
        <v>232</v>
      </c>
      <c r="G4" s="10" t="s">
        <v>233</v>
      </c>
      <c r="H4" s="10" t="s">
        <v>234</v>
      </c>
      <c r="I4" s="10" t="s">
        <v>235</v>
      </c>
      <c r="J4" s="210" t="s">
        <v>236</v>
      </c>
      <c r="K4" s="210"/>
      <c r="L4" s="10"/>
      <c r="M4" s="47"/>
      <c r="N4" s="47"/>
      <c r="O4" s="10" t="s">
        <v>54</v>
      </c>
      <c r="P4" s="10" t="s">
        <v>98</v>
      </c>
      <c r="Q4" s="15" t="s">
        <v>54</v>
      </c>
      <c r="R4" s="15" t="s">
        <v>237</v>
      </c>
      <c r="S4" s="15" t="s">
        <v>15</v>
      </c>
      <c r="T4" s="10" t="s">
        <v>87</v>
      </c>
      <c r="U4" s="10" t="s">
        <v>232</v>
      </c>
      <c r="V4" s="114" t="s">
        <v>238</v>
      </c>
      <c r="W4" s="10" t="s">
        <v>93</v>
      </c>
      <c r="X4" s="10" t="s">
        <v>239</v>
      </c>
      <c r="Y4" s="10" t="s">
        <v>23</v>
      </c>
      <c r="Z4" s="15"/>
      <c r="AA4" s="10" t="s">
        <v>240</v>
      </c>
      <c r="AB4" s="10" t="s">
        <v>241</v>
      </c>
      <c r="AC4" s="10" t="s">
        <v>241</v>
      </c>
      <c r="AD4" s="10" t="s">
        <v>242</v>
      </c>
      <c r="AE4" s="10"/>
      <c r="AF4" s="10"/>
    </row>
    <row r="5" spans="1:33">
      <c r="C5" s="111"/>
      <c r="D5" s="47" t="s">
        <v>166</v>
      </c>
      <c r="E5" s="39"/>
      <c r="F5" s="10" t="s">
        <v>166</v>
      </c>
      <c r="G5" s="10" t="s">
        <v>243</v>
      </c>
      <c r="H5" s="10" t="s">
        <v>236</v>
      </c>
      <c r="I5" s="10" t="s">
        <v>138</v>
      </c>
      <c r="J5" s="10" t="s">
        <v>244</v>
      </c>
      <c r="K5" s="10" t="s">
        <v>245</v>
      </c>
      <c r="L5" s="10"/>
      <c r="M5" s="10"/>
      <c r="N5" s="10"/>
      <c r="O5" s="10" t="s">
        <v>141</v>
      </c>
      <c r="P5" s="10" t="s">
        <v>246</v>
      </c>
      <c r="Q5" s="15" t="s">
        <v>247</v>
      </c>
      <c r="R5" s="15" t="s">
        <v>248</v>
      </c>
      <c r="S5" s="15" t="s">
        <v>249</v>
      </c>
      <c r="T5" s="10" t="s">
        <v>93</v>
      </c>
      <c r="U5" s="10" t="s">
        <v>166</v>
      </c>
      <c r="V5" s="10"/>
      <c r="W5" s="15"/>
      <c r="X5" s="114" t="s">
        <v>250</v>
      </c>
      <c r="Y5" s="10"/>
      <c r="Z5" s="15"/>
      <c r="AA5" s="10" t="s">
        <v>166</v>
      </c>
      <c r="AB5" s="10" t="s">
        <v>166</v>
      </c>
      <c r="AC5" s="10" t="s">
        <v>251</v>
      </c>
      <c r="AD5" s="10" t="s">
        <v>251</v>
      </c>
      <c r="AF5" s="10"/>
    </row>
    <row r="6" spans="1:33">
      <c r="C6" s="9"/>
      <c r="D6" s="47"/>
      <c r="E6" s="15"/>
      <c r="F6" s="10"/>
      <c r="G6" s="10" t="s">
        <v>252</v>
      </c>
      <c r="H6" s="10"/>
      <c r="I6" s="10" t="s">
        <v>93</v>
      </c>
      <c r="J6" s="10" t="s">
        <v>147</v>
      </c>
      <c r="K6" s="10" t="s">
        <v>147</v>
      </c>
      <c r="L6" s="10"/>
      <c r="M6" s="10"/>
      <c r="N6" s="10"/>
      <c r="O6" s="10" t="s">
        <v>145</v>
      </c>
      <c r="P6" s="47"/>
      <c r="Q6" s="15"/>
      <c r="R6" s="15" t="s">
        <v>137</v>
      </c>
      <c r="S6" s="15"/>
      <c r="T6" s="47"/>
      <c r="U6" s="47"/>
      <c r="V6" s="47"/>
      <c r="W6" s="47"/>
      <c r="X6" s="47"/>
      <c r="Y6" s="47"/>
      <c r="Z6" s="15"/>
      <c r="AA6" s="10"/>
      <c r="AB6" s="47"/>
      <c r="AC6" s="15"/>
      <c r="AD6" s="15"/>
      <c r="AE6" s="10"/>
      <c r="AF6" s="10"/>
    </row>
    <row r="7" spans="1:33">
      <c r="C7" s="9"/>
      <c r="D7" s="47"/>
      <c r="E7" s="15"/>
      <c r="F7" s="10"/>
      <c r="G7" s="10" t="s">
        <v>253</v>
      </c>
      <c r="H7" s="10" t="s">
        <v>254</v>
      </c>
      <c r="I7" s="10"/>
      <c r="J7" s="10"/>
      <c r="K7" s="10"/>
      <c r="L7" s="10"/>
      <c r="M7" s="10"/>
      <c r="N7" s="10"/>
      <c r="O7" s="10" t="s">
        <v>148</v>
      </c>
      <c r="P7" s="10"/>
      <c r="Q7" s="15"/>
      <c r="R7" s="15" t="s">
        <v>142</v>
      </c>
      <c r="S7" s="15"/>
      <c r="T7" s="10"/>
      <c r="U7" s="10"/>
      <c r="V7" s="39"/>
      <c r="W7" s="34"/>
      <c r="X7" s="39"/>
      <c r="Y7" s="15"/>
      <c r="Z7" s="15"/>
      <c r="AA7" s="10"/>
      <c r="AB7" s="47"/>
      <c r="AC7" s="15"/>
      <c r="AD7" s="15"/>
      <c r="AE7" s="114"/>
      <c r="AF7" s="10"/>
    </row>
    <row r="8" spans="1:33">
      <c r="C8" s="9"/>
      <c r="D8" s="47"/>
      <c r="E8" s="15"/>
      <c r="F8" s="10"/>
      <c r="G8" s="10" t="s">
        <v>255</v>
      </c>
      <c r="H8" s="47"/>
      <c r="I8" s="10"/>
      <c r="J8" s="10"/>
      <c r="K8" s="10"/>
      <c r="L8" s="10"/>
      <c r="M8" s="10"/>
      <c r="N8" s="10"/>
      <c r="O8" s="10" t="s">
        <v>149</v>
      </c>
      <c r="P8" s="10"/>
      <c r="Q8" s="15"/>
      <c r="R8" s="15"/>
      <c r="S8" s="15"/>
      <c r="T8" s="15"/>
      <c r="U8" s="15"/>
      <c r="V8" s="15"/>
      <c r="W8" s="15"/>
      <c r="X8" s="15"/>
      <c r="Y8" s="39"/>
      <c r="Z8" s="15"/>
      <c r="AA8" s="10"/>
      <c r="AB8" s="10"/>
      <c r="AC8" s="15"/>
      <c r="AD8" s="15"/>
      <c r="AE8" s="15"/>
      <c r="AF8" s="15"/>
    </row>
    <row r="9" spans="1:33">
      <c r="C9" s="9"/>
      <c r="D9" s="47"/>
      <c r="E9" s="15"/>
      <c r="F9" s="15"/>
      <c r="G9" s="47"/>
      <c r="H9" s="10"/>
      <c r="I9" s="10"/>
      <c r="J9" s="10"/>
      <c r="K9" s="10"/>
      <c r="L9" s="10"/>
      <c r="M9" s="10"/>
      <c r="N9" s="10"/>
      <c r="O9" s="10"/>
      <c r="P9" s="10"/>
      <c r="Q9" s="115"/>
      <c r="R9" s="115"/>
      <c r="S9" s="115"/>
      <c r="T9" s="10"/>
      <c r="U9" s="10"/>
      <c r="V9" s="15"/>
      <c r="W9" s="15"/>
      <c r="X9" s="15"/>
      <c r="Y9" s="15"/>
      <c r="Z9" s="15"/>
      <c r="AA9" s="10"/>
      <c r="AB9" s="10"/>
      <c r="AC9" s="15"/>
      <c r="AD9" s="15"/>
      <c r="AE9" s="15"/>
      <c r="AF9" s="15"/>
    </row>
    <row r="10" spans="1:33">
      <c r="B10" s="42"/>
      <c r="C10" s="116">
        <v>1</v>
      </c>
      <c r="D10" s="117">
        <v>2</v>
      </c>
      <c r="E10" s="117">
        <v>3</v>
      </c>
      <c r="F10" s="117">
        <v>4</v>
      </c>
      <c r="G10" s="117">
        <v>5</v>
      </c>
      <c r="H10" s="117">
        <v>6</v>
      </c>
      <c r="I10" s="117">
        <v>7</v>
      </c>
      <c r="J10" s="117">
        <v>8</v>
      </c>
      <c r="K10" s="117">
        <v>9</v>
      </c>
      <c r="L10" s="117">
        <v>10</v>
      </c>
      <c r="M10" s="117">
        <v>11</v>
      </c>
      <c r="N10" s="117">
        <v>12</v>
      </c>
      <c r="O10" s="117">
        <v>13</v>
      </c>
      <c r="P10" s="117">
        <v>14</v>
      </c>
      <c r="Q10" s="117">
        <v>15</v>
      </c>
      <c r="R10" s="117">
        <v>16</v>
      </c>
      <c r="S10" s="117">
        <v>17</v>
      </c>
      <c r="T10" s="117">
        <v>18</v>
      </c>
      <c r="U10" s="117">
        <v>19</v>
      </c>
      <c r="V10" s="117">
        <v>20</v>
      </c>
      <c r="W10" s="117">
        <v>21</v>
      </c>
      <c r="X10" s="117">
        <v>22</v>
      </c>
      <c r="Y10" s="117">
        <v>23</v>
      </c>
      <c r="Z10" s="117">
        <v>24</v>
      </c>
      <c r="AA10" s="117">
        <v>25</v>
      </c>
      <c r="AB10" s="117">
        <v>26</v>
      </c>
      <c r="AC10" s="117">
        <v>27</v>
      </c>
      <c r="AD10" s="117">
        <v>28</v>
      </c>
      <c r="AE10" s="117">
        <v>29</v>
      </c>
      <c r="AF10" s="117"/>
    </row>
    <row r="11" spans="1:33">
      <c r="A11" s="18" t="s">
        <v>678</v>
      </c>
      <c r="B11" s="18" t="s">
        <v>679</v>
      </c>
      <c r="C11" s="18" t="s">
        <v>314</v>
      </c>
      <c r="D11" s="18">
        <v>510305.391</v>
      </c>
      <c r="E11" s="18">
        <v>58712</v>
      </c>
      <c r="F11" s="18">
        <v>569017.39099999995</v>
      </c>
      <c r="G11" s="18">
        <v>252079</v>
      </c>
      <c r="H11" s="18">
        <v>146002</v>
      </c>
      <c r="I11" s="18">
        <v>25167</v>
      </c>
      <c r="J11" s="18">
        <v>33885</v>
      </c>
      <c r="K11" s="18">
        <v>0</v>
      </c>
      <c r="L11" s="18">
        <v>75</v>
      </c>
      <c r="M11" s="18">
        <v>59700</v>
      </c>
      <c r="N11" s="18">
        <v>58712</v>
      </c>
      <c r="O11" s="18">
        <v>2217</v>
      </c>
      <c r="P11" s="18">
        <v>353288.71850000002</v>
      </c>
      <c r="Q11" s="18">
        <v>174295.9</v>
      </c>
      <c r="R11" s="18">
        <v>-52693.2</v>
      </c>
      <c r="S11" s="18">
        <v>39756.199999999997</v>
      </c>
      <c r="T11" s="18">
        <v>514647.61849999998</v>
      </c>
      <c r="U11" s="18">
        <v>569017.39099999995</v>
      </c>
      <c r="V11" s="18">
        <v>483664.78234999999</v>
      </c>
      <c r="W11" s="18">
        <v>30982.836149999901</v>
      </c>
      <c r="X11" s="18">
        <v>21687.985304999998</v>
      </c>
      <c r="Y11" s="18">
        <v>1.038</v>
      </c>
      <c r="Z11" s="18">
        <v>95238</v>
      </c>
      <c r="AA11" s="18">
        <v>590640.05185799999</v>
      </c>
      <c r="AB11" s="18">
        <v>652456.19431568903</v>
      </c>
      <c r="AC11" s="18">
        <v>6850.7968911116304</v>
      </c>
      <c r="AD11" s="18">
        <v>553.94251288240503</v>
      </c>
      <c r="AE11" s="18">
        <v>52756377</v>
      </c>
      <c r="AF11" s="193"/>
    </row>
    <row r="12" spans="1:33">
      <c r="A12" s="18" t="s">
        <v>678</v>
      </c>
      <c r="B12" s="18" t="s">
        <v>680</v>
      </c>
      <c r="C12" s="18" t="s">
        <v>335</v>
      </c>
      <c r="D12" s="18">
        <v>133369.092</v>
      </c>
      <c r="E12" s="18">
        <v>8198</v>
      </c>
      <c r="F12" s="18">
        <v>141567.092</v>
      </c>
      <c r="G12" s="18">
        <v>29104</v>
      </c>
      <c r="H12" s="18">
        <v>120719</v>
      </c>
      <c r="I12" s="18">
        <v>30480</v>
      </c>
      <c r="J12" s="18">
        <v>0</v>
      </c>
      <c r="K12" s="18">
        <v>5995</v>
      </c>
      <c r="L12" s="18">
        <v>25652</v>
      </c>
      <c r="M12" s="18">
        <v>9956</v>
      </c>
      <c r="N12" s="18">
        <v>8198</v>
      </c>
      <c r="O12" s="18">
        <v>2966</v>
      </c>
      <c r="P12" s="18">
        <v>40789.256000000001</v>
      </c>
      <c r="Q12" s="18">
        <v>133614.9</v>
      </c>
      <c r="R12" s="18">
        <v>-32787.9</v>
      </c>
      <c r="S12" s="18">
        <v>5275.78</v>
      </c>
      <c r="T12" s="18">
        <v>146892.03599999999</v>
      </c>
      <c r="U12" s="18">
        <v>141567.092</v>
      </c>
      <c r="V12" s="18">
        <v>120332.0282</v>
      </c>
      <c r="W12" s="18">
        <v>26560.007799999999</v>
      </c>
      <c r="X12" s="18">
        <v>18592.00546</v>
      </c>
      <c r="Y12" s="18">
        <v>1.131</v>
      </c>
      <c r="Z12" s="18">
        <v>32727</v>
      </c>
      <c r="AA12" s="18">
        <v>160112.38105200001</v>
      </c>
      <c r="AB12" s="18">
        <v>176869.67633736899</v>
      </c>
      <c r="AC12" s="18">
        <v>5404.3962580550997</v>
      </c>
      <c r="AD12" s="18">
        <v>-892.45812017412595</v>
      </c>
      <c r="AE12" s="18">
        <v>-29207477</v>
      </c>
      <c r="AF12" s="18"/>
      <c r="AG12" s="18"/>
    </row>
    <row r="13" spans="1:33">
      <c r="A13" s="18" t="s">
        <v>678</v>
      </c>
      <c r="B13" s="18" t="s">
        <v>681</v>
      </c>
      <c r="C13" s="18" t="s">
        <v>336</v>
      </c>
      <c r="D13" s="18">
        <v>154070.736</v>
      </c>
      <c r="E13" s="18">
        <v>7294</v>
      </c>
      <c r="F13" s="18">
        <v>161364.736</v>
      </c>
      <c r="G13" s="18">
        <v>74635</v>
      </c>
      <c r="H13" s="18">
        <v>84154</v>
      </c>
      <c r="I13" s="18">
        <v>15702</v>
      </c>
      <c r="J13" s="18">
        <v>0</v>
      </c>
      <c r="K13" s="18">
        <v>10140</v>
      </c>
      <c r="L13" s="18">
        <v>13632</v>
      </c>
      <c r="M13" s="18">
        <v>8487</v>
      </c>
      <c r="N13" s="18">
        <v>7294</v>
      </c>
      <c r="O13" s="18">
        <v>0</v>
      </c>
      <c r="P13" s="18">
        <v>104600.9525</v>
      </c>
      <c r="Q13" s="18">
        <v>93496.6</v>
      </c>
      <c r="R13" s="18">
        <v>-18801.150000000001</v>
      </c>
      <c r="S13" s="18">
        <v>4757.1099999999997</v>
      </c>
      <c r="T13" s="18">
        <v>184053.51250000001</v>
      </c>
      <c r="U13" s="18">
        <v>161364.736</v>
      </c>
      <c r="V13" s="18">
        <v>137160.02559999999</v>
      </c>
      <c r="W13" s="18">
        <v>46893.486900000004</v>
      </c>
      <c r="X13" s="18">
        <v>32825.44083</v>
      </c>
      <c r="Y13" s="18">
        <v>1.2030000000000001</v>
      </c>
      <c r="Z13" s="18">
        <v>29135</v>
      </c>
      <c r="AA13" s="18">
        <v>194121.77740799999</v>
      </c>
      <c r="AB13" s="18">
        <v>214438.48198745499</v>
      </c>
      <c r="AC13" s="18">
        <v>7360.1675643540302</v>
      </c>
      <c r="AD13" s="18">
        <v>1063.31318612481</v>
      </c>
      <c r="AE13" s="18">
        <v>30979630</v>
      </c>
      <c r="AF13" s="18"/>
      <c r="AG13" s="18"/>
    </row>
    <row r="14" spans="1:33">
      <c r="A14" s="18" t="s">
        <v>678</v>
      </c>
      <c r="B14" s="18" t="s">
        <v>682</v>
      </c>
      <c r="C14" s="18" t="s">
        <v>337</v>
      </c>
      <c r="D14" s="18">
        <v>401640.30499999999</v>
      </c>
      <c r="E14" s="18">
        <v>44860</v>
      </c>
      <c r="F14" s="18">
        <v>446500.30499999999</v>
      </c>
      <c r="G14" s="18">
        <v>181271</v>
      </c>
      <c r="H14" s="18">
        <v>193655</v>
      </c>
      <c r="I14" s="18">
        <v>183193</v>
      </c>
      <c r="J14" s="18">
        <v>0</v>
      </c>
      <c r="K14" s="18">
        <v>0</v>
      </c>
      <c r="L14" s="18">
        <v>167707</v>
      </c>
      <c r="M14" s="18">
        <v>74271</v>
      </c>
      <c r="N14" s="18">
        <v>44860</v>
      </c>
      <c r="O14" s="18">
        <v>881</v>
      </c>
      <c r="P14" s="18">
        <v>254051.30650000001</v>
      </c>
      <c r="Q14" s="18">
        <v>320320.8</v>
      </c>
      <c r="R14" s="18">
        <v>-206430.15</v>
      </c>
      <c r="S14" s="18">
        <v>25504.93</v>
      </c>
      <c r="T14" s="18">
        <v>393446.88650000002</v>
      </c>
      <c r="U14" s="18">
        <v>446500.30499999999</v>
      </c>
      <c r="V14" s="18">
        <v>379525.25925</v>
      </c>
      <c r="W14" s="18">
        <v>13921.62725</v>
      </c>
      <c r="X14" s="18">
        <v>9745.13907499997</v>
      </c>
      <c r="Y14" s="18">
        <v>1.022</v>
      </c>
      <c r="Z14" s="18">
        <v>97444</v>
      </c>
      <c r="AA14" s="18">
        <v>456323.31170999998</v>
      </c>
      <c r="AB14" s="18">
        <v>504081.91994304198</v>
      </c>
      <c r="AC14" s="18">
        <v>5173.0421569623804</v>
      </c>
      <c r="AD14" s="18">
        <v>-1123.81222126684</v>
      </c>
      <c r="AE14" s="18">
        <v>-109508758</v>
      </c>
      <c r="AF14" s="18"/>
      <c r="AG14" s="18"/>
    </row>
    <row r="15" spans="1:33">
      <c r="A15" s="18" t="s">
        <v>678</v>
      </c>
      <c r="B15" s="18" t="s">
        <v>683</v>
      </c>
      <c r="C15" s="18" t="s">
        <v>338</v>
      </c>
      <c r="D15" s="18">
        <v>435462.86200000002</v>
      </c>
      <c r="E15" s="18">
        <v>49121</v>
      </c>
      <c r="F15" s="18">
        <v>484583.86200000002</v>
      </c>
      <c r="G15" s="18">
        <v>194352</v>
      </c>
      <c r="H15" s="18">
        <v>174160</v>
      </c>
      <c r="I15" s="18">
        <v>218607</v>
      </c>
      <c r="J15" s="18">
        <v>0</v>
      </c>
      <c r="K15" s="18">
        <v>15653</v>
      </c>
      <c r="L15" s="18">
        <v>216557</v>
      </c>
      <c r="M15" s="18">
        <v>43328</v>
      </c>
      <c r="N15" s="18">
        <v>49121</v>
      </c>
      <c r="O15" s="18">
        <v>5410</v>
      </c>
      <c r="P15" s="18">
        <v>272384.32799999998</v>
      </c>
      <c r="Q15" s="18">
        <v>347157</v>
      </c>
      <c r="R15" s="18">
        <v>-225500.75</v>
      </c>
      <c r="S15" s="18">
        <v>34387.089999999997</v>
      </c>
      <c r="T15" s="18">
        <v>428427.66800000001</v>
      </c>
      <c r="U15" s="18">
        <v>484583.86200000002</v>
      </c>
      <c r="V15" s="18">
        <v>411896.28269999998</v>
      </c>
      <c r="W15" s="18">
        <v>16531.385300000002</v>
      </c>
      <c r="X15" s="18">
        <v>11571.969709999999</v>
      </c>
      <c r="Y15" s="18">
        <v>1.024</v>
      </c>
      <c r="Z15" s="18">
        <v>114308</v>
      </c>
      <c r="AA15" s="18">
        <v>496213.87468800001</v>
      </c>
      <c r="AB15" s="18">
        <v>548147.41267057101</v>
      </c>
      <c r="AC15" s="18">
        <v>4795.3547666880004</v>
      </c>
      <c r="AD15" s="18">
        <v>-1501.49961154123</v>
      </c>
      <c r="AE15" s="18">
        <v>-171633418</v>
      </c>
      <c r="AF15" s="18"/>
      <c r="AG15" s="18"/>
    </row>
    <row r="16" spans="1:33">
      <c r="A16" s="18" t="s">
        <v>678</v>
      </c>
      <c r="B16" s="18" t="s">
        <v>684</v>
      </c>
      <c r="C16" s="18" t="s">
        <v>339</v>
      </c>
      <c r="D16" s="18">
        <v>390485.48800000001</v>
      </c>
      <c r="E16" s="18">
        <v>28424</v>
      </c>
      <c r="F16" s="18">
        <v>418909.48800000001</v>
      </c>
      <c r="G16" s="18">
        <v>63986</v>
      </c>
      <c r="H16" s="18">
        <v>288214</v>
      </c>
      <c r="I16" s="18">
        <v>69267</v>
      </c>
      <c r="J16" s="18">
        <v>0</v>
      </c>
      <c r="K16" s="18">
        <v>3278</v>
      </c>
      <c r="L16" s="18">
        <v>78952</v>
      </c>
      <c r="M16" s="18">
        <v>0</v>
      </c>
      <c r="N16" s="18">
        <v>28424</v>
      </c>
      <c r="O16" s="18">
        <v>0</v>
      </c>
      <c r="P16" s="18">
        <v>89676.379000000001</v>
      </c>
      <c r="Q16" s="18">
        <v>306645.15000000002</v>
      </c>
      <c r="R16" s="18">
        <v>-67109.2</v>
      </c>
      <c r="S16" s="18">
        <v>24160.400000000001</v>
      </c>
      <c r="T16" s="18">
        <v>353372.72899999999</v>
      </c>
      <c r="U16" s="18">
        <v>418909.48800000001</v>
      </c>
      <c r="V16" s="18">
        <v>356073.06479999999</v>
      </c>
      <c r="W16" s="18">
        <v>-2700.3357999999998</v>
      </c>
      <c r="X16" s="18">
        <v>-1890.23506</v>
      </c>
      <c r="Y16" s="18">
        <v>0.995</v>
      </c>
      <c r="Z16" s="18">
        <v>84962</v>
      </c>
      <c r="AA16" s="18">
        <v>416814.94056000002</v>
      </c>
      <c r="AB16" s="18">
        <v>460438.61908145703</v>
      </c>
      <c r="AC16" s="18">
        <v>5419.3476975760605</v>
      </c>
      <c r="AD16" s="18">
        <v>-877.50668065316199</v>
      </c>
      <c r="AE16" s="18">
        <v>-74554723</v>
      </c>
      <c r="AF16" s="18"/>
      <c r="AG16" s="18"/>
    </row>
    <row r="17" spans="1:33">
      <c r="A17" s="18" t="s">
        <v>678</v>
      </c>
      <c r="B17" s="18" t="s">
        <v>685</v>
      </c>
      <c r="C17" s="18" t="s">
        <v>340</v>
      </c>
      <c r="D17" s="18">
        <v>244283.576</v>
      </c>
      <c r="E17" s="18">
        <v>15515</v>
      </c>
      <c r="F17" s="18">
        <v>259798.576</v>
      </c>
      <c r="G17" s="18">
        <v>93279</v>
      </c>
      <c r="H17" s="18">
        <v>56890</v>
      </c>
      <c r="I17" s="18">
        <v>22413</v>
      </c>
      <c r="J17" s="18">
        <v>0</v>
      </c>
      <c r="K17" s="18">
        <v>1993</v>
      </c>
      <c r="L17" s="18">
        <v>5418</v>
      </c>
      <c r="M17" s="18">
        <v>0</v>
      </c>
      <c r="N17" s="18">
        <v>15515</v>
      </c>
      <c r="O17" s="18">
        <v>1893</v>
      </c>
      <c r="P17" s="18">
        <v>130730.51850000001</v>
      </c>
      <c r="Q17" s="18">
        <v>69101.600000000006</v>
      </c>
      <c r="R17" s="18">
        <v>-6214.35</v>
      </c>
      <c r="S17" s="18">
        <v>13187.75</v>
      </c>
      <c r="T17" s="18">
        <v>206805.51850000001</v>
      </c>
      <c r="U17" s="18">
        <v>259798.576</v>
      </c>
      <c r="V17" s="18">
        <v>220828.78959999999</v>
      </c>
      <c r="W17" s="18">
        <v>-14023.2711</v>
      </c>
      <c r="X17" s="18">
        <v>-9816.2897700000103</v>
      </c>
      <c r="Y17" s="18">
        <v>0.96199999999999997</v>
      </c>
      <c r="Z17" s="18">
        <v>48541</v>
      </c>
      <c r="AA17" s="18">
        <v>249926.23011199999</v>
      </c>
      <c r="AB17" s="18">
        <v>276083.40552859497</v>
      </c>
      <c r="AC17" s="18">
        <v>5687.6332487710397</v>
      </c>
      <c r="AD17" s="18">
        <v>-609.22112945818003</v>
      </c>
      <c r="AE17" s="18">
        <v>-29572203</v>
      </c>
      <c r="AF17" s="18"/>
      <c r="AG17" s="18"/>
    </row>
    <row r="18" spans="1:33">
      <c r="A18" s="18" t="s">
        <v>678</v>
      </c>
      <c r="B18" s="18" t="s">
        <v>686</v>
      </c>
      <c r="C18" s="18" t="s">
        <v>341</v>
      </c>
      <c r="D18" s="18">
        <v>411761.73700000002</v>
      </c>
      <c r="E18" s="18">
        <v>37141</v>
      </c>
      <c r="F18" s="18">
        <v>448902.73700000002</v>
      </c>
      <c r="G18" s="18">
        <v>117052</v>
      </c>
      <c r="H18" s="18">
        <v>289032</v>
      </c>
      <c r="I18" s="18">
        <v>58518</v>
      </c>
      <c r="J18" s="18">
        <v>5837</v>
      </c>
      <c r="K18" s="18">
        <v>0</v>
      </c>
      <c r="L18" s="18">
        <v>33991</v>
      </c>
      <c r="M18" s="18">
        <v>26038</v>
      </c>
      <c r="N18" s="18">
        <v>37141</v>
      </c>
      <c r="O18" s="18">
        <v>8044</v>
      </c>
      <c r="P18" s="18">
        <v>164048.378</v>
      </c>
      <c r="Q18" s="18">
        <v>300378.95</v>
      </c>
      <c r="R18" s="18">
        <v>-57862.05</v>
      </c>
      <c r="S18" s="18">
        <v>27143.39</v>
      </c>
      <c r="T18" s="18">
        <v>433708.66800000001</v>
      </c>
      <c r="U18" s="18">
        <v>448902.73700000002</v>
      </c>
      <c r="V18" s="18">
        <v>381567.32644999999</v>
      </c>
      <c r="W18" s="18">
        <v>52141.341549999997</v>
      </c>
      <c r="X18" s="18">
        <v>36498.939084999998</v>
      </c>
      <c r="Y18" s="18">
        <v>1.081</v>
      </c>
      <c r="Z18" s="18">
        <v>109248</v>
      </c>
      <c r="AA18" s="18">
        <v>485263.85869700002</v>
      </c>
      <c r="AB18" s="18">
        <v>536051.37255492201</v>
      </c>
      <c r="AC18" s="18">
        <v>4906.7385449154399</v>
      </c>
      <c r="AD18" s="18">
        <v>-1390.1158333137901</v>
      </c>
      <c r="AE18" s="18">
        <v>-151867375</v>
      </c>
      <c r="AF18" s="18"/>
      <c r="AG18" s="18"/>
    </row>
    <row r="19" spans="1:33">
      <c r="A19" s="18" t="s">
        <v>678</v>
      </c>
      <c r="B19" s="18" t="s">
        <v>687</v>
      </c>
      <c r="C19" s="18" t="s">
        <v>342</v>
      </c>
      <c r="D19" s="18">
        <v>352903.34499999997</v>
      </c>
      <c r="E19" s="18">
        <v>0</v>
      </c>
      <c r="F19" s="18">
        <v>352903.34499999997</v>
      </c>
      <c r="G19" s="18">
        <v>1325</v>
      </c>
      <c r="H19" s="18">
        <v>353682</v>
      </c>
      <c r="I19" s="18">
        <v>0</v>
      </c>
      <c r="J19" s="18">
        <v>0</v>
      </c>
      <c r="K19" s="18">
        <v>93</v>
      </c>
      <c r="L19" s="18">
        <v>0</v>
      </c>
      <c r="M19" s="18">
        <v>0</v>
      </c>
      <c r="N19" s="18">
        <v>0</v>
      </c>
      <c r="O19" s="18">
        <v>0</v>
      </c>
      <c r="P19" s="18">
        <v>1856.9875</v>
      </c>
      <c r="Q19" s="18">
        <v>300708.75</v>
      </c>
      <c r="R19" s="18">
        <v>0</v>
      </c>
      <c r="S19" s="18">
        <v>0</v>
      </c>
      <c r="T19" s="18">
        <v>302565.73749999999</v>
      </c>
      <c r="U19" s="18">
        <v>352903.34499999997</v>
      </c>
      <c r="V19" s="18">
        <v>299967.84324999998</v>
      </c>
      <c r="W19" s="18">
        <v>2597.8942500000098</v>
      </c>
      <c r="X19" s="18">
        <v>1818.52597500001</v>
      </c>
      <c r="Y19" s="18">
        <v>1.0049999999999999</v>
      </c>
      <c r="Z19" s="18">
        <v>65478</v>
      </c>
      <c r="AA19" s="18">
        <v>354667.86172500002</v>
      </c>
      <c r="AB19" s="18">
        <v>391787.25279336498</v>
      </c>
      <c r="AC19" s="18">
        <v>5983.4944988143397</v>
      </c>
      <c r="AD19" s="18">
        <v>-313.35987941488702</v>
      </c>
      <c r="AE19" s="18">
        <v>-20518178</v>
      </c>
      <c r="AF19" s="18"/>
      <c r="AG19" s="18"/>
    </row>
    <row r="20" spans="1:33">
      <c r="A20" s="18" t="s">
        <v>678</v>
      </c>
      <c r="B20" s="18" t="s">
        <v>688</v>
      </c>
      <c r="C20" s="18" t="s">
        <v>343</v>
      </c>
      <c r="D20" s="18">
        <v>52558.495999999999</v>
      </c>
      <c r="E20" s="18">
        <v>4825</v>
      </c>
      <c r="F20" s="18">
        <v>57383.495999999999</v>
      </c>
      <c r="G20" s="18">
        <v>28558</v>
      </c>
      <c r="H20" s="18">
        <v>14191</v>
      </c>
      <c r="I20" s="18">
        <v>37203</v>
      </c>
      <c r="J20" s="18">
        <v>6291</v>
      </c>
      <c r="K20" s="18">
        <v>0</v>
      </c>
      <c r="L20" s="18">
        <v>36734</v>
      </c>
      <c r="M20" s="18">
        <v>0</v>
      </c>
      <c r="N20" s="18">
        <v>4825</v>
      </c>
      <c r="O20" s="18">
        <v>1071</v>
      </c>
      <c r="P20" s="18">
        <v>40024.036999999997</v>
      </c>
      <c r="Q20" s="18">
        <v>49032.25</v>
      </c>
      <c r="R20" s="18">
        <v>-32134.25</v>
      </c>
      <c r="S20" s="18">
        <v>4101.25</v>
      </c>
      <c r="T20" s="18">
        <v>61023.286999999997</v>
      </c>
      <c r="U20" s="18">
        <v>57383.495999999999</v>
      </c>
      <c r="V20" s="18">
        <v>48775.971599999997</v>
      </c>
      <c r="W20" s="18">
        <v>12247.315399999999</v>
      </c>
      <c r="X20" s="18">
        <v>8573.1207799999993</v>
      </c>
      <c r="Y20" s="18">
        <v>1.149</v>
      </c>
      <c r="Z20" s="18">
        <v>11666</v>
      </c>
      <c r="AA20" s="18">
        <v>65933.636903999999</v>
      </c>
      <c r="AB20" s="18">
        <v>72834.223951542604</v>
      </c>
      <c r="AC20" s="18">
        <v>6243.2902410031402</v>
      </c>
      <c r="AD20" s="18">
        <v>-53.564137226083403</v>
      </c>
      <c r="AE20" s="18">
        <v>-624879</v>
      </c>
      <c r="AF20" s="18"/>
      <c r="AG20" s="18"/>
    </row>
    <row r="21" spans="1:33">
      <c r="A21" s="18" t="s">
        <v>678</v>
      </c>
      <c r="B21" s="18" t="s">
        <v>689</v>
      </c>
      <c r="C21" s="18" t="s">
        <v>344</v>
      </c>
      <c r="D21" s="18">
        <v>116121.874</v>
      </c>
      <c r="E21" s="18">
        <v>8723</v>
      </c>
      <c r="F21" s="18">
        <v>124844.874</v>
      </c>
      <c r="G21" s="18">
        <v>40194</v>
      </c>
      <c r="H21" s="18">
        <v>39978</v>
      </c>
      <c r="I21" s="18">
        <v>8818</v>
      </c>
      <c r="J21" s="18">
        <v>0</v>
      </c>
      <c r="K21" s="18">
        <v>7201</v>
      </c>
      <c r="L21" s="18">
        <v>3875</v>
      </c>
      <c r="M21" s="18">
        <v>0</v>
      </c>
      <c r="N21" s="18">
        <v>8723</v>
      </c>
      <c r="O21" s="18">
        <v>1598</v>
      </c>
      <c r="P21" s="18">
        <v>56331.891000000003</v>
      </c>
      <c r="Q21" s="18">
        <v>47597.45</v>
      </c>
      <c r="R21" s="18">
        <v>-4652.05</v>
      </c>
      <c r="S21" s="18">
        <v>7414.55</v>
      </c>
      <c r="T21" s="18">
        <v>106691.841</v>
      </c>
      <c r="U21" s="18">
        <v>124844.874</v>
      </c>
      <c r="V21" s="18">
        <v>106118.14290000001</v>
      </c>
      <c r="W21" s="18">
        <v>573.69809999999404</v>
      </c>
      <c r="X21" s="18">
        <v>401.588669999996</v>
      </c>
      <c r="Y21" s="18">
        <v>1.0029999999999999</v>
      </c>
      <c r="Z21" s="18">
        <v>29921</v>
      </c>
      <c r="AA21" s="18">
        <v>125219.408622</v>
      </c>
      <c r="AB21" s="18">
        <v>138324.81990844299</v>
      </c>
      <c r="AC21" s="18">
        <v>4623.0012335297297</v>
      </c>
      <c r="AD21" s="18">
        <v>-1673.85314469949</v>
      </c>
      <c r="AE21" s="18">
        <v>-50083360</v>
      </c>
      <c r="AF21" s="18"/>
      <c r="AG21" s="18"/>
    </row>
    <row r="22" spans="1:33">
      <c r="A22" s="18" t="s">
        <v>678</v>
      </c>
      <c r="B22" s="18" t="s">
        <v>690</v>
      </c>
      <c r="C22" s="18" t="s">
        <v>345</v>
      </c>
      <c r="D22" s="18">
        <v>79165.718999999997</v>
      </c>
      <c r="E22" s="18">
        <v>7629</v>
      </c>
      <c r="F22" s="18">
        <v>86794.718999999997</v>
      </c>
      <c r="G22" s="18">
        <v>53026</v>
      </c>
      <c r="H22" s="18">
        <v>30554</v>
      </c>
      <c r="I22" s="18">
        <v>20875</v>
      </c>
      <c r="J22" s="18">
        <v>0</v>
      </c>
      <c r="K22" s="18">
        <v>4266</v>
      </c>
      <c r="L22" s="18">
        <v>20941</v>
      </c>
      <c r="M22" s="18">
        <v>17683</v>
      </c>
      <c r="N22" s="18">
        <v>7629</v>
      </c>
      <c r="O22" s="18">
        <v>3108</v>
      </c>
      <c r="P22" s="18">
        <v>74315.938999999998</v>
      </c>
      <c r="Q22" s="18">
        <v>47340.75</v>
      </c>
      <c r="R22" s="18">
        <v>-35472.199999999997</v>
      </c>
      <c r="S22" s="18">
        <v>3478.54</v>
      </c>
      <c r="T22" s="18">
        <v>89663.028999999995</v>
      </c>
      <c r="U22" s="18">
        <v>86794.718999999997</v>
      </c>
      <c r="V22" s="18">
        <v>73775.511150000006</v>
      </c>
      <c r="W22" s="18">
        <v>15887.51785</v>
      </c>
      <c r="X22" s="18">
        <v>11121.262495000001</v>
      </c>
      <c r="Y22" s="18">
        <v>1.1279999999999999</v>
      </c>
      <c r="Z22" s="18">
        <v>17310</v>
      </c>
      <c r="AA22" s="18">
        <v>97904.443031999996</v>
      </c>
      <c r="AB22" s="18">
        <v>108151.081367258</v>
      </c>
      <c r="AC22" s="18">
        <v>6247.8960928513998</v>
      </c>
      <c r="AD22" s="18">
        <v>-48.958285377822001</v>
      </c>
      <c r="AE22" s="18">
        <v>-847468</v>
      </c>
      <c r="AF22" s="18"/>
      <c r="AG22" s="18"/>
    </row>
    <row r="23" spans="1:33">
      <c r="A23" s="18" t="s">
        <v>678</v>
      </c>
      <c r="B23" s="18" t="s">
        <v>691</v>
      </c>
      <c r="C23" s="18" t="s">
        <v>346</v>
      </c>
      <c r="D23" s="18">
        <v>208576.33199999999</v>
      </c>
      <c r="E23" s="18">
        <v>17626</v>
      </c>
      <c r="F23" s="18">
        <v>226202.33199999999</v>
      </c>
      <c r="G23" s="18">
        <v>97408</v>
      </c>
      <c r="H23" s="18">
        <v>103038</v>
      </c>
      <c r="I23" s="18">
        <v>581</v>
      </c>
      <c r="J23" s="18">
        <v>0</v>
      </c>
      <c r="K23" s="18">
        <v>13909</v>
      </c>
      <c r="L23" s="18">
        <v>75</v>
      </c>
      <c r="M23" s="18">
        <v>23260</v>
      </c>
      <c r="N23" s="18">
        <v>17626</v>
      </c>
      <c r="O23" s="18">
        <v>0</v>
      </c>
      <c r="P23" s="18">
        <v>136517.31200000001</v>
      </c>
      <c r="Q23" s="18">
        <v>99898.8</v>
      </c>
      <c r="R23" s="18">
        <v>-19834.75</v>
      </c>
      <c r="S23" s="18">
        <v>11027.9</v>
      </c>
      <c r="T23" s="18">
        <v>227609.26199999999</v>
      </c>
      <c r="U23" s="18">
        <v>226202.33199999999</v>
      </c>
      <c r="V23" s="18">
        <v>192271.9822</v>
      </c>
      <c r="W23" s="18">
        <v>35337.279799999997</v>
      </c>
      <c r="X23" s="18">
        <v>24736.095860000001</v>
      </c>
      <c r="Y23" s="18">
        <v>1.109</v>
      </c>
      <c r="Z23" s="18">
        <v>51470</v>
      </c>
      <c r="AA23" s="18">
        <v>250858.386188</v>
      </c>
      <c r="AB23" s="18">
        <v>277113.12067226402</v>
      </c>
      <c r="AC23" s="18">
        <v>5383.9735899021498</v>
      </c>
      <c r="AD23" s="18">
        <v>-912.88078832707595</v>
      </c>
      <c r="AE23" s="18">
        <v>-46985974</v>
      </c>
      <c r="AF23" s="18"/>
      <c r="AG23" s="18"/>
    </row>
    <row r="24" spans="1:33">
      <c r="A24" s="18" t="s">
        <v>678</v>
      </c>
      <c r="B24" s="18" t="s">
        <v>692</v>
      </c>
      <c r="C24" s="18" t="s">
        <v>347</v>
      </c>
      <c r="D24" s="18">
        <v>310149.27299999999</v>
      </c>
      <c r="E24" s="18">
        <v>31838</v>
      </c>
      <c r="F24" s="18">
        <v>341987.27299999999</v>
      </c>
      <c r="G24" s="18">
        <v>14722</v>
      </c>
      <c r="H24" s="18">
        <v>287140</v>
      </c>
      <c r="I24" s="18">
        <v>8381</v>
      </c>
      <c r="J24" s="18">
        <v>0</v>
      </c>
      <c r="K24" s="18">
        <v>2034</v>
      </c>
      <c r="L24" s="18">
        <v>2924</v>
      </c>
      <c r="M24" s="18">
        <v>54</v>
      </c>
      <c r="N24" s="18">
        <v>31838</v>
      </c>
      <c r="O24" s="18">
        <v>636</v>
      </c>
      <c r="P24" s="18">
        <v>20632.883000000002</v>
      </c>
      <c r="Q24" s="18">
        <v>252921.75</v>
      </c>
      <c r="R24" s="18">
        <v>-3071.9</v>
      </c>
      <c r="S24" s="18">
        <v>27053.119999999999</v>
      </c>
      <c r="T24" s="18">
        <v>297535.853</v>
      </c>
      <c r="U24" s="18">
        <v>341987.27299999999</v>
      </c>
      <c r="V24" s="18">
        <v>290689.18205</v>
      </c>
      <c r="W24" s="18">
        <v>6846.6709499999397</v>
      </c>
      <c r="X24" s="18">
        <v>4792.6696649999603</v>
      </c>
      <c r="Y24" s="18">
        <v>1.014</v>
      </c>
      <c r="Z24" s="18">
        <v>76131</v>
      </c>
      <c r="AA24" s="18">
        <v>346775.09482200001</v>
      </c>
      <c r="AB24" s="18">
        <v>383068.43218519201</v>
      </c>
      <c r="AC24" s="18">
        <v>5031.7010440581598</v>
      </c>
      <c r="AD24" s="18">
        <v>-1265.1533341710599</v>
      </c>
      <c r="AE24" s="18">
        <v>-96317388</v>
      </c>
      <c r="AF24" s="18"/>
      <c r="AG24" s="18"/>
    </row>
    <row r="25" spans="1:33">
      <c r="A25" s="18" t="s">
        <v>678</v>
      </c>
      <c r="B25" s="18" t="s">
        <v>693</v>
      </c>
      <c r="C25" s="18" t="s">
        <v>348</v>
      </c>
      <c r="D25" s="18">
        <v>221298.18700000001</v>
      </c>
      <c r="E25" s="18">
        <v>31161</v>
      </c>
      <c r="F25" s="18">
        <v>252459.18700000001</v>
      </c>
      <c r="G25" s="18">
        <v>54584</v>
      </c>
      <c r="H25" s="18">
        <v>159182</v>
      </c>
      <c r="I25" s="18">
        <v>1791</v>
      </c>
      <c r="J25" s="18">
        <v>0</v>
      </c>
      <c r="K25" s="18">
        <v>4004</v>
      </c>
      <c r="L25" s="18">
        <v>265</v>
      </c>
      <c r="M25" s="18">
        <v>26054</v>
      </c>
      <c r="N25" s="18">
        <v>31161</v>
      </c>
      <c r="O25" s="18">
        <v>584</v>
      </c>
      <c r="P25" s="18">
        <v>76499.475999999995</v>
      </c>
      <c r="Q25" s="18">
        <v>140230.45000000001</v>
      </c>
      <c r="R25" s="18">
        <v>-22867.55</v>
      </c>
      <c r="S25" s="18">
        <v>22057.67</v>
      </c>
      <c r="T25" s="18">
        <v>215920.046</v>
      </c>
      <c r="U25" s="18">
        <v>252459.18700000001</v>
      </c>
      <c r="V25" s="18">
        <v>214590.30895000001</v>
      </c>
      <c r="W25" s="18">
        <v>1329.73705</v>
      </c>
      <c r="X25" s="18">
        <v>930.81593499999701</v>
      </c>
      <c r="Y25" s="18">
        <v>1.004</v>
      </c>
      <c r="Z25" s="18">
        <v>85540</v>
      </c>
      <c r="AA25" s="18">
        <v>253469.02374800001</v>
      </c>
      <c r="AB25" s="18">
        <v>279996.98647475499</v>
      </c>
      <c r="AC25" s="18">
        <v>3273.2871928309</v>
      </c>
      <c r="AD25" s="18">
        <v>-3023.5671853983199</v>
      </c>
      <c r="AE25" s="18">
        <v>-258635937</v>
      </c>
      <c r="AF25" s="18"/>
      <c r="AG25" s="18"/>
    </row>
    <row r="26" spans="1:33">
      <c r="A26" s="18" t="s">
        <v>678</v>
      </c>
      <c r="B26" s="18" t="s">
        <v>694</v>
      </c>
      <c r="C26" s="18" t="s">
        <v>349</v>
      </c>
      <c r="D26" s="18">
        <v>3484050.2149999999</v>
      </c>
      <c r="E26" s="18">
        <v>359696</v>
      </c>
      <c r="F26" s="18">
        <v>3843746.2149999999</v>
      </c>
      <c r="G26" s="18">
        <v>885394</v>
      </c>
      <c r="H26" s="18">
        <v>2181155</v>
      </c>
      <c r="I26" s="18">
        <v>212002</v>
      </c>
      <c r="J26" s="18">
        <v>0</v>
      </c>
      <c r="K26" s="18">
        <v>105204</v>
      </c>
      <c r="L26" s="18">
        <v>208784</v>
      </c>
      <c r="M26" s="18">
        <v>144006</v>
      </c>
      <c r="N26" s="18">
        <v>359696</v>
      </c>
      <c r="O26" s="18">
        <v>18588</v>
      </c>
      <c r="P26" s="18">
        <v>1240879.6910000001</v>
      </c>
      <c r="Q26" s="18">
        <v>2123606.85</v>
      </c>
      <c r="R26" s="18">
        <v>-315671.3</v>
      </c>
      <c r="S26" s="18">
        <v>281260.58</v>
      </c>
      <c r="T26" s="18">
        <v>3330075.821</v>
      </c>
      <c r="U26" s="18">
        <v>3843746.2149999999</v>
      </c>
      <c r="V26" s="18">
        <v>3267184.2827499998</v>
      </c>
      <c r="W26" s="18">
        <v>62891.538250000704</v>
      </c>
      <c r="X26" s="18">
        <v>44024.076775000503</v>
      </c>
      <c r="Y26" s="18">
        <v>1.0109999999999999</v>
      </c>
      <c r="Z26" s="18">
        <v>984685</v>
      </c>
      <c r="AA26" s="18">
        <v>3886027.4233650002</v>
      </c>
      <c r="AB26" s="18">
        <v>4292737.4391208701</v>
      </c>
      <c r="AC26" s="18">
        <v>4359.5032311052501</v>
      </c>
      <c r="AD26" s="18">
        <v>-1937.3511471239699</v>
      </c>
      <c r="AE26" s="18">
        <v>-1907680614</v>
      </c>
      <c r="AF26" s="18"/>
      <c r="AG26" s="18"/>
    </row>
    <row r="27" spans="1:33">
      <c r="A27" s="18" t="s">
        <v>678</v>
      </c>
      <c r="B27" s="18" t="s">
        <v>695</v>
      </c>
      <c r="C27" s="18" t="s">
        <v>350</v>
      </c>
      <c r="D27" s="18">
        <v>146091.185</v>
      </c>
      <c r="E27" s="18">
        <v>15720</v>
      </c>
      <c r="F27" s="18">
        <v>161811.185</v>
      </c>
      <c r="G27" s="18">
        <v>65432</v>
      </c>
      <c r="H27" s="18">
        <v>69381</v>
      </c>
      <c r="I27" s="18">
        <v>4219</v>
      </c>
      <c r="J27" s="18">
        <v>0</v>
      </c>
      <c r="K27" s="18">
        <v>5681</v>
      </c>
      <c r="L27" s="18">
        <v>441</v>
      </c>
      <c r="M27" s="18">
        <v>15446</v>
      </c>
      <c r="N27" s="18">
        <v>15720</v>
      </c>
      <c r="O27" s="18">
        <v>0</v>
      </c>
      <c r="P27" s="18">
        <v>91702.948000000004</v>
      </c>
      <c r="Q27" s="18">
        <v>67388.850000000006</v>
      </c>
      <c r="R27" s="18">
        <v>-13503.95</v>
      </c>
      <c r="S27" s="18">
        <v>10736.18</v>
      </c>
      <c r="T27" s="18">
        <v>156324.02799999999</v>
      </c>
      <c r="U27" s="18">
        <v>161811.185</v>
      </c>
      <c r="V27" s="18">
        <v>137539.50725</v>
      </c>
      <c r="W27" s="18">
        <v>18784.52075</v>
      </c>
      <c r="X27" s="18">
        <v>13149.164525</v>
      </c>
      <c r="Y27" s="18">
        <v>1.081</v>
      </c>
      <c r="Z27" s="18">
        <v>54120</v>
      </c>
      <c r="AA27" s="18">
        <v>174917.89098500001</v>
      </c>
      <c r="AB27" s="18">
        <v>193224.7247893</v>
      </c>
      <c r="AC27" s="18">
        <v>3570.3016406005099</v>
      </c>
      <c r="AD27" s="18">
        <v>-2726.55273762871</v>
      </c>
      <c r="AE27" s="18">
        <v>-147561034</v>
      </c>
      <c r="AF27" s="18"/>
      <c r="AG27" s="18"/>
    </row>
    <row r="28" spans="1:33">
      <c r="A28" s="18" t="s">
        <v>678</v>
      </c>
      <c r="B28" s="18" t="s">
        <v>696</v>
      </c>
      <c r="C28" s="18" t="s">
        <v>351</v>
      </c>
      <c r="D28" s="18">
        <v>693549.71200000006</v>
      </c>
      <c r="E28" s="18">
        <v>59242</v>
      </c>
      <c r="F28" s="18">
        <v>752791.71200000006</v>
      </c>
      <c r="G28" s="18">
        <v>181194</v>
      </c>
      <c r="H28" s="18">
        <v>383041</v>
      </c>
      <c r="I28" s="18">
        <v>221109</v>
      </c>
      <c r="J28" s="18">
        <v>0</v>
      </c>
      <c r="K28" s="18">
        <v>14607</v>
      </c>
      <c r="L28" s="18">
        <v>200277</v>
      </c>
      <c r="M28" s="18">
        <v>36928</v>
      </c>
      <c r="N28" s="18">
        <v>59242</v>
      </c>
      <c r="O28" s="18">
        <v>998</v>
      </c>
      <c r="P28" s="18">
        <v>253943.391</v>
      </c>
      <c r="Q28" s="18">
        <v>525943.44999999995</v>
      </c>
      <c r="R28" s="18">
        <v>-202472.55</v>
      </c>
      <c r="S28" s="18">
        <v>44077.94</v>
      </c>
      <c r="T28" s="18">
        <v>621492.23100000003</v>
      </c>
      <c r="U28" s="18">
        <v>752791.71200000006</v>
      </c>
      <c r="V28" s="18">
        <v>639872.95519999997</v>
      </c>
      <c r="W28" s="18">
        <v>-18380.724200000201</v>
      </c>
      <c r="X28" s="18">
        <v>-12866.506940000099</v>
      </c>
      <c r="Y28" s="18">
        <v>0.98299999999999998</v>
      </c>
      <c r="Z28" s="18">
        <v>102274</v>
      </c>
      <c r="AA28" s="18">
        <v>739994.25289600005</v>
      </c>
      <c r="AB28" s="18">
        <v>817441.74398806703</v>
      </c>
      <c r="AC28" s="18">
        <v>7992.6642547281499</v>
      </c>
      <c r="AD28" s="18">
        <v>1695.80987649893</v>
      </c>
      <c r="AE28" s="18">
        <v>173437259</v>
      </c>
      <c r="AF28" s="18"/>
      <c r="AG28" s="18"/>
    </row>
    <row r="29" spans="1:33">
      <c r="A29" s="18" t="s">
        <v>678</v>
      </c>
      <c r="B29" s="18" t="s">
        <v>697</v>
      </c>
      <c r="C29" s="18" t="s">
        <v>352</v>
      </c>
      <c r="D29" s="18">
        <v>256982.34</v>
      </c>
      <c r="E29" s="18">
        <v>25418</v>
      </c>
      <c r="F29" s="18">
        <v>282400.34000000003</v>
      </c>
      <c r="G29" s="18">
        <v>72725</v>
      </c>
      <c r="H29" s="18">
        <v>88088</v>
      </c>
      <c r="I29" s="18">
        <v>5343</v>
      </c>
      <c r="J29" s="18">
        <v>12091</v>
      </c>
      <c r="K29" s="18">
        <v>0</v>
      </c>
      <c r="L29" s="18">
        <v>1186</v>
      </c>
      <c r="M29" s="18">
        <v>0</v>
      </c>
      <c r="N29" s="18">
        <v>25418</v>
      </c>
      <c r="O29" s="18">
        <v>0</v>
      </c>
      <c r="P29" s="18">
        <v>101924.08749999999</v>
      </c>
      <c r="Q29" s="18">
        <v>89693.7</v>
      </c>
      <c r="R29" s="18">
        <v>-1008.1</v>
      </c>
      <c r="S29" s="18">
        <v>21605.3</v>
      </c>
      <c r="T29" s="18">
        <v>212214.98749999999</v>
      </c>
      <c r="U29" s="18">
        <v>282400.34000000003</v>
      </c>
      <c r="V29" s="18">
        <v>240040.28899999999</v>
      </c>
      <c r="W29" s="18">
        <v>-27825.301500000001</v>
      </c>
      <c r="X29" s="18">
        <v>-19477.711050000002</v>
      </c>
      <c r="Y29" s="18">
        <v>0.93100000000000005</v>
      </c>
      <c r="Z29" s="18">
        <v>49213</v>
      </c>
      <c r="AA29" s="18">
        <v>262914.71653999999</v>
      </c>
      <c r="AB29" s="18">
        <v>290431.261550339</v>
      </c>
      <c r="AC29" s="18">
        <v>5901.5150783398503</v>
      </c>
      <c r="AD29" s="18">
        <v>-395.33929988937501</v>
      </c>
      <c r="AE29" s="18">
        <v>-19455833</v>
      </c>
      <c r="AF29" s="18"/>
      <c r="AG29" s="18"/>
    </row>
    <row r="30" spans="1:33">
      <c r="A30" s="18" t="s">
        <v>678</v>
      </c>
      <c r="B30" s="18" t="s">
        <v>698</v>
      </c>
      <c r="C30" s="18" t="s">
        <v>353</v>
      </c>
      <c r="D30" s="18">
        <v>299341.42099999997</v>
      </c>
      <c r="E30" s="18">
        <v>30013</v>
      </c>
      <c r="F30" s="18">
        <v>329354.42099999997</v>
      </c>
      <c r="G30" s="18">
        <v>95486</v>
      </c>
      <c r="H30" s="18">
        <v>152229</v>
      </c>
      <c r="I30" s="18">
        <v>138971</v>
      </c>
      <c r="J30" s="18">
        <v>0</v>
      </c>
      <c r="K30" s="18">
        <v>5586</v>
      </c>
      <c r="L30" s="18">
        <v>126977</v>
      </c>
      <c r="M30" s="18">
        <v>0</v>
      </c>
      <c r="N30" s="18">
        <v>30013</v>
      </c>
      <c r="O30" s="18">
        <v>7475</v>
      </c>
      <c r="P30" s="18">
        <v>133823.62899999999</v>
      </c>
      <c r="Q30" s="18">
        <v>252268.1</v>
      </c>
      <c r="R30" s="18">
        <v>-114284.2</v>
      </c>
      <c r="S30" s="18">
        <v>25511.05</v>
      </c>
      <c r="T30" s="18">
        <v>297318.57900000003</v>
      </c>
      <c r="U30" s="18">
        <v>329354.42099999997</v>
      </c>
      <c r="V30" s="18">
        <v>279951.25784999999</v>
      </c>
      <c r="W30" s="18">
        <v>17367.32115</v>
      </c>
      <c r="X30" s="18">
        <v>12157.124804999999</v>
      </c>
      <c r="Y30" s="18">
        <v>1.0369999999999999</v>
      </c>
      <c r="Z30" s="18">
        <v>74943</v>
      </c>
      <c r="AA30" s="18">
        <v>341540.53457700001</v>
      </c>
      <c r="AB30" s="18">
        <v>377286.02503954503</v>
      </c>
      <c r="AC30" s="18">
        <v>5034.30640672971</v>
      </c>
      <c r="AD30" s="18">
        <v>-1262.5479714995099</v>
      </c>
      <c r="AE30" s="18">
        <v>-94619133</v>
      </c>
      <c r="AF30" s="18"/>
      <c r="AG30" s="18"/>
    </row>
    <row r="31" spans="1:33">
      <c r="A31" s="18" t="s">
        <v>678</v>
      </c>
      <c r="B31" s="18" t="s">
        <v>699</v>
      </c>
      <c r="C31" s="18" t="s">
        <v>354</v>
      </c>
      <c r="D31" s="18">
        <v>254933.71799999999</v>
      </c>
      <c r="E31" s="18">
        <v>17382</v>
      </c>
      <c r="F31" s="18">
        <v>272315.71799999999</v>
      </c>
      <c r="G31" s="18">
        <v>105718</v>
      </c>
      <c r="H31" s="18">
        <v>97415</v>
      </c>
      <c r="I31" s="18">
        <v>157318</v>
      </c>
      <c r="J31" s="18">
        <v>0</v>
      </c>
      <c r="K31" s="18">
        <v>15216</v>
      </c>
      <c r="L31" s="18">
        <v>154140</v>
      </c>
      <c r="M31" s="18">
        <v>14920</v>
      </c>
      <c r="N31" s="18">
        <v>17382</v>
      </c>
      <c r="O31" s="18">
        <v>966</v>
      </c>
      <c r="P31" s="18">
        <v>148163.777</v>
      </c>
      <c r="Q31" s="18">
        <v>229456.65</v>
      </c>
      <c r="R31" s="18">
        <v>-144522.1</v>
      </c>
      <c r="S31" s="18">
        <v>12238.3</v>
      </c>
      <c r="T31" s="18">
        <v>245336.62700000001</v>
      </c>
      <c r="U31" s="18">
        <v>272315.71799999999</v>
      </c>
      <c r="V31" s="18">
        <v>231468.3603</v>
      </c>
      <c r="W31" s="18">
        <v>13868.2667</v>
      </c>
      <c r="X31" s="18">
        <v>9707.7866900000008</v>
      </c>
      <c r="Y31" s="18">
        <v>1.036</v>
      </c>
      <c r="Z31" s="18">
        <v>48973</v>
      </c>
      <c r="AA31" s="18">
        <v>282119.08384799998</v>
      </c>
      <c r="AB31" s="18">
        <v>311645.54996271798</v>
      </c>
      <c r="AC31" s="18">
        <v>6363.6197488967</v>
      </c>
      <c r="AD31" s="18">
        <v>66.765370667480994</v>
      </c>
      <c r="AE31" s="18">
        <v>3269700</v>
      </c>
      <c r="AF31" s="18"/>
      <c r="AG31" s="18"/>
    </row>
    <row r="32" spans="1:33">
      <c r="A32" s="18" t="s">
        <v>678</v>
      </c>
      <c r="B32" s="18" t="s">
        <v>700</v>
      </c>
      <c r="C32" s="18" t="s">
        <v>355</v>
      </c>
      <c r="D32" s="18">
        <v>129115.723</v>
      </c>
      <c r="E32" s="18">
        <v>14146</v>
      </c>
      <c r="F32" s="18">
        <v>143261.723</v>
      </c>
      <c r="G32" s="18">
        <v>56327</v>
      </c>
      <c r="H32" s="18">
        <v>32120</v>
      </c>
      <c r="I32" s="18">
        <v>7160</v>
      </c>
      <c r="J32" s="18">
        <v>0</v>
      </c>
      <c r="K32" s="18">
        <v>6287</v>
      </c>
      <c r="L32" s="18">
        <v>1472</v>
      </c>
      <c r="M32" s="18">
        <v>114</v>
      </c>
      <c r="N32" s="18">
        <v>14146</v>
      </c>
      <c r="O32" s="18">
        <v>0</v>
      </c>
      <c r="P32" s="18">
        <v>78942.290500000003</v>
      </c>
      <c r="Q32" s="18">
        <v>38731.949999999997</v>
      </c>
      <c r="R32" s="18">
        <v>-1348.1</v>
      </c>
      <c r="S32" s="18">
        <v>12004.72</v>
      </c>
      <c r="T32" s="18">
        <v>128330.8605</v>
      </c>
      <c r="U32" s="18">
        <v>143261.723</v>
      </c>
      <c r="V32" s="18">
        <v>121772.46455</v>
      </c>
      <c r="W32" s="18">
        <v>6558.3959500000101</v>
      </c>
      <c r="X32" s="18">
        <v>4590.8771649999999</v>
      </c>
      <c r="Y32" s="18">
        <v>1.032</v>
      </c>
      <c r="Z32" s="18">
        <v>31731</v>
      </c>
      <c r="AA32" s="18">
        <v>147846.09813599999</v>
      </c>
      <c r="AB32" s="18">
        <v>163319.609347166</v>
      </c>
      <c r="AC32" s="18">
        <v>5147.0048012091002</v>
      </c>
      <c r="AD32" s="18">
        <v>-1149.84957702012</v>
      </c>
      <c r="AE32" s="18">
        <v>-36485877</v>
      </c>
      <c r="AF32" s="18"/>
      <c r="AG32" s="18"/>
    </row>
    <row r="33" spans="1:33">
      <c r="A33" s="18" t="s">
        <v>678</v>
      </c>
      <c r="B33" s="18" t="s">
        <v>701</v>
      </c>
      <c r="C33" s="18" t="s">
        <v>356</v>
      </c>
      <c r="D33" s="18">
        <v>162486.90100000001</v>
      </c>
      <c r="E33" s="18">
        <v>15231</v>
      </c>
      <c r="F33" s="18">
        <v>177717.90100000001</v>
      </c>
      <c r="G33" s="18">
        <v>55957</v>
      </c>
      <c r="H33" s="18">
        <v>87358</v>
      </c>
      <c r="I33" s="18">
        <v>3111</v>
      </c>
      <c r="J33" s="18">
        <v>0</v>
      </c>
      <c r="K33" s="18">
        <v>6144</v>
      </c>
      <c r="L33" s="18">
        <v>424</v>
      </c>
      <c r="M33" s="18">
        <v>133</v>
      </c>
      <c r="N33" s="18">
        <v>15231</v>
      </c>
      <c r="O33" s="18">
        <v>160</v>
      </c>
      <c r="P33" s="18">
        <v>78423.735499999995</v>
      </c>
      <c r="Q33" s="18">
        <v>82121.05</v>
      </c>
      <c r="R33" s="18">
        <v>-609.45000000000005</v>
      </c>
      <c r="S33" s="18">
        <v>12923.74</v>
      </c>
      <c r="T33" s="18">
        <v>172859.07550000001</v>
      </c>
      <c r="U33" s="18">
        <v>177717.90100000001</v>
      </c>
      <c r="V33" s="18">
        <v>151060.21585000001</v>
      </c>
      <c r="W33" s="18">
        <v>21798.859649999999</v>
      </c>
      <c r="X33" s="18">
        <v>15259.201755</v>
      </c>
      <c r="Y33" s="18">
        <v>1.0860000000000001</v>
      </c>
      <c r="Z33" s="18">
        <v>34760</v>
      </c>
      <c r="AA33" s="18">
        <v>193001.64048599999</v>
      </c>
      <c r="AB33" s="18">
        <v>213201.11200053699</v>
      </c>
      <c r="AC33" s="18">
        <v>6133.5187572076202</v>
      </c>
      <c r="AD33" s="18">
        <v>-163.33562102160101</v>
      </c>
      <c r="AE33" s="18">
        <v>-5677546</v>
      </c>
      <c r="AF33" s="18"/>
      <c r="AG33" s="18"/>
    </row>
    <row r="34" spans="1:33">
      <c r="A34" s="18" t="s">
        <v>678</v>
      </c>
      <c r="B34" s="18" t="s">
        <v>702</v>
      </c>
      <c r="C34" s="18" t="s">
        <v>357</v>
      </c>
      <c r="D34" s="18">
        <v>41015.754999999997</v>
      </c>
      <c r="E34" s="18">
        <v>2452</v>
      </c>
      <c r="F34" s="18">
        <v>43467.754999999997</v>
      </c>
      <c r="G34" s="18">
        <v>1456</v>
      </c>
      <c r="H34" s="18">
        <v>38273</v>
      </c>
      <c r="I34" s="18">
        <v>23</v>
      </c>
      <c r="J34" s="18">
        <v>0</v>
      </c>
      <c r="K34" s="18">
        <v>563</v>
      </c>
      <c r="L34" s="18">
        <v>0</v>
      </c>
      <c r="M34" s="18">
        <v>0</v>
      </c>
      <c r="N34" s="18">
        <v>2452</v>
      </c>
      <c r="O34" s="18">
        <v>0</v>
      </c>
      <c r="P34" s="18">
        <v>2040.5840000000001</v>
      </c>
      <c r="Q34" s="18">
        <v>33030.15</v>
      </c>
      <c r="R34" s="18">
        <v>0</v>
      </c>
      <c r="S34" s="18">
        <v>2084.1999999999998</v>
      </c>
      <c r="T34" s="18">
        <v>37154.934000000001</v>
      </c>
      <c r="U34" s="18">
        <v>43467.754999999997</v>
      </c>
      <c r="V34" s="18">
        <v>36947.59175</v>
      </c>
      <c r="W34" s="18">
        <v>207.342250000002</v>
      </c>
      <c r="X34" s="18">
        <v>145.139575000001</v>
      </c>
      <c r="Y34" s="18">
        <v>1.0029999999999999</v>
      </c>
      <c r="Z34" s="18">
        <v>11919</v>
      </c>
      <c r="AA34" s="18">
        <v>43598.158264999998</v>
      </c>
      <c r="AB34" s="18">
        <v>48161.123397019299</v>
      </c>
      <c r="AC34" s="18">
        <v>4040.7016861330098</v>
      </c>
      <c r="AD34" s="18">
        <v>-2256.1526920962201</v>
      </c>
      <c r="AE34" s="18">
        <v>-26891084</v>
      </c>
      <c r="AF34" s="18"/>
      <c r="AG34" s="18"/>
    </row>
    <row r="35" spans="1:33">
      <c r="A35" s="18" t="s">
        <v>678</v>
      </c>
      <c r="B35" s="18" t="s">
        <v>703</v>
      </c>
      <c r="C35" s="18" t="s">
        <v>358</v>
      </c>
      <c r="D35" s="18">
        <v>190964.671</v>
      </c>
      <c r="E35" s="18">
        <v>21213</v>
      </c>
      <c r="F35" s="18">
        <v>212177.671</v>
      </c>
      <c r="G35" s="18">
        <v>85645</v>
      </c>
      <c r="H35" s="18">
        <v>69164</v>
      </c>
      <c r="I35" s="18">
        <v>87016</v>
      </c>
      <c r="J35" s="18">
        <v>0</v>
      </c>
      <c r="K35" s="18">
        <v>5561</v>
      </c>
      <c r="L35" s="18">
        <v>80782</v>
      </c>
      <c r="M35" s="18">
        <v>39366</v>
      </c>
      <c r="N35" s="18">
        <v>21213</v>
      </c>
      <c r="O35" s="18">
        <v>251</v>
      </c>
      <c r="P35" s="18">
        <v>120031.4675</v>
      </c>
      <c r="Q35" s="18">
        <v>137479.85</v>
      </c>
      <c r="R35" s="18">
        <v>-102339.15</v>
      </c>
      <c r="S35" s="18">
        <v>11338.83</v>
      </c>
      <c r="T35" s="18">
        <v>166510.9975</v>
      </c>
      <c r="U35" s="18">
        <v>212177.671</v>
      </c>
      <c r="V35" s="18">
        <v>180351.02035000001</v>
      </c>
      <c r="W35" s="18">
        <v>-13840.022849999999</v>
      </c>
      <c r="X35" s="18">
        <v>-9688.0159950000107</v>
      </c>
      <c r="Y35" s="18">
        <v>0.95399999999999996</v>
      </c>
      <c r="Z35" s="18">
        <v>46351</v>
      </c>
      <c r="AA35" s="18">
        <v>202417.49813399999</v>
      </c>
      <c r="AB35" s="18">
        <v>223602.42939834399</v>
      </c>
      <c r="AC35" s="18">
        <v>4824.1123039059403</v>
      </c>
      <c r="AD35" s="18">
        <v>-1472.7420743232899</v>
      </c>
      <c r="AE35" s="18">
        <v>-68263068</v>
      </c>
      <c r="AF35" s="18"/>
      <c r="AG35" s="18"/>
    </row>
    <row r="36" spans="1:33">
      <c r="A36" s="18" t="s">
        <v>678</v>
      </c>
      <c r="B36" s="18" t="s">
        <v>704</v>
      </c>
      <c r="C36" s="18" t="s">
        <v>359</v>
      </c>
      <c r="D36" s="18">
        <v>246103.08900000001</v>
      </c>
      <c r="E36" s="18">
        <v>14268</v>
      </c>
      <c r="F36" s="18">
        <v>260371.08900000001</v>
      </c>
      <c r="G36" s="18">
        <v>87402</v>
      </c>
      <c r="H36" s="18">
        <v>101722</v>
      </c>
      <c r="I36" s="18">
        <v>118279</v>
      </c>
      <c r="J36" s="18">
        <v>0</v>
      </c>
      <c r="K36" s="18">
        <v>2765</v>
      </c>
      <c r="L36" s="18">
        <v>99084</v>
      </c>
      <c r="M36" s="18">
        <v>16393</v>
      </c>
      <c r="N36" s="18">
        <v>14268</v>
      </c>
      <c r="O36" s="18">
        <v>3347</v>
      </c>
      <c r="P36" s="18">
        <v>122493.90300000001</v>
      </c>
      <c r="Q36" s="18">
        <v>189351.1</v>
      </c>
      <c r="R36" s="18">
        <v>-101000.4</v>
      </c>
      <c r="S36" s="18">
        <v>9340.99</v>
      </c>
      <c r="T36" s="18">
        <v>220185.59299999999</v>
      </c>
      <c r="U36" s="18">
        <v>260371.08900000001</v>
      </c>
      <c r="V36" s="18">
        <v>221315.42564999999</v>
      </c>
      <c r="W36" s="18">
        <v>-1129.83264999997</v>
      </c>
      <c r="X36" s="18">
        <v>-790.88285499997698</v>
      </c>
      <c r="Y36" s="18">
        <v>0.997</v>
      </c>
      <c r="Z36" s="18">
        <v>49070</v>
      </c>
      <c r="AA36" s="18">
        <v>259589.975733</v>
      </c>
      <c r="AB36" s="18">
        <v>286758.55475167598</v>
      </c>
      <c r="AC36" s="18">
        <v>5843.8670216359596</v>
      </c>
      <c r="AD36" s="18">
        <v>-452.98735659326599</v>
      </c>
      <c r="AE36" s="18">
        <v>-22228090</v>
      </c>
      <c r="AF36" s="18"/>
      <c r="AG36" s="18"/>
    </row>
    <row r="37" spans="1:33">
      <c r="A37" s="18" t="s">
        <v>705</v>
      </c>
      <c r="B37" s="18" t="s">
        <v>706</v>
      </c>
      <c r="C37" s="18" t="s">
        <v>361</v>
      </c>
      <c r="D37" s="18">
        <v>232150.35</v>
      </c>
      <c r="E37" s="18">
        <v>19163</v>
      </c>
      <c r="F37" s="18">
        <v>251313.35</v>
      </c>
      <c r="G37" s="18">
        <v>138635</v>
      </c>
      <c r="H37" s="18">
        <v>42032</v>
      </c>
      <c r="I37" s="18">
        <v>1774</v>
      </c>
      <c r="J37" s="18">
        <v>0</v>
      </c>
      <c r="K37" s="18">
        <v>14186</v>
      </c>
      <c r="L37" s="18">
        <v>275</v>
      </c>
      <c r="M37" s="18">
        <v>15839</v>
      </c>
      <c r="N37" s="18">
        <v>19163</v>
      </c>
      <c r="O37" s="18">
        <v>1362</v>
      </c>
      <c r="P37" s="18">
        <v>194296.95250000001</v>
      </c>
      <c r="Q37" s="18">
        <v>49293.2</v>
      </c>
      <c r="R37" s="18">
        <v>-14854.6</v>
      </c>
      <c r="S37" s="18">
        <v>13595.92</v>
      </c>
      <c r="T37" s="18">
        <v>242331.4725</v>
      </c>
      <c r="U37" s="18">
        <v>251313.35</v>
      </c>
      <c r="V37" s="18">
        <v>213616.3475</v>
      </c>
      <c r="W37" s="18">
        <v>28715.125</v>
      </c>
      <c r="X37" s="18">
        <v>20100.587500000001</v>
      </c>
      <c r="Y37" s="18">
        <v>1.08</v>
      </c>
      <c r="Z37" s="18">
        <v>47770</v>
      </c>
      <c r="AA37" s="18">
        <v>271418.41800000001</v>
      </c>
      <c r="AB37" s="18">
        <v>299824.95687244699</v>
      </c>
      <c r="AC37" s="18">
        <v>6276.4278181379004</v>
      </c>
      <c r="AD37" s="18">
        <v>-20.426560091325001</v>
      </c>
      <c r="AE37" s="18">
        <v>-975777</v>
      </c>
      <c r="AF37" s="18"/>
      <c r="AG37" s="18"/>
    </row>
    <row r="38" spans="1:33">
      <c r="A38" s="18" t="s">
        <v>705</v>
      </c>
      <c r="B38" s="18" t="s">
        <v>707</v>
      </c>
      <c r="C38" s="18" t="s">
        <v>362</v>
      </c>
      <c r="D38" s="18">
        <v>84776.126999999993</v>
      </c>
      <c r="E38" s="18">
        <v>7661</v>
      </c>
      <c r="F38" s="18">
        <v>92437.126999999993</v>
      </c>
      <c r="G38" s="18">
        <v>31309</v>
      </c>
      <c r="H38" s="18">
        <v>15679</v>
      </c>
      <c r="I38" s="18">
        <v>767</v>
      </c>
      <c r="J38" s="18">
        <v>0</v>
      </c>
      <c r="K38" s="18">
        <v>3203</v>
      </c>
      <c r="L38" s="18">
        <v>420</v>
      </c>
      <c r="M38" s="18">
        <v>74</v>
      </c>
      <c r="N38" s="18">
        <v>7661</v>
      </c>
      <c r="O38" s="18">
        <v>104</v>
      </c>
      <c r="P38" s="18">
        <v>43879.563499999997</v>
      </c>
      <c r="Q38" s="18">
        <v>16701.650000000001</v>
      </c>
      <c r="R38" s="18">
        <v>-508.3</v>
      </c>
      <c r="S38" s="18">
        <v>6499.27</v>
      </c>
      <c r="T38" s="18">
        <v>66572.183499999999</v>
      </c>
      <c r="U38" s="18">
        <v>92437.126999999993</v>
      </c>
      <c r="V38" s="18">
        <v>78571.557950000002</v>
      </c>
      <c r="W38" s="18">
        <v>-11999.374449999999</v>
      </c>
      <c r="X38" s="18">
        <v>-8399.5621149999897</v>
      </c>
      <c r="Y38" s="18">
        <v>0.90900000000000003</v>
      </c>
      <c r="Z38" s="18">
        <v>14386</v>
      </c>
      <c r="AA38" s="18">
        <v>84025.348442999995</v>
      </c>
      <c r="AB38" s="18">
        <v>92819.406504369399</v>
      </c>
      <c r="AC38" s="18">
        <v>6452.0649592916297</v>
      </c>
      <c r="AD38" s="18">
        <v>155.210581062404</v>
      </c>
      <c r="AE38" s="18">
        <v>2232859</v>
      </c>
      <c r="AF38" s="18"/>
      <c r="AG38" s="18"/>
    </row>
    <row r="39" spans="1:33">
      <c r="A39" s="18" t="s">
        <v>705</v>
      </c>
      <c r="B39" s="18" t="s">
        <v>708</v>
      </c>
      <c r="C39" s="18" t="s">
        <v>363</v>
      </c>
      <c r="D39" s="18">
        <v>85296.796000000002</v>
      </c>
      <c r="E39" s="18">
        <v>6752</v>
      </c>
      <c r="F39" s="18">
        <v>92048.796000000002</v>
      </c>
      <c r="G39" s="18">
        <v>65710</v>
      </c>
      <c r="H39" s="18">
        <v>17819</v>
      </c>
      <c r="I39" s="18">
        <v>6573</v>
      </c>
      <c r="J39" s="18">
        <v>0</v>
      </c>
      <c r="K39" s="18">
        <v>6447</v>
      </c>
      <c r="L39" s="18">
        <v>8121</v>
      </c>
      <c r="M39" s="18">
        <v>20646</v>
      </c>
      <c r="N39" s="18">
        <v>6752</v>
      </c>
      <c r="O39" s="18">
        <v>0</v>
      </c>
      <c r="P39" s="18">
        <v>92092.565000000002</v>
      </c>
      <c r="Q39" s="18">
        <v>26213.15</v>
      </c>
      <c r="R39" s="18">
        <v>-24451.95</v>
      </c>
      <c r="S39" s="18">
        <v>2229.38</v>
      </c>
      <c r="T39" s="18">
        <v>96083.145000000004</v>
      </c>
      <c r="U39" s="18">
        <v>92048.796000000002</v>
      </c>
      <c r="V39" s="18">
        <v>78241.476599999995</v>
      </c>
      <c r="W39" s="18">
        <v>17841.668399999999</v>
      </c>
      <c r="X39" s="18">
        <v>12489.167880000001</v>
      </c>
      <c r="Y39" s="18">
        <v>1.1359999999999999</v>
      </c>
      <c r="Z39" s="18">
        <v>22636</v>
      </c>
      <c r="AA39" s="18">
        <v>104567.432256</v>
      </c>
      <c r="AB39" s="18">
        <v>115511.41627543401</v>
      </c>
      <c r="AC39" s="18">
        <v>5102.9959478456503</v>
      </c>
      <c r="AD39" s="18">
        <v>-1193.8584303835801</v>
      </c>
      <c r="AE39" s="18">
        <v>-27024179</v>
      </c>
      <c r="AF39" s="18"/>
      <c r="AG39" s="18"/>
    </row>
    <row r="40" spans="1:33">
      <c r="A40" s="18" t="s">
        <v>705</v>
      </c>
      <c r="B40" s="18" t="s">
        <v>709</v>
      </c>
      <c r="C40" s="18" t="s">
        <v>364</v>
      </c>
      <c r="D40" s="18">
        <v>69144.22</v>
      </c>
      <c r="E40" s="18">
        <v>5399</v>
      </c>
      <c r="F40" s="18">
        <v>74543.22</v>
      </c>
      <c r="G40" s="18">
        <v>20797</v>
      </c>
      <c r="H40" s="18">
        <v>46516</v>
      </c>
      <c r="I40" s="18">
        <v>980</v>
      </c>
      <c r="J40" s="18">
        <v>0</v>
      </c>
      <c r="K40" s="18">
        <v>2882</v>
      </c>
      <c r="L40" s="18">
        <v>34</v>
      </c>
      <c r="M40" s="18">
        <v>12295</v>
      </c>
      <c r="N40" s="18">
        <v>5399</v>
      </c>
      <c r="O40" s="18">
        <v>9</v>
      </c>
      <c r="P40" s="18">
        <v>29146.995500000001</v>
      </c>
      <c r="Q40" s="18">
        <v>42821.3</v>
      </c>
      <c r="R40" s="18">
        <v>-10487.3</v>
      </c>
      <c r="S40" s="18">
        <v>2499</v>
      </c>
      <c r="T40" s="18">
        <v>63979.995499999997</v>
      </c>
      <c r="U40" s="18">
        <v>74543.22</v>
      </c>
      <c r="V40" s="18">
        <v>63361.737000000001</v>
      </c>
      <c r="W40" s="18">
        <v>618.258499999989</v>
      </c>
      <c r="X40" s="18">
        <v>432.780949999992</v>
      </c>
      <c r="Y40" s="18">
        <v>1.006</v>
      </c>
      <c r="Z40" s="18">
        <v>20080</v>
      </c>
      <c r="AA40" s="18">
        <v>74990.479319999999</v>
      </c>
      <c r="AB40" s="18">
        <v>82838.951732314497</v>
      </c>
      <c r="AC40" s="18">
        <v>4125.44580340212</v>
      </c>
      <c r="AD40" s="18">
        <v>-2171.40857482711</v>
      </c>
      <c r="AE40" s="18">
        <v>-43601884</v>
      </c>
      <c r="AF40" s="18"/>
      <c r="AG40" s="18"/>
    </row>
    <row r="41" spans="1:33">
      <c r="A41" s="18" t="s">
        <v>705</v>
      </c>
      <c r="B41" s="18" t="s">
        <v>710</v>
      </c>
      <c r="C41" s="18" t="s">
        <v>365</v>
      </c>
      <c r="D41" s="18">
        <v>123980.124</v>
      </c>
      <c r="E41" s="18">
        <v>8391</v>
      </c>
      <c r="F41" s="18">
        <v>132371.12400000001</v>
      </c>
      <c r="G41" s="18">
        <v>78306</v>
      </c>
      <c r="H41" s="18">
        <v>14763</v>
      </c>
      <c r="I41" s="18">
        <v>1365</v>
      </c>
      <c r="J41" s="18">
        <v>0</v>
      </c>
      <c r="K41" s="18">
        <v>6412</v>
      </c>
      <c r="L41" s="18">
        <v>4596</v>
      </c>
      <c r="M41" s="18">
        <v>7512</v>
      </c>
      <c r="N41" s="18">
        <v>8391</v>
      </c>
      <c r="O41" s="18">
        <v>0</v>
      </c>
      <c r="P41" s="18">
        <v>109745.859</v>
      </c>
      <c r="Q41" s="18">
        <v>19159</v>
      </c>
      <c r="R41" s="18">
        <v>-10291.799999999999</v>
      </c>
      <c r="S41" s="18">
        <v>5855.31</v>
      </c>
      <c r="T41" s="18">
        <v>124468.36900000001</v>
      </c>
      <c r="U41" s="18">
        <v>132371.12400000001</v>
      </c>
      <c r="V41" s="18">
        <v>112515.45540000001</v>
      </c>
      <c r="W41" s="18">
        <v>11952.9136</v>
      </c>
      <c r="X41" s="18">
        <v>8367.0395199999894</v>
      </c>
      <c r="Y41" s="18">
        <v>1.0629999999999999</v>
      </c>
      <c r="Z41" s="18">
        <v>21403</v>
      </c>
      <c r="AA41" s="18">
        <v>140710.504812</v>
      </c>
      <c r="AB41" s="18">
        <v>155437.207790218</v>
      </c>
      <c r="AC41" s="18">
        <v>7262.4028309217301</v>
      </c>
      <c r="AD41" s="18">
        <v>965.54845269250995</v>
      </c>
      <c r="AE41" s="18">
        <v>20665634</v>
      </c>
      <c r="AF41" s="18"/>
      <c r="AG41" s="18"/>
    </row>
    <row r="42" spans="1:33">
      <c r="A42" s="18" t="s">
        <v>705</v>
      </c>
      <c r="B42" s="18" t="s">
        <v>711</v>
      </c>
      <c r="C42" s="18" t="s">
        <v>366</v>
      </c>
      <c r="D42" s="18">
        <v>1205923.7169999999</v>
      </c>
      <c r="E42" s="18">
        <v>101618</v>
      </c>
      <c r="F42" s="18">
        <v>1307541.7169999999</v>
      </c>
      <c r="G42" s="18">
        <v>505337</v>
      </c>
      <c r="H42" s="18">
        <v>453977</v>
      </c>
      <c r="I42" s="18">
        <v>641122</v>
      </c>
      <c r="J42" s="18">
        <v>26955</v>
      </c>
      <c r="K42" s="18">
        <v>11088</v>
      </c>
      <c r="L42" s="18">
        <v>611653</v>
      </c>
      <c r="M42" s="18">
        <v>84660</v>
      </c>
      <c r="N42" s="18">
        <v>101618</v>
      </c>
      <c r="O42" s="18">
        <v>8801</v>
      </c>
      <c r="P42" s="18">
        <v>708229.80550000002</v>
      </c>
      <c r="Q42" s="18">
        <v>963170.7</v>
      </c>
      <c r="R42" s="18">
        <v>-599346.9</v>
      </c>
      <c r="S42" s="18">
        <v>71983.100000000006</v>
      </c>
      <c r="T42" s="18">
        <v>1144036.7054999999</v>
      </c>
      <c r="U42" s="18">
        <v>1307541.7169999999</v>
      </c>
      <c r="V42" s="18">
        <v>1111410.45945</v>
      </c>
      <c r="W42" s="18">
        <v>32626.246050000202</v>
      </c>
      <c r="X42" s="18">
        <v>22838.372235000101</v>
      </c>
      <c r="Y42" s="18">
        <v>1.0169999999999999</v>
      </c>
      <c r="Z42" s="18">
        <v>241870</v>
      </c>
      <c r="AA42" s="18">
        <v>1329769.926189</v>
      </c>
      <c r="AB42" s="18">
        <v>1468943.09423723</v>
      </c>
      <c r="AC42" s="18">
        <v>6073.2752893588804</v>
      </c>
      <c r="AD42" s="18">
        <v>-223.57908887034301</v>
      </c>
      <c r="AE42" s="18">
        <v>-54077074</v>
      </c>
      <c r="AF42" s="18"/>
      <c r="AG42" s="18"/>
    </row>
    <row r="43" spans="1:33">
      <c r="A43" s="18" t="s">
        <v>705</v>
      </c>
      <c r="B43" s="18" t="s">
        <v>712</v>
      </c>
      <c r="C43" s="18" t="s">
        <v>367</v>
      </c>
      <c r="D43" s="18">
        <v>35956.637999999999</v>
      </c>
      <c r="E43" s="18">
        <v>3651</v>
      </c>
      <c r="F43" s="18">
        <v>39607.637999999999</v>
      </c>
      <c r="G43" s="18">
        <v>24766</v>
      </c>
      <c r="H43" s="18">
        <v>3215</v>
      </c>
      <c r="I43" s="18">
        <v>532</v>
      </c>
      <c r="J43" s="18">
        <v>0</v>
      </c>
      <c r="K43" s="18">
        <v>1865</v>
      </c>
      <c r="L43" s="18">
        <v>0</v>
      </c>
      <c r="M43" s="18">
        <v>10314</v>
      </c>
      <c r="N43" s="18">
        <v>3651</v>
      </c>
      <c r="O43" s="18">
        <v>0</v>
      </c>
      <c r="P43" s="18">
        <v>34709.548999999999</v>
      </c>
      <c r="Q43" s="18">
        <v>4770.2</v>
      </c>
      <c r="R43" s="18">
        <v>-8766.9</v>
      </c>
      <c r="S43" s="18">
        <v>1349.97</v>
      </c>
      <c r="T43" s="18">
        <v>32062.819</v>
      </c>
      <c r="U43" s="18">
        <v>39607.637999999999</v>
      </c>
      <c r="V43" s="18">
        <v>33666.492299999998</v>
      </c>
      <c r="W43" s="18">
        <v>-1603.6732999999999</v>
      </c>
      <c r="X43" s="18">
        <v>-1122.57131</v>
      </c>
      <c r="Y43" s="18">
        <v>0.97199999999999998</v>
      </c>
      <c r="Z43" s="18">
        <v>9605</v>
      </c>
      <c r="AA43" s="18">
        <v>38498.624135999999</v>
      </c>
      <c r="AB43" s="18">
        <v>42527.874144579102</v>
      </c>
      <c r="AC43" s="18">
        <v>4427.6808063070403</v>
      </c>
      <c r="AD43" s="18">
        <v>-1869.1735719221899</v>
      </c>
      <c r="AE43" s="18">
        <v>-17953412</v>
      </c>
      <c r="AF43" s="18"/>
      <c r="AG43" s="18"/>
    </row>
    <row r="44" spans="1:33">
      <c r="A44" s="18" t="s">
        <v>705</v>
      </c>
      <c r="B44" s="18" t="s">
        <v>713</v>
      </c>
      <c r="C44" s="18" t="s">
        <v>368</v>
      </c>
      <c r="D44" s="18">
        <v>105050.148</v>
      </c>
      <c r="E44" s="18">
        <v>6379</v>
      </c>
      <c r="F44" s="18">
        <v>111429.148</v>
      </c>
      <c r="G44" s="18">
        <v>64904</v>
      </c>
      <c r="H44" s="18">
        <v>23667</v>
      </c>
      <c r="I44" s="18">
        <v>56488</v>
      </c>
      <c r="J44" s="18">
        <v>0</v>
      </c>
      <c r="K44" s="18">
        <v>6248</v>
      </c>
      <c r="L44" s="18">
        <v>53464</v>
      </c>
      <c r="M44" s="18">
        <v>24033</v>
      </c>
      <c r="N44" s="18">
        <v>6379</v>
      </c>
      <c r="O44" s="18">
        <v>945</v>
      </c>
      <c r="P44" s="18">
        <v>90962.956000000006</v>
      </c>
      <c r="Q44" s="18">
        <v>73442.55</v>
      </c>
      <c r="R44" s="18">
        <v>-66675.7</v>
      </c>
      <c r="S44" s="18">
        <v>1336.54</v>
      </c>
      <c r="T44" s="18">
        <v>99066.346000000005</v>
      </c>
      <c r="U44" s="18">
        <v>111429.148</v>
      </c>
      <c r="V44" s="18">
        <v>94714.775800000003</v>
      </c>
      <c r="W44" s="18">
        <v>4351.5701999999901</v>
      </c>
      <c r="X44" s="18">
        <v>3046.0991399999898</v>
      </c>
      <c r="Y44" s="18">
        <v>1.0269999999999999</v>
      </c>
      <c r="Z44" s="18">
        <v>22320</v>
      </c>
      <c r="AA44" s="18">
        <v>114437.734996</v>
      </c>
      <c r="AB44" s="18">
        <v>126414.74079978</v>
      </c>
      <c r="AC44" s="18">
        <v>5663.7428673736404</v>
      </c>
      <c r="AD44" s="18">
        <v>-633.11151085558004</v>
      </c>
      <c r="AE44" s="18">
        <v>-14131049</v>
      </c>
      <c r="AF44" s="18"/>
      <c r="AG44" s="18"/>
    </row>
    <row r="45" spans="1:33">
      <c r="A45" s="18" t="s">
        <v>714</v>
      </c>
      <c r="B45" s="18" t="s">
        <v>715</v>
      </c>
      <c r="C45" s="18" t="s">
        <v>370</v>
      </c>
      <c r="D45" s="18">
        <v>544047.31599999999</v>
      </c>
      <c r="E45" s="18">
        <v>69182</v>
      </c>
      <c r="F45" s="18">
        <v>613229.31599999999</v>
      </c>
      <c r="G45" s="18">
        <v>359335</v>
      </c>
      <c r="H45" s="18">
        <v>63859</v>
      </c>
      <c r="I45" s="18">
        <v>19174</v>
      </c>
      <c r="J45" s="18">
        <v>0</v>
      </c>
      <c r="K45" s="18">
        <v>27882</v>
      </c>
      <c r="L45" s="18">
        <v>2359</v>
      </c>
      <c r="M45" s="18">
        <v>124806</v>
      </c>
      <c r="N45" s="18">
        <v>69182</v>
      </c>
      <c r="O45" s="18">
        <v>651</v>
      </c>
      <c r="P45" s="18">
        <v>503608.0025</v>
      </c>
      <c r="Q45" s="18">
        <v>94277.75</v>
      </c>
      <c r="R45" s="18">
        <v>-108643.6</v>
      </c>
      <c r="S45" s="18">
        <v>37587.68</v>
      </c>
      <c r="T45" s="18">
        <v>526829.83250000002</v>
      </c>
      <c r="U45" s="18">
        <v>613229.31599999999</v>
      </c>
      <c r="V45" s="18">
        <v>521244.91859999998</v>
      </c>
      <c r="W45" s="18">
        <v>5584.9139000000396</v>
      </c>
      <c r="X45" s="18">
        <v>3909.4397300000301</v>
      </c>
      <c r="Y45" s="18">
        <v>1.006</v>
      </c>
      <c r="Z45" s="18">
        <v>107857</v>
      </c>
      <c r="AA45" s="18">
        <v>616908.69189599995</v>
      </c>
      <c r="AB45" s="18">
        <v>681474.09930727701</v>
      </c>
      <c r="AC45" s="18">
        <v>6318.3112761088996</v>
      </c>
      <c r="AD45" s="18">
        <v>21.4568978796751</v>
      </c>
      <c r="AE45" s="18">
        <v>2314277</v>
      </c>
      <c r="AF45" s="18"/>
      <c r="AG45" s="18"/>
    </row>
    <row r="46" spans="1:33">
      <c r="A46" s="18" t="s">
        <v>714</v>
      </c>
      <c r="B46" s="18" t="s">
        <v>716</v>
      </c>
      <c r="C46" s="18" t="s">
        <v>371</v>
      </c>
      <c r="D46" s="18">
        <v>97755.226999999999</v>
      </c>
      <c r="E46" s="18">
        <v>7355</v>
      </c>
      <c r="F46" s="18">
        <v>105110.227</v>
      </c>
      <c r="G46" s="18">
        <v>64477</v>
      </c>
      <c r="H46" s="18">
        <v>20338</v>
      </c>
      <c r="I46" s="18">
        <v>743</v>
      </c>
      <c r="J46" s="18">
        <v>0</v>
      </c>
      <c r="K46" s="18">
        <v>7202</v>
      </c>
      <c r="L46" s="18">
        <v>533</v>
      </c>
      <c r="M46" s="18">
        <v>21288</v>
      </c>
      <c r="N46" s="18">
        <v>7355</v>
      </c>
      <c r="O46" s="18">
        <v>467</v>
      </c>
      <c r="P46" s="18">
        <v>90364.515499999994</v>
      </c>
      <c r="Q46" s="18">
        <v>24040.55</v>
      </c>
      <c r="R46" s="18">
        <v>-18944.8</v>
      </c>
      <c r="S46" s="18">
        <v>2632.79</v>
      </c>
      <c r="T46" s="18">
        <v>98093.055500000002</v>
      </c>
      <c r="U46" s="18">
        <v>105110.227</v>
      </c>
      <c r="V46" s="18">
        <v>89343.692949999997</v>
      </c>
      <c r="W46" s="18">
        <v>8749.3625499999907</v>
      </c>
      <c r="X46" s="18">
        <v>6124.5537849999901</v>
      </c>
      <c r="Y46" s="18">
        <v>1.0580000000000001</v>
      </c>
      <c r="Z46" s="18">
        <v>16112</v>
      </c>
      <c r="AA46" s="18">
        <v>111206.62016599999</v>
      </c>
      <c r="AB46" s="18">
        <v>122845.458833975</v>
      </c>
      <c r="AC46" s="18">
        <v>7624.4698879080797</v>
      </c>
      <c r="AD46" s="18">
        <v>1327.61550967885</v>
      </c>
      <c r="AE46" s="18">
        <v>21390541</v>
      </c>
      <c r="AF46" s="18"/>
      <c r="AG46" s="18"/>
    </row>
    <row r="47" spans="1:33">
      <c r="A47" s="18" t="s">
        <v>714</v>
      </c>
      <c r="B47" s="18" t="s">
        <v>717</v>
      </c>
      <c r="C47" s="18" t="s">
        <v>372</v>
      </c>
      <c r="D47" s="18">
        <v>65348.275999999998</v>
      </c>
      <c r="E47" s="18">
        <v>4877</v>
      </c>
      <c r="F47" s="18">
        <v>70225.275999999998</v>
      </c>
      <c r="G47" s="18">
        <v>32309</v>
      </c>
      <c r="H47" s="18">
        <v>24469</v>
      </c>
      <c r="I47" s="18">
        <v>28821</v>
      </c>
      <c r="J47" s="18">
        <v>0</v>
      </c>
      <c r="K47" s="18">
        <v>6848</v>
      </c>
      <c r="L47" s="18">
        <v>27568</v>
      </c>
      <c r="M47" s="18">
        <v>8496</v>
      </c>
      <c r="N47" s="18">
        <v>4877</v>
      </c>
      <c r="O47" s="18">
        <v>816</v>
      </c>
      <c r="P47" s="18">
        <v>45281.063499999997</v>
      </c>
      <c r="Q47" s="18">
        <v>51117.3</v>
      </c>
      <c r="R47" s="18">
        <v>-31348</v>
      </c>
      <c r="S47" s="18">
        <v>2701.13</v>
      </c>
      <c r="T47" s="18">
        <v>67751.493499999997</v>
      </c>
      <c r="U47" s="18">
        <v>70225.275999999998</v>
      </c>
      <c r="V47" s="18">
        <v>59691.484600000003</v>
      </c>
      <c r="W47" s="18">
        <v>8060.0088999999998</v>
      </c>
      <c r="X47" s="18">
        <v>5642.00623</v>
      </c>
      <c r="Y47" s="18">
        <v>1.08</v>
      </c>
      <c r="Z47" s="18">
        <v>11588</v>
      </c>
      <c r="AA47" s="18">
        <v>75843.298079999993</v>
      </c>
      <c r="AB47" s="18">
        <v>83781.026149449404</v>
      </c>
      <c r="AC47" s="18">
        <v>7229.98154551686</v>
      </c>
      <c r="AD47" s="18">
        <v>933.12716728763598</v>
      </c>
      <c r="AE47" s="18">
        <v>10813078</v>
      </c>
      <c r="AF47" s="18"/>
      <c r="AG47" s="18"/>
    </row>
    <row r="48" spans="1:33">
      <c r="A48" s="18" t="s">
        <v>714</v>
      </c>
      <c r="B48" s="18" t="s">
        <v>718</v>
      </c>
      <c r="C48" s="18" t="s">
        <v>373</v>
      </c>
      <c r="D48" s="18">
        <v>271307.88299999997</v>
      </c>
      <c r="E48" s="18">
        <v>24061</v>
      </c>
      <c r="F48" s="18">
        <v>295368.88299999997</v>
      </c>
      <c r="G48" s="18">
        <v>142970</v>
      </c>
      <c r="H48" s="18">
        <v>36578</v>
      </c>
      <c r="I48" s="18">
        <v>7161</v>
      </c>
      <c r="J48" s="18">
        <v>0</v>
      </c>
      <c r="K48" s="18">
        <v>6785</v>
      </c>
      <c r="L48" s="18">
        <v>2519</v>
      </c>
      <c r="M48" s="18">
        <v>27289</v>
      </c>
      <c r="N48" s="18">
        <v>24061</v>
      </c>
      <c r="O48" s="18">
        <v>2419</v>
      </c>
      <c r="P48" s="18">
        <v>200372.45499999999</v>
      </c>
      <c r="Q48" s="18">
        <v>42945.4</v>
      </c>
      <c r="R48" s="18">
        <v>-27392.95</v>
      </c>
      <c r="S48" s="18">
        <v>15812.72</v>
      </c>
      <c r="T48" s="18">
        <v>231737.625</v>
      </c>
      <c r="U48" s="18">
        <v>295368.88299999997</v>
      </c>
      <c r="V48" s="18">
        <v>251063.55055000001</v>
      </c>
      <c r="W48" s="18">
        <v>-19325.92555</v>
      </c>
      <c r="X48" s="18">
        <v>-13528.147885</v>
      </c>
      <c r="Y48" s="18">
        <v>0.95399999999999996</v>
      </c>
      <c r="Z48" s="18">
        <v>34580</v>
      </c>
      <c r="AA48" s="18">
        <v>281781.91438199999</v>
      </c>
      <c r="AB48" s="18">
        <v>311273.092480477</v>
      </c>
      <c r="AC48" s="18">
        <v>9001.5353522405203</v>
      </c>
      <c r="AD48" s="18">
        <v>2704.6809740112999</v>
      </c>
      <c r="AE48" s="18">
        <v>93527868</v>
      </c>
      <c r="AF48" s="18"/>
      <c r="AG48" s="18"/>
    </row>
    <row r="49" spans="1:33">
      <c r="A49" s="18" t="s">
        <v>714</v>
      </c>
      <c r="B49" s="18" t="s">
        <v>719</v>
      </c>
      <c r="C49" s="18" t="s">
        <v>374</v>
      </c>
      <c r="D49" s="18">
        <v>326907.78499999997</v>
      </c>
      <c r="E49" s="18">
        <v>18276</v>
      </c>
      <c r="F49" s="18">
        <v>345183.78499999997</v>
      </c>
      <c r="G49" s="18">
        <v>185110</v>
      </c>
      <c r="H49" s="18">
        <v>109486</v>
      </c>
      <c r="I49" s="18">
        <v>7050</v>
      </c>
      <c r="J49" s="18">
        <v>0</v>
      </c>
      <c r="K49" s="18">
        <v>11183</v>
      </c>
      <c r="L49" s="18">
        <v>4030</v>
      </c>
      <c r="M49" s="18">
        <v>21800</v>
      </c>
      <c r="N49" s="18">
        <v>18276</v>
      </c>
      <c r="O49" s="18">
        <v>325</v>
      </c>
      <c r="P49" s="18">
        <v>259431.66500000001</v>
      </c>
      <c r="Q49" s="18">
        <v>108561.15</v>
      </c>
      <c r="R49" s="18">
        <v>-22231.75</v>
      </c>
      <c r="S49" s="18">
        <v>11828.6</v>
      </c>
      <c r="T49" s="18">
        <v>357589.66499999998</v>
      </c>
      <c r="U49" s="18">
        <v>345183.78499999997</v>
      </c>
      <c r="V49" s="18">
        <v>293406.21724999999</v>
      </c>
      <c r="W49" s="18">
        <v>64183.447749999999</v>
      </c>
      <c r="X49" s="18">
        <v>44928.413424999999</v>
      </c>
      <c r="Y49" s="18">
        <v>1.1299999999999999</v>
      </c>
      <c r="Z49" s="18">
        <v>58012</v>
      </c>
      <c r="AA49" s="18">
        <v>390057.67705</v>
      </c>
      <c r="AB49" s="18">
        <v>430880.95148827799</v>
      </c>
      <c r="AC49" s="18">
        <v>7427.4452094097496</v>
      </c>
      <c r="AD49" s="18">
        <v>1130.5908311805299</v>
      </c>
      <c r="AE49" s="18">
        <v>65587835</v>
      </c>
      <c r="AF49" s="18"/>
      <c r="AG49" s="18"/>
    </row>
    <row r="50" spans="1:33">
      <c r="A50" s="18" t="s">
        <v>714</v>
      </c>
      <c r="B50" s="18" t="s">
        <v>720</v>
      </c>
      <c r="C50" s="18" t="s">
        <v>375</v>
      </c>
      <c r="D50" s="18">
        <v>54975.364999999998</v>
      </c>
      <c r="E50" s="18">
        <v>5312</v>
      </c>
      <c r="F50" s="18">
        <v>60287.364999999998</v>
      </c>
      <c r="G50" s="18">
        <v>25618</v>
      </c>
      <c r="H50" s="18">
        <v>11169</v>
      </c>
      <c r="I50" s="18">
        <v>558</v>
      </c>
      <c r="J50" s="18">
        <v>421</v>
      </c>
      <c r="K50" s="18">
        <v>3153</v>
      </c>
      <c r="L50" s="18">
        <v>220</v>
      </c>
      <c r="M50" s="18">
        <v>1346</v>
      </c>
      <c r="N50" s="18">
        <v>5312</v>
      </c>
      <c r="O50" s="18">
        <v>0</v>
      </c>
      <c r="P50" s="18">
        <v>35903.627</v>
      </c>
      <c r="Q50" s="18">
        <v>13005.85</v>
      </c>
      <c r="R50" s="18">
        <v>-1331.1</v>
      </c>
      <c r="S50" s="18">
        <v>4286.38</v>
      </c>
      <c r="T50" s="18">
        <v>51864.756999999998</v>
      </c>
      <c r="U50" s="18">
        <v>60287.364999999998</v>
      </c>
      <c r="V50" s="18">
        <v>51244.260249999999</v>
      </c>
      <c r="W50" s="18">
        <v>620.49674999999797</v>
      </c>
      <c r="X50" s="18">
        <v>434.347724999999</v>
      </c>
      <c r="Y50" s="18">
        <v>1.0069999999999999</v>
      </c>
      <c r="Z50" s="18">
        <v>12094</v>
      </c>
      <c r="AA50" s="18">
        <v>60709.376555000003</v>
      </c>
      <c r="AB50" s="18">
        <v>67063.194684732298</v>
      </c>
      <c r="AC50" s="18">
        <v>5545.1624511933396</v>
      </c>
      <c r="AD50" s="18">
        <v>-751.69192703588101</v>
      </c>
      <c r="AE50" s="18">
        <v>-9090962</v>
      </c>
      <c r="AF50" s="18"/>
      <c r="AG50" s="18"/>
    </row>
    <row r="51" spans="1:33">
      <c r="A51" s="18" t="s">
        <v>714</v>
      </c>
      <c r="B51" s="18" t="s">
        <v>721</v>
      </c>
      <c r="C51" s="18" t="s">
        <v>376</v>
      </c>
      <c r="D51" s="18">
        <v>151044.77299999999</v>
      </c>
      <c r="E51" s="18">
        <v>9256</v>
      </c>
      <c r="F51" s="18">
        <v>160300.77299999999</v>
      </c>
      <c r="G51" s="18">
        <v>61611</v>
      </c>
      <c r="H51" s="18">
        <v>48481</v>
      </c>
      <c r="I51" s="18">
        <v>26017</v>
      </c>
      <c r="J51" s="18">
        <v>0</v>
      </c>
      <c r="K51" s="18">
        <v>8512</v>
      </c>
      <c r="L51" s="18">
        <v>2303</v>
      </c>
      <c r="M51" s="18">
        <v>15677</v>
      </c>
      <c r="N51" s="18">
        <v>9256</v>
      </c>
      <c r="O51" s="18">
        <v>443</v>
      </c>
      <c r="P51" s="18">
        <v>86347.816500000001</v>
      </c>
      <c r="Q51" s="18">
        <v>70558.5</v>
      </c>
      <c r="R51" s="18">
        <v>-15659.55</v>
      </c>
      <c r="S51" s="18">
        <v>5202.51</v>
      </c>
      <c r="T51" s="18">
        <v>146449.27650000001</v>
      </c>
      <c r="U51" s="18">
        <v>160300.77299999999</v>
      </c>
      <c r="V51" s="18">
        <v>136255.65705000001</v>
      </c>
      <c r="W51" s="18">
        <v>10193.6194500001</v>
      </c>
      <c r="X51" s="18">
        <v>7135.5336150000403</v>
      </c>
      <c r="Y51" s="18">
        <v>1.0449999999999999</v>
      </c>
      <c r="Z51" s="18">
        <v>38495</v>
      </c>
      <c r="AA51" s="18">
        <v>167514.30778500001</v>
      </c>
      <c r="AB51" s="18">
        <v>185046.28564726</v>
      </c>
      <c r="AC51" s="18">
        <v>4807.0213182818597</v>
      </c>
      <c r="AD51" s="18">
        <v>-1489.83305994736</v>
      </c>
      <c r="AE51" s="18">
        <v>-57351124</v>
      </c>
      <c r="AF51" s="18"/>
      <c r="AG51" s="18"/>
    </row>
    <row r="52" spans="1:33">
      <c r="A52" s="18" t="s">
        <v>714</v>
      </c>
      <c r="B52" s="18" t="s">
        <v>722</v>
      </c>
      <c r="C52" s="18" t="s">
        <v>377</v>
      </c>
      <c r="D52" s="18">
        <v>49129.118999999999</v>
      </c>
      <c r="E52" s="18">
        <v>6635</v>
      </c>
      <c r="F52" s="18">
        <v>55764.118999999999</v>
      </c>
      <c r="G52" s="18">
        <v>13171</v>
      </c>
      <c r="H52" s="18">
        <v>31390</v>
      </c>
      <c r="I52" s="18">
        <v>147</v>
      </c>
      <c r="J52" s="18">
        <v>0</v>
      </c>
      <c r="K52" s="18">
        <v>1485</v>
      </c>
      <c r="L52" s="18">
        <v>49</v>
      </c>
      <c r="M52" s="18">
        <v>0</v>
      </c>
      <c r="N52" s="18">
        <v>6635</v>
      </c>
      <c r="O52" s="18">
        <v>170</v>
      </c>
      <c r="P52" s="18">
        <v>18459.156500000001</v>
      </c>
      <c r="Q52" s="18">
        <v>28068.7</v>
      </c>
      <c r="R52" s="18">
        <v>-186.15</v>
      </c>
      <c r="S52" s="18">
        <v>5639.75</v>
      </c>
      <c r="T52" s="18">
        <v>51981.4565</v>
      </c>
      <c r="U52" s="18">
        <v>55764.118999999999</v>
      </c>
      <c r="V52" s="18">
        <v>47399.501149999996</v>
      </c>
      <c r="W52" s="18">
        <v>4581.9553500000002</v>
      </c>
      <c r="X52" s="18">
        <v>3207.3687450000002</v>
      </c>
      <c r="Y52" s="18">
        <v>1.0580000000000001</v>
      </c>
      <c r="Z52" s="18">
        <v>14750</v>
      </c>
      <c r="AA52" s="18">
        <v>58998.437901999998</v>
      </c>
      <c r="AB52" s="18">
        <v>65173.189903085098</v>
      </c>
      <c r="AC52" s="18">
        <v>4418.5213493617002</v>
      </c>
      <c r="AD52" s="18">
        <v>-1878.3330288675199</v>
      </c>
      <c r="AE52" s="18">
        <v>-27705412</v>
      </c>
      <c r="AF52" s="18"/>
      <c r="AG52" s="18"/>
    </row>
    <row r="53" spans="1:33">
      <c r="A53" s="18" t="s">
        <v>714</v>
      </c>
      <c r="B53" s="18" t="s">
        <v>723</v>
      </c>
      <c r="C53" s="18" t="s">
        <v>378</v>
      </c>
      <c r="D53" s="18">
        <v>46090.578000000001</v>
      </c>
      <c r="E53" s="18">
        <v>7503</v>
      </c>
      <c r="F53" s="18">
        <v>53593.578000000001</v>
      </c>
      <c r="G53" s="18">
        <v>31332</v>
      </c>
      <c r="H53" s="18">
        <v>10403</v>
      </c>
      <c r="I53" s="18">
        <v>1263</v>
      </c>
      <c r="J53" s="18">
        <v>0</v>
      </c>
      <c r="K53" s="18">
        <v>3348</v>
      </c>
      <c r="L53" s="18">
        <v>2</v>
      </c>
      <c r="M53" s="18">
        <v>15407</v>
      </c>
      <c r="N53" s="18">
        <v>7503</v>
      </c>
      <c r="O53" s="18">
        <v>16</v>
      </c>
      <c r="P53" s="18">
        <v>43911.798000000003</v>
      </c>
      <c r="Q53" s="18">
        <v>12761.9</v>
      </c>
      <c r="R53" s="18">
        <v>-13111.25</v>
      </c>
      <c r="S53" s="18">
        <v>3758.36</v>
      </c>
      <c r="T53" s="18">
        <v>47320.807999999997</v>
      </c>
      <c r="U53" s="18">
        <v>53593.578000000001</v>
      </c>
      <c r="V53" s="18">
        <v>45554.541299999997</v>
      </c>
      <c r="W53" s="18">
        <v>1766.2667000000099</v>
      </c>
      <c r="X53" s="18">
        <v>1236.38669000001</v>
      </c>
      <c r="Y53" s="18">
        <v>1.0229999999999999</v>
      </c>
      <c r="Z53" s="18">
        <v>8985</v>
      </c>
      <c r="AA53" s="18">
        <v>54826.230294000001</v>
      </c>
      <c r="AB53" s="18">
        <v>60564.3207800932</v>
      </c>
      <c r="AC53" s="18">
        <v>6740.6033144232797</v>
      </c>
      <c r="AD53" s="18">
        <v>443.74893619405901</v>
      </c>
      <c r="AE53" s="18">
        <v>3987084</v>
      </c>
      <c r="AF53" s="18"/>
      <c r="AG53" s="18"/>
    </row>
    <row r="54" spans="1:33">
      <c r="A54" s="18" t="s">
        <v>724</v>
      </c>
      <c r="B54" s="18" t="s">
        <v>725</v>
      </c>
      <c r="C54" s="18" t="s">
        <v>380</v>
      </c>
      <c r="D54" s="18">
        <v>27797.74</v>
      </c>
      <c r="E54" s="18">
        <v>1938</v>
      </c>
      <c r="F54" s="18">
        <v>29735.74</v>
      </c>
      <c r="G54" s="18">
        <v>19557</v>
      </c>
      <c r="H54" s="18">
        <v>1272</v>
      </c>
      <c r="I54" s="18">
        <v>1099</v>
      </c>
      <c r="J54" s="18">
        <v>0</v>
      </c>
      <c r="K54" s="18">
        <v>1611</v>
      </c>
      <c r="L54" s="18">
        <v>459</v>
      </c>
      <c r="M54" s="18">
        <v>3472</v>
      </c>
      <c r="N54" s="18">
        <v>1938</v>
      </c>
      <c r="O54" s="18">
        <v>1831</v>
      </c>
      <c r="P54" s="18">
        <v>27409.1355</v>
      </c>
      <c r="Q54" s="18">
        <v>3384.7</v>
      </c>
      <c r="R54" s="18">
        <v>-4897.7</v>
      </c>
      <c r="S54" s="18">
        <v>1057.06</v>
      </c>
      <c r="T54" s="18">
        <v>26953.195500000002</v>
      </c>
      <c r="U54" s="18">
        <v>29735.74</v>
      </c>
      <c r="V54" s="18">
        <v>25275.379000000001</v>
      </c>
      <c r="W54" s="18">
        <v>1677.8164999999999</v>
      </c>
      <c r="X54" s="18">
        <v>1174.47155</v>
      </c>
      <c r="Y54" s="18">
        <v>1.0389999999999999</v>
      </c>
      <c r="Z54" s="18">
        <v>5505</v>
      </c>
      <c r="AA54" s="18">
        <v>30895.433860000001</v>
      </c>
      <c r="AB54" s="18">
        <v>34128.937132888503</v>
      </c>
      <c r="AC54" s="18">
        <v>6199.6252739125302</v>
      </c>
      <c r="AD54" s="18">
        <v>-97.229104316688804</v>
      </c>
      <c r="AE54" s="18">
        <v>-535246</v>
      </c>
      <c r="AF54" s="18"/>
      <c r="AG54" s="18"/>
    </row>
    <row r="55" spans="1:33">
      <c r="A55" s="18" t="s">
        <v>724</v>
      </c>
      <c r="B55" s="18" t="s">
        <v>726</v>
      </c>
      <c r="C55" s="18" t="s">
        <v>381</v>
      </c>
      <c r="D55" s="18">
        <v>132123.72</v>
      </c>
      <c r="E55" s="18">
        <v>10505</v>
      </c>
      <c r="F55" s="18">
        <v>142628.72</v>
      </c>
      <c r="G55" s="18">
        <v>78247</v>
      </c>
      <c r="H55" s="18">
        <v>21457</v>
      </c>
      <c r="I55" s="18">
        <v>4327</v>
      </c>
      <c r="J55" s="18">
        <v>0</v>
      </c>
      <c r="K55" s="18">
        <v>6476</v>
      </c>
      <c r="L55" s="18">
        <v>1141</v>
      </c>
      <c r="M55" s="18">
        <v>22230</v>
      </c>
      <c r="N55" s="18">
        <v>10505</v>
      </c>
      <c r="O55" s="18">
        <v>110</v>
      </c>
      <c r="P55" s="18">
        <v>109663.17049999999</v>
      </c>
      <c r="Q55" s="18">
        <v>27421</v>
      </c>
      <c r="R55" s="18">
        <v>-19958.849999999999</v>
      </c>
      <c r="S55" s="18">
        <v>5150.1499999999996</v>
      </c>
      <c r="T55" s="18">
        <v>122275.4705</v>
      </c>
      <c r="U55" s="18">
        <v>142628.72</v>
      </c>
      <c r="V55" s="18">
        <v>121234.412</v>
      </c>
      <c r="W55" s="18">
        <v>1041.0585000000001</v>
      </c>
      <c r="X55" s="18">
        <v>728.74094999999897</v>
      </c>
      <c r="Y55" s="18">
        <v>1.0049999999999999</v>
      </c>
      <c r="Z55" s="18">
        <v>21890</v>
      </c>
      <c r="AA55" s="18">
        <v>143341.86360000001</v>
      </c>
      <c r="AB55" s="18">
        <v>158343.96349582399</v>
      </c>
      <c r="AC55" s="18">
        <v>7233.62099112946</v>
      </c>
      <c r="AD55" s="18">
        <v>936.76661290023299</v>
      </c>
      <c r="AE55" s="18">
        <v>20505821</v>
      </c>
      <c r="AF55" s="18"/>
      <c r="AG55" s="18"/>
    </row>
    <row r="56" spans="1:33">
      <c r="A56" s="18" t="s">
        <v>724</v>
      </c>
      <c r="B56" s="18" t="s">
        <v>727</v>
      </c>
      <c r="C56" s="18" t="s">
        <v>382</v>
      </c>
      <c r="D56" s="18">
        <v>58619.387999999999</v>
      </c>
      <c r="E56" s="18">
        <v>2494</v>
      </c>
      <c r="F56" s="18">
        <v>61113.387999999999</v>
      </c>
      <c r="G56" s="18">
        <v>30953</v>
      </c>
      <c r="H56" s="18">
        <v>5512</v>
      </c>
      <c r="I56" s="18">
        <v>255</v>
      </c>
      <c r="J56" s="18">
        <v>0</v>
      </c>
      <c r="K56" s="18">
        <v>2813</v>
      </c>
      <c r="L56" s="18">
        <v>131</v>
      </c>
      <c r="M56" s="18">
        <v>4070</v>
      </c>
      <c r="N56" s="18">
        <v>2494</v>
      </c>
      <c r="O56" s="18">
        <v>988</v>
      </c>
      <c r="P56" s="18">
        <v>43380.629500000003</v>
      </c>
      <c r="Q56" s="18">
        <v>7293</v>
      </c>
      <c r="R56" s="18">
        <v>-4410.6499999999996</v>
      </c>
      <c r="S56" s="18">
        <v>1428</v>
      </c>
      <c r="T56" s="18">
        <v>47690.979500000001</v>
      </c>
      <c r="U56" s="18">
        <v>61113.387999999999</v>
      </c>
      <c r="V56" s="18">
        <v>51946.379800000002</v>
      </c>
      <c r="W56" s="18">
        <v>-4255.4003000000002</v>
      </c>
      <c r="X56" s="18">
        <v>-2978.7802099999999</v>
      </c>
      <c r="Y56" s="18">
        <v>0.95099999999999996</v>
      </c>
      <c r="Z56" s="18">
        <v>10078</v>
      </c>
      <c r="AA56" s="18">
        <v>58118.831987999998</v>
      </c>
      <c r="AB56" s="18">
        <v>64201.524799540799</v>
      </c>
      <c r="AC56" s="18">
        <v>6370.46286957142</v>
      </c>
      <c r="AD56" s="18">
        <v>73.608491342195506</v>
      </c>
      <c r="AE56" s="18">
        <v>741826</v>
      </c>
      <c r="AF56" s="18"/>
      <c r="AG56" s="18"/>
    </row>
    <row r="57" spans="1:33">
      <c r="A57" s="18" t="s">
        <v>724</v>
      </c>
      <c r="B57" s="18" t="s">
        <v>728</v>
      </c>
      <c r="C57" s="18" t="s">
        <v>383</v>
      </c>
      <c r="D57" s="18">
        <v>912591.34400000004</v>
      </c>
      <c r="E57" s="18">
        <v>63177</v>
      </c>
      <c r="F57" s="18">
        <v>975768.34400000004</v>
      </c>
      <c r="G57" s="18">
        <v>300048</v>
      </c>
      <c r="H57" s="18">
        <v>329439</v>
      </c>
      <c r="I57" s="18">
        <v>404954</v>
      </c>
      <c r="J57" s="18">
        <v>0</v>
      </c>
      <c r="K57" s="18">
        <v>15129</v>
      </c>
      <c r="L57" s="18">
        <v>394254</v>
      </c>
      <c r="M57" s="18">
        <v>44632</v>
      </c>
      <c r="N57" s="18">
        <v>63177</v>
      </c>
      <c r="O57" s="18">
        <v>4174</v>
      </c>
      <c r="P57" s="18">
        <v>420517.272</v>
      </c>
      <c r="Q57" s="18">
        <v>637093.69999999995</v>
      </c>
      <c r="R57" s="18">
        <v>-376601</v>
      </c>
      <c r="S57" s="18">
        <v>46113.01</v>
      </c>
      <c r="T57" s="18">
        <v>727122.98199999996</v>
      </c>
      <c r="U57" s="18">
        <v>975768.34400000004</v>
      </c>
      <c r="V57" s="18">
        <v>829403.09239999996</v>
      </c>
      <c r="W57" s="18">
        <v>-102280.11040000001</v>
      </c>
      <c r="X57" s="18">
        <v>-71596.077279999896</v>
      </c>
      <c r="Y57" s="18">
        <v>0.92700000000000005</v>
      </c>
      <c r="Z57" s="18">
        <v>166542</v>
      </c>
      <c r="AA57" s="18">
        <v>904537.25488799997</v>
      </c>
      <c r="AB57" s="18">
        <v>999205.74821240304</v>
      </c>
      <c r="AC57" s="18">
        <v>5999.7222815410096</v>
      </c>
      <c r="AD57" s="18">
        <v>-297.132096688216</v>
      </c>
      <c r="AE57" s="18">
        <v>-49484974</v>
      </c>
      <c r="AF57" s="18"/>
      <c r="AG57" s="18"/>
    </row>
    <row r="58" spans="1:33">
      <c r="A58" s="18" t="s">
        <v>724</v>
      </c>
      <c r="B58" s="18" t="s">
        <v>729</v>
      </c>
      <c r="C58" s="18" t="s">
        <v>384</v>
      </c>
      <c r="D58" s="18">
        <v>156359.435</v>
      </c>
      <c r="E58" s="18">
        <v>9764</v>
      </c>
      <c r="F58" s="18">
        <v>166123.435</v>
      </c>
      <c r="G58" s="18">
        <v>74221</v>
      </c>
      <c r="H58" s="18">
        <v>30914</v>
      </c>
      <c r="I58" s="18">
        <v>3298</v>
      </c>
      <c r="J58" s="18">
        <v>0</v>
      </c>
      <c r="K58" s="18">
        <v>4214</v>
      </c>
      <c r="L58" s="18">
        <v>3</v>
      </c>
      <c r="M58" s="18">
        <v>0</v>
      </c>
      <c r="N58" s="18">
        <v>9764</v>
      </c>
      <c r="O58" s="18">
        <v>278</v>
      </c>
      <c r="P58" s="18">
        <v>104020.73149999999</v>
      </c>
      <c r="Q58" s="18">
        <v>32662.1</v>
      </c>
      <c r="R58" s="18">
        <v>-238.85</v>
      </c>
      <c r="S58" s="18">
        <v>8299.4</v>
      </c>
      <c r="T58" s="18">
        <v>144743.38149999999</v>
      </c>
      <c r="U58" s="18">
        <v>166123.435</v>
      </c>
      <c r="V58" s="18">
        <v>141204.91975</v>
      </c>
      <c r="W58" s="18">
        <v>3538.4617499999899</v>
      </c>
      <c r="X58" s="18">
        <v>2476.92322499999</v>
      </c>
      <c r="Y58" s="18">
        <v>1.0149999999999999</v>
      </c>
      <c r="Z58" s="18">
        <v>28439</v>
      </c>
      <c r="AA58" s="18">
        <v>168615.286525</v>
      </c>
      <c r="AB58" s="18">
        <v>186262.492364809</v>
      </c>
      <c r="AC58" s="18">
        <v>6549.5443709275596</v>
      </c>
      <c r="AD58" s="18">
        <v>252.68999269833299</v>
      </c>
      <c r="AE58" s="18">
        <v>7186251</v>
      </c>
      <c r="AF58" s="18"/>
      <c r="AG58" s="18"/>
    </row>
    <row r="59" spans="1:33">
      <c r="A59" s="18" t="s">
        <v>724</v>
      </c>
      <c r="B59" s="18" t="s">
        <v>730</v>
      </c>
      <c r="C59" s="18" t="s">
        <v>385</v>
      </c>
      <c r="D59" s="18">
        <v>256182.81400000001</v>
      </c>
      <c r="E59" s="18">
        <v>25876</v>
      </c>
      <c r="F59" s="18">
        <v>282058.81400000001</v>
      </c>
      <c r="G59" s="18">
        <v>128840</v>
      </c>
      <c r="H59" s="18">
        <v>47220</v>
      </c>
      <c r="I59" s="18">
        <v>4062</v>
      </c>
      <c r="J59" s="18">
        <v>7242</v>
      </c>
      <c r="K59" s="18">
        <v>9183</v>
      </c>
      <c r="L59" s="18">
        <v>1044</v>
      </c>
      <c r="M59" s="18">
        <v>15244</v>
      </c>
      <c r="N59" s="18">
        <v>25876</v>
      </c>
      <c r="O59" s="18">
        <v>1010</v>
      </c>
      <c r="P59" s="18">
        <v>180569.26</v>
      </c>
      <c r="Q59" s="18">
        <v>57550.95</v>
      </c>
      <c r="R59" s="18">
        <v>-14703.3</v>
      </c>
      <c r="S59" s="18">
        <v>19403.12</v>
      </c>
      <c r="T59" s="18">
        <v>242820.03</v>
      </c>
      <c r="U59" s="18">
        <v>282058.81400000001</v>
      </c>
      <c r="V59" s="18">
        <v>239749.99189999999</v>
      </c>
      <c r="W59" s="18">
        <v>3070.0381000000302</v>
      </c>
      <c r="X59" s="18">
        <v>2149.0266700000202</v>
      </c>
      <c r="Y59" s="18">
        <v>1.008</v>
      </c>
      <c r="Z59" s="18">
        <v>43733</v>
      </c>
      <c r="AA59" s="18">
        <v>284315.28451199998</v>
      </c>
      <c r="AB59" s="18">
        <v>314071.60407584399</v>
      </c>
      <c r="AC59" s="18">
        <v>7181.5700746768898</v>
      </c>
      <c r="AD59" s="18">
        <v>884.71569644766396</v>
      </c>
      <c r="AE59" s="18">
        <v>38691272</v>
      </c>
      <c r="AF59" s="18"/>
      <c r="AG59" s="18"/>
    </row>
    <row r="60" spans="1:33">
      <c r="A60" s="18" t="s">
        <v>724</v>
      </c>
      <c r="B60" s="18" t="s">
        <v>731</v>
      </c>
      <c r="C60" s="18" t="s">
        <v>386</v>
      </c>
      <c r="D60" s="18">
        <v>933184.77899999998</v>
      </c>
      <c r="E60" s="18">
        <v>61290</v>
      </c>
      <c r="F60" s="18">
        <v>994474.77899999998</v>
      </c>
      <c r="G60" s="18">
        <v>452076</v>
      </c>
      <c r="H60" s="18">
        <v>139293</v>
      </c>
      <c r="I60" s="18">
        <v>46216</v>
      </c>
      <c r="J60" s="18">
        <v>0</v>
      </c>
      <c r="K60" s="18">
        <v>10769</v>
      </c>
      <c r="L60" s="18">
        <v>10101</v>
      </c>
      <c r="M60" s="18">
        <v>34858</v>
      </c>
      <c r="N60" s="18">
        <v>61290</v>
      </c>
      <c r="O60" s="18">
        <v>417</v>
      </c>
      <c r="P60" s="18">
        <v>633584.51399999997</v>
      </c>
      <c r="Q60" s="18">
        <v>166836.29999999999</v>
      </c>
      <c r="R60" s="18">
        <v>-38569.599999999999</v>
      </c>
      <c r="S60" s="18">
        <v>46170.64</v>
      </c>
      <c r="T60" s="18">
        <v>808021.85400000005</v>
      </c>
      <c r="U60" s="18">
        <v>994474.77899999998</v>
      </c>
      <c r="V60" s="18">
        <v>845303.56215000001</v>
      </c>
      <c r="W60" s="18">
        <v>-37281.708149999999</v>
      </c>
      <c r="X60" s="18">
        <v>-26097.195704999998</v>
      </c>
      <c r="Y60" s="18">
        <v>0.97399999999999998</v>
      </c>
      <c r="Z60" s="18">
        <v>145163</v>
      </c>
      <c r="AA60" s="18">
        <v>968618.43474599998</v>
      </c>
      <c r="AB60" s="18">
        <v>1069993.63773308</v>
      </c>
      <c r="AC60" s="18">
        <v>7370.9804683912398</v>
      </c>
      <c r="AD60" s="18">
        <v>1074.1260901620201</v>
      </c>
      <c r="AE60" s="18">
        <v>155923366</v>
      </c>
      <c r="AF60" s="18"/>
      <c r="AG60" s="18"/>
    </row>
    <row r="61" spans="1:33">
      <c r="A61" s="18" t="s">
        <v>724</v>
      </c>
      <c r="B61" s="18" t="s">
        <v>732</v>
      </c>
      <c r="C61" s="18" t="s">
        <v>387</v>
      </c>
      <c r="D61" s="18">
        <v>96338.505000000005</v>
      </c>
      <c r="E61" s="18">
        <v>6993</v>
      </c>
      <c r="F61" s="18">
        <v>103331.505</v>
      </c>
      <c r="G61" s="18">
        <v>45875</v>
      </c>
      <c r="H61" s="18">
        <v>37427</v>
      </c>
      <c r="I61" s="18">
        <v>5102</v>
      </c>
      <c r="J61" s="18">
        <v>0</v>
      </c>
      <c r="K61" s="18">
        <v>6490</v>
      </c>
      <c r="L61" s="18">
        <v>7208</v>
      </c>
      <c r="M61" s="18">
        <v>6318</v>
      </c>
      <c r="N61" s="18">
        <v>6993</v>
      </c>
      <c r="O61" s="18">
        <v>305</v>
      </c>
      <c r="P61" s="18">
        <v>64293.8125</v>
      </c>
      <c r="Q61" s="18">
        <v>41666.15</v>
      </c>
      <c r="R61" s="18">
        <v>-11756.35</v>
      </c>
      <c r="S61" s="18">
        <v>4869.99</v>
      </c>
      <c r="T61" s="18">
        <v>99073.602499999994</v>
      </c>
      <c r="U61" s="18">
        <v>103331.505</v>
      </c>
      <c r="V61" s="18">
        <v>87831.779250000007</v>
      </c>
      <c r="W61" s="18">
        <v>11241.823249999999</v>
      </c>
      <c r="X61" s="18">
        <v>7869.2762749999902</v>
      </c>
      <c r="Y61" s="18">
        <v>1.0760000000000001</v>
      </c>
      <c r="Z61" s="18">
        <v>14844</v>
      </c>
      <c r="AA61" s="18">
        <v>111184.69938000001</v>
      </c>
      <c r="AB61" s="18">
        <v>122821.24382761899</v>
      </c>
      <c r="AC61" s="18">
        <v>8274.1339145525908</v>
      </c>
      <c r="AD61" s="18">
        <v>1977.2795363233699</v>
      </c>
      <c r="AE61" s="18">
        <v>29350737</v>
      </c>
      <c r="AF61" s="18"/>
      <c r="AG61" s="18"/>
    </row>
    <row r="62" spans="1:33">
      <c r="A62" s="18" t="s">
        <v>724</v>
      </c>
      <c r="B62" s="18" t="s">
        <v>733</v>
      </c>
      <c r="C62" s="18" t="s">
        <v>388</v>
      </c>
      <c r="D62" s="18">
        <v>32414.198</v>
      </c>
      <c r="E62" s="18">
        <v>6137</v>
      </c>
      <c r="F62" s="18">
        <v>38551.197999999997</v>
      </c>
      <c r="G62" s="18">
        <v>37378</v>
      </c>
      <c r="H62" s="18">
        <v>11894</v>
      </c>
      <c r="I62" s="18">
        <v>3500</v>
      </c>
      <c r="J62" s="18">
        <v>0</v>
      </c>
      <c r="K62" s="18">
        <v>4400</v>
      </c>
      <c r="L62" s="18">
        <v>3053</v>
      </c>
      <c r="M62" s="18">
        <v>29799</v>
      </c>
      <c r="N62" s="18">
        <v>6137</v>
      </c>
      <c r="O62" s="18">
        <v>6261</v>
      </c>
      <c r="P62" s="18">
        <v>52385.267</v>
      </c>
      <c r="Q62" s="18">
        <v>16824.900000000001</v>
      </c>
      <c r="R62" s="18">
        <v>-33246.050000000003</v>
      </c>
      <c r="S62" s="18">
        <v>150.62</v>
      </c>
      <c r="T62" s="18">
        <v>36114.737000000001</v>
      </c>
      <c r="U62" s="18">
        <v>38551.197999999997</v>
      </c>
      <c r="V62" s="18">
        <v>32768.518300000003</v>
      </c>
      <c r="W62" s="18">
        <v>3346.2186999999999</v>
      </c>
      <c r="X62" s="18">
        <v>2342.3530900000001</v>
      </c>
      <c r="Y62" s="18">
        <v>1.0609999999999999</v>
      </c>
      <c r="Z62" s="18">
        <v>7508</v>
      </c>
      <c r="AA62" s="18">
        <v>40902.821078000001</v>
      </c>
      <c r="AB62" s="18">
        <v>45183.693339752601</v>
      </c>
      <c r="AC62" s="18">
        <v>6018.0731672552702</v>
      </c>
      <c r="AD62" s="18">
        <v>-278.78121097395098</v>
      </c>
      <c r="AE62" s="18">
        <v>-2093089</v>
      </c>
      <c r="AF62" s="18"/>
      <c r="AG62" s="18"/>
    </row>
    <row r="63" spans="1:33">
      <c r="A63" s="18" t="s">
        <v>724</v>
      </c>
      <c r="B63" s="18" t="s">
        <v>734</v>
      </c>
      <c r="C63" s="18" t="s">
        <v>389</v>
      </c>
      <c r="D63" s="18">
        <v>46662.133000000002</v>
      </c>
      <c r="E63" s="18">
        <v>2546</v>
      </c>
      <c r="F63" s="18">
        <v>49208.133000000002</v>
      </c>
      <c r="G63" s="18">
        <v>31084</v>
      </c>
      <c r="H63" s="18">
        <v>10913</v>
      </c>
      <c r="I63" s="18">
        <v>634</v>
      </c>
      <c r="J63" s="18">
        <v>0</v>
      </c>
      <c r="K63" s="18">
        <v>2288</v>
      </c>
      <c r="L63" s="18">
        <v>691</v>
      </c>
      <c r="M63" s="18">
        <v>6000</v>
      </c>
      <c r="N63" s="18">
        <v>2546</v>
      </c>
      <c r="O63" s="18">
        <v>0</v>
      </c>
      <c r="P63" s="18">
        <v>43564.226000000002</v>
      </c>
      <c r="Q63" s="18">
        <v>11759.75</v>
      </c>
      <c r="R63" s="18">
        <v>-5687.35</v>
      </c>
      <c r="S63" s="18">
        <v>1144.0999999999999</v>
      </c>
      <c r="T63" s="18">
        <v>50780.726000000002</v>
      </c>
      <c r="U63" s="18">
        <v>49208.133000000002</v>
      </c>
      <c r="V63" s="18">
        <v>41826.913050000003</v>
      </c>
      <c r="W63" s="18">
        <v>8953.8129499999995</v>
      </c>
      <c r="X63" s="18">
        <v>6267.669065</v>
      </c>
      <c r="Y63" s="18">
        <v>1.127</v>
      </c>
      <c r="Z63" s="18">
        <v>7630</v>
      </c>
      <c r="AA63" s="18">
        <v>55457.565890999998</v>
      </c>
      <c r="AB63" s="18">
        <v>61261.731698399301</v>
      </c>
      <c r="AC63" s="18">
        <v>8029.0605109304397</v>
      </c>
      <c r="AD63" s="18">
        <v>1732.20613270122</v>
      </c>
      <c r="AE63" s="18">
        <v>13216733</v>
      </c>
      <c r="AF63" s="18"/>
      <c r="AG63" s="18"/>
    </row>
    <row r="64" spans="1:33">
      <c r="A64" s="18" t="s">
        <v>724</v>
      </c>
      <c r="B64" s="18" t="s">
        <v>735</v>
      </c>
      <c r="C64" s="18" t="s">
        <v>390</v>
      </c>
      <c r="D64" s="18">
        <v>10461.778</v>
      </c>
      <c r="E64" s="18">
        <v>0</v>
      </c>
      <c r="F64" s="18">
        <v>10461.778</v>
      </c>
      <c r="G64" s="18">
        <v>3084</v>
      </c>
      <c r="H64" s="18">
        <v>12925</v>
      </c>
      <c r="I64" s="18">
        <v>1</v>
      </c>
      <c r="J64" s="18">
        <v>0</v>
      </c>
      <c r="K64" s="18">
        <v>164</v>
      </c>
      <c r="L64" s="18">
        <v>4</v>
      </c>
      <c r="M64" s="18">
        <v>0</v>
      </c>
      <c r="N64" s="18">
        <v>0</v>
      </c>
      <c r="O64" s="18">
        <v>26</v>
      </c>
      <c r="P64" s="18">
        <v>4322.2259999999997</v>
      </c>
      <c r="Q64" s="18">
        <v>11126.5</v>
      </c>
      <c r="R64" s="18">
        <v>-25.5</v>
      </c>
      <c r="S64" s="18">
        <v>0</v>
      </c>
      <c r="T64" s="18">
        <v>15423.226000000001</v>
      </c>
      <c r="U64" s="18">
        <v>10461.778</v>
      </c>
      <c r="V64" s="18">
        <v>8892.5113000000001</v>
      </c>
      <c r="W64" s="18">
        <v>6530.7147000000004</v>
      </c>
      <c r="X64" s="18">
        <v>4571.5002899999999</v>
      </c>
      <c r="Y64" s="18">
        <v>1.4370000000000001</v>
      </c>
      <c r="Z64" s="18">
        <v>3689</v>
      </c>
      <c r="AA64" s="18">
        <v>15033.574986</v>
      </c>
      <c r="AB64" s="18">
        <v>16606.982698632299</v>
      </c>
      <c r="AC64" s="18">
        <v>4501.7573051320996</v>
      </c>
      <c r="AD64" s="18">
        <v>-1795.0970730971201</v>
      </c>
      <c r="AE64" s="18">
        <v>-6622113</v>
      </c>
      <c r="AF64" s="18"/>
      <c r="AG64" s="18"/>
    </row>
    <row r="65" spans="1:33">
      <c r="A65" s="18" t="s">
        <v>724</v>
      </c>
      <c r="B65" s="18" t="s">
        <v>736</v>
      </c>
      <c r="C65" s="18" t="s">
        <v>391</v>
      </c>
      <c r="D65" s="18">
        <v>69085.731</v>
      </c>
      <c r="E65" s="18">
        <v>2134</v>
      </c>
      <c r="F65" s="18">
        <v>71219.731</v>
      </c>
      <c r="G65" s="18">
        <v>32054</v>
      </c>
      <c r="H65" s="18">
        <v>16402</v>
      </c>
      <c r="I65" s="18">
        <v>641</v>
      </c>
      <c r="J65" s="18">
        <v>0</v>
      </c>
      <c r="K65" s="18">
        <v>2498</v>
      </c>
      <c r="L65" s="18">
        <v>23</v>
      </c>
      <c r="M65" s="18">
        <v>7836</v>
      </c>
      <c r="N65" s="18">
        <v>2134</v>
      </c>
      <c r="O65" s="18">
        <v>0</v>
      </c>
      <c r="P65" s="18">
        <v>44923.680999999997</v>
      </c>
      <c r="Q65" s="18">
        <v>16609.849999999999</v>
      </c>
      <c r="R65" s="18">
        <v>-6680.15</v>
      </c>
      <c r="S65" s="18">
        <v>481.78</v>
      </c>
      <c r="T65" s="18">
        <v>55335.161</v>
      </c>
      <c r="U65" s="18">
        <v>71219.731</v>
      </c>
      <c r="V65" s="18">
        <v>60536.771350000003</v>
      </c>
      <c r="W65" s="18">
        <v>-5201.6103499999999</v>
      </c>
      <c r="X65" s="18">
        <v>-3641.1272450000001</v>
      </c>
      <c r="Y65" s="18">
        <v>0.94899999999999995</v>
      </c>
      <c r="Z65" s="18">
        <v>11473</v>
      </c>
      <c r="AA65" s="18">
        <v>67587.524718999994</v>
      </c>
      <c r="AB65" s="18">
        <v>74661.206978185393</v>
      </c>
      <c r="AC65" s="18">
        <v>6507.5574808842903</v>
      </c>
      <c r="AD65" s="18">
        <v>210.703102655062</v>
      </c>
      <c r="AE65" s="18">
        <v>2417397</v>
      </c>
      <c r="AF65" s="18"/>
      <c r="AG65" s="18"/>
    </row>
    <row r="66" spans="1:33">
      <c r="A66" s="18" t="s">
        <v>724</v>
      </c>
      <c r="B66" s="18" t="s">
        <v>737</v>
      </c>
      <c r="C66" s="18" t="s">
        <v>392</v>
      </c>
      <c r="D66" s="18">
        <v>27307.43</v>
      </c>
      <c r="E66" s="18">
        <v>1573</v>
      </c>
      <c r="F66" s="18">
        <v>28880.43</v>
      </c>
      <c r="G66" s="18">
        <v>14446</v>
      </c>
      <c r="H66" s="18">
        <v>9057</v>
      </c>
      <c r="I66" s="18">
        <v>75</v>
      </c>
      <c r="J66" s="18">
        <v>1298</v>
      </c>
      <c r="K66" s="18">
        <v>0</v>
      </c>
      <c r="L66" s="18">
        <v>41</v>
      </c>
      <c r="M66" s="18">
        <v>5226</v>
      </c>
      <c r="N66" s="18">
        <v>1573</v>
      </c>
      <c r="O66" s="18">
        <v>0</v>
      </c>
      <c r="P66" s="18">
        <v>20246.069</v>
      </c>
      <c r="Q66" s="18">
        <v>8865.5</v>
      </c>
      <c r="R66" s="18">
        <v>-4476.95</v>
      </c>
      <c r="S66" s="18">
        <v>448.63</v>
      </c>
      <c r="T66" s="18">
        <v>25083.249</v>
      </c>
      <c r="U66" s="18">
        <v>28880.43</v>
      </c>
      <c r="V66" s="18">
        <v>24548.3655</v>
      </c>
      <c r="W66" s="18">
        <v>534.88350000000003</v>
      </c>
      <c r="X66" s="18">
        <v>374.41845000000001</v>
      </c>
      <c r="Y66" s="18">
        <v>1.0129999999999999</v>
      </c>
      <c r="Z66" s="18">
        <v>5303</v>
      </c>
      <c r="AA66" s="18">
        <v>29255.87559</v>
      </c>
      <c r="AB66" s="18">
        <v>32317.7833754725</v>
      </c>
      <c r="AC66" s="18">
        <v>6094.2454036342597</v>
      </c>
      <c r="AD66" s="18">
        <v>-202.60897459496601</v>
      </c>
      <c r="AE66" s="18">
        <v>-1074435</v>
      </c>
      <c r="AF66" s="18"/>
      <c r="AG66" s="18"/>
    </row>
    <row r="67" spans="1:33">
      <c r="A67" s="18" t="s">
        <v>738</v>
      </c>
      <c r="B67" s="18" t="s">
        <v>739</v>
      </c>
      <c r="C67" s="18" t="s">
        <v>394</v>
      </c>
      <c r="D67" s="18">
        <v>37634.678999999996</v>
      </c>
      <c r="E67" s="18">
        <v>3061</v>
      </c>
      <c r="F67" s="18">
        <v>40695.678999999996</v>
      </c>
      <c r="G67" s="18">
        <v>19860</v>
      </c>
      <c r="H67" s="18">
        <v>6437</v>
      </c>
      <c r="I67" s="18">
        <v>433</v>
      </c>
      <c r="J67" s="18">
        <v>0</v>
      </c>
      <c r="K67" s="18">
        <v>1681</v>
      </c>
      <c r="L67" s="18">
        <v>0</v>
      </c>
      <c r="M67" s="18">
        <v>5071</v>
      </c>
      <c r="N67" s="18">
        <v>3061</v>
      </c>
      <c r="O67" s="18">
        <v>0</v>
      </c>
      <c r="P67" s="18">
        <v>27833.79</v>
      </c>
      <c r="Q67" s="18">
        <v>7268.35</v>
      </c>
      <c r="R67" s="18">
        <v>-4310.3500000000004</v>
      </c>
      <c r="S67" s="18">
        <v>1739.78</v>
      </c>
      <c r="T67" s="18">
        <v>32531.57</v>
      </c>
      <c r="U67" s="18">
        <v>40695.678999999996</v>
      </c>
      <c r="V67" s="18">
        <v>34591.327149999997</v>
      </c>
      <c r="W67" s="18">
        <v>-2059.7571499999999</v>
      </c>
      <c r="X67" s="18">
        <v>-1441.830005</v>
      </c>
      <c r="Y67" s="18">
        <v>0.96499999999999997</v>
      </c>
      <c r="Z67" s="18">
        <v>6833</v>
      </c>
      <c r="AA67" s="18">
        <v>39271.330235000001</v>
      </c>
      <c r="AB67" s="18">
        <v>43381.451342894899</v>
      </c>
      <c r="AC67" s="18">
        <v>6348.8147728515896</v>
      </c>
      <c r="AD67" s="18">
        <v>51.960394622366898</v>
      </c>
      <c r="AE67" s="18">
        <v>355045</v>
      </c>
      <c r="AF67" s="18"/>
      <c r="AG67" s="18"/>
    </row>
    <row r="68" spans="1:33">
      <c r="A68" s="18" t="s">
        <v>738</v>
      </c>
      <c r="B68" s="18" t="s">
        <v>740</v>
      </c>
      <c r="C68" s="18" t="s">
        <v>395</v>
      </c>
      <c r="D68" s="18">
        <v>135765.883</v>
      </c>
      <c r="E68" s="18">
        <v>15319</v>
      </c>
      <c r="F68" s="18">
        <v>151084.883</v>
      </c>
      <c r="G68" s="18">
        <v>120567</v>
      </c>
      <c r="H68" s="18">
        <v>22102</v>
      </c>
      <c r="I68" s="18">
        <v>606</v>
      </c>
      <c r="J68" s="18">
        <v>0</v>
      </c>
      <c r="K68" s="18">
        <v>5007</v>
      </c>
      <c r="L68" s="18">
        <v>2139</v>
      </c>
      <c r="M68" s="18">
        <v>78402</v>
      </c>
      <c r="N68" s="18">
        <v>15319</v>
      </c>
      <c r="O68" s="18">
        <v>356</v>
      </c>
      <c r="P68" s="18">
        <v>168974.65049999999</v>
      </c>
      <c r="Q68" s="18">
        <v>23557.75</v>
      </c>
      <c r="R68" s="18">
        <v>-68762.45</v>
      </c>
      <c r="S68" s="18">
        <v>-307.19</v>
      </c>
      <c r="T68" s="18">
        <v>123462.7605</v>
      </c>
      <c r="U68" s="18">
        <v>151084.883</v>
      </c>
      <c r="V68" s="18">
        <v>128422.15055000001</v>
      </c>
      <c r="W68" s="18">
        <v>-4959.39005</v>
      </c>
      <c r="X68" s="18">
        <v>-3471.5730349999999</v>
      </c>
      <c r="Y68" s="18">
        <v>0.97699999999999998</v>
      </c>
      <c r="Z68" s="18">
        <v>17894</v>
      </c>
      <c r="AA68" s="18">
        <v>147609.93069099999</v>
      </c>
      <c r="AB68" s="18">
        <v>163058.724715483</v>
      </c>
      <c r="AC68" s="18">
        <v>9112.4804244709703</v>
      </c>
      <c r="AD68" s="18">
        <v>2815.6260462417399</v>
      </c>
      <c r="AE68" s="18">
        <v>50382812</v>
      </c>
      <c r="AF68" s="18"/>
      <c r="AG68" s="18"/>
    </row>
    <row r="69" spans="1:33">
      <c r="A69" s="18" t="s">
        <v>738</v>
      </c>
      <c r="B69" s="18" t="s">
        <v>741</v>
      </c>
      <c r="C69" s="18" t="s">
        <v>396</v>
      </c>
      <c r="D69" s="18">
        <v>153623.49299999999</v>
      </c>
      <c r="E69" s="18">
        <v>7725</v>
      </c>
      <c r="F69" s="18">
        <v>161348.49299999999</v>
      </c>
      <c r="G69" s="18">
        <v>62244</v>
      </c>
      <c r="H69" s="18">
        <v>87726</v>
      </c>
      <c r="I69" s="18">
        <v>5890</v>
      </c>
      <c r="J69" s="18">
        <v>0</v>
      </c>
      <c r="K69" s="18">
        <v>3068</v>
      </c>
      <c r="L69" s="18">
        <v>28</v>
      </c>
      <c r="M69" s="18">
        <v>13208</v>
      </c>
      <c r="N69" s="18">
        <v>7725</v>
      </c>
      <c r="O69" s="18">
        <v>0</v>
      </c>
      <c r="P69" s="18">
        <v>87234.966</v>
      </c>
      <c r="Q69" s="18">
        <v>82181.399999999994</v>
      </c>
      <c r="R69" s="18">
        <v>-11250.6</v>
      </c>
      <c r="S69" s="18">
        <v>4320.8900000000003</v>
      </c>
      <c r="T69" s="18">
        <v>162486.65599999999</v>
      </c>
      <c r="U69" s="18">
        <v>161348.49299999999</v>
      </c>
      <c r="V69" s="18">
        <v>137146.21905000001</v>
      </c>
      <c r="W69" s="18">
        <v>25340.436949999999</v>
      </c>
      <c r="X69" s="18">
        <v>17738.305864999998</v>
      </c>
      <c r="Y69" s="18">
        <v>1.1100000000000001</v>
      </c>
      <c r="Z69" s="18">
        <v>29508</v>
      </c>
      <c r="AA69" s="18">
        <v>179096.82723</v>
      </c>
      <c r="AB69" s="18">
        <v>197841.02676564499</v>
      </c>
      <c r="AC69" s="18">
        <v>6704.6572714397698</v>
      </c>
      <c r="AD69" s="18">
        <v>407.802893210543</v>
      </c>
      <c r="AE69" s="18">
        <v>12033448</v>
      </c>
      <c r="AF69" s="18"/>
      <c r="AG69" s="18"/>
    </row>
    <row r="70" spans="1:33">
      <c r="A70" s="18" t="s">
        <v>738</v>
      </c>
      <c r="B70" s="18" t="s">
        <v>742</v>
      </c>
      <c r="C70" s="18" t="s">
        <v>397</v>
      </c>
      <c r="D70" s="18">
        <v>37058.248</v>
      </c>
      <c r="E70" s="18">
        <v>2086</v>
      </c>
      <c r="F70" s="18">
        <v>39144.248</v>
      </c>
      <c r="G70" s="18">
        <v>36037</v>
      </c>
      <c r="H70" s="18">
        <v>3330</v>
      </c>
      <c r="I70" s="18">
        <v>2035</v>
      </c>
      <c r="J70" s="18">
        <v>0</v>
      </c>
      <c r="K70" s="18">
        <v>467</v>
      </c>
      <c r="L70" s="18">
        <v>1052</v>
      </c>
      <c r="M70" s="18">
        <v>13609</v>
      </c>
      <c r="N70" s="18">
        <v>2086</v>
      </c>
      <c r="O70" s="18">
        <v>11</v>
      </c>
      <c r="P70" s="18">
        <v>50505.855499999998</v>
      </c>
      <c r="Q70" s="18">
        <v>4957.2</v>
      </c>
      <c r="R70" s="18">
        <v>-12471.2</v>
      </c>
      <c r="S70" s="18">
        <v>-540.42999999999995</v>
      </c>
      <c r="T70" s="18">
        <v>42451.425499999998</v>
      </c>
      <c r="U70" s="18">
        <v>39144.248</v>
      </c>
      <c r="V70" s="18">
        <v>33272.610800000002</v>
      </c>
      <c r="W70" s="18">
        <v>9178.8147000000008</v>
      </c>
      <c r="X70" s="18">
        <v>6425.17029</v>
      </c>
      <c r="Y70" s="18">
        <v>1.1639999999999999</v>
      </c>
      <c r="Z70" s="18">
        <v>9438</v>
      </c>
      <c r="AA70" s="18">
        <v>45563.904671999997</v>
      </c>
      <c r="AB70" s="18">
        <v>50332.604006345297</v>
      </c>
      <c r="AC70" s="18">
        <v>5332.9735120094601</v>
      </c>
      <c r="AD70" s="18">
        <v>-963.88086621976095</v>
      </c>
      <c r="AE70" s="18">
        <v>-9097108</v>
      </c>
      <c r="AF70" s="18"/>
      <c r="AG70" s="18"/>
    </row>
    <row r="71" spans="1:33">
      <c r="A71" s="18" t="s">
        <v>738</v>
      </c>
      <c r="B71" s="18" t="s">
        <v>743</v>
      </c>
      <c r="C71" s="18" t="s">
        <v>398</v>
      </c>
      <c r="D71" s="18">
        <v>32559.02</v>
      </c>
      <c r="E71" s="18">
        <v>3586</v>
      </c>
      <c r="F71" s="18">
        <v>36145.019999999997</v>
      </c>
      <c r="G71" s="18">
        <v>27553</v>
      </c>
      <c r="H71" s="18">
        <v>8009</v>
      </c>
      <c r="I71" s="18">
        <v>1098</v>
      </c>
      <c r="J71" s="18">
        <v>0</v>
      </c>
      <c r="K71" s="18">
        <v>2199</v>
      </c>
      <c r="L71" s="18">
        <v>16</v>
      </c>
      <c r="M71" s="18">
        <v>5303</v>
      </c>
      <c r="N71" s="18">
        <v>3586</v>
      </c>
      <c r="O71" s="18">
        <v>393</v>
      </c>
      <c r="P71" s="18">
        <v>38615.529499999997</v>
      </c>
      <c r="Q71" s="18">
        <v>9610.1</v>
      </c>
      <c r="R71" s="18">
        <v>-4855.2</v>
      </c>
      <c r="S71" s="18">
        <v>2146.59</v>
      </c>
      <c r="T71" s="18">
        <v>45517.019500000002</v>
      </c>
      <c r="U71" s="18">
        <v>36145.019999999997</v>
      </c>
      <c r="V71" s="18">
        <v>30723.267</v>
      </c>
      <c r="W71" s="18">
        <v>14793.752500000001</v>
      </c>
      <c r="X71" s="18">
        <v>10355.626749999999</v>
      </c>
      <c r="Y71" s="18">
        <v>1.2869999999999999</v>
      </c>
      <c r="Z71" s="18">
        <v>13092</v>
      </c>
      <c r="AA71" s="18">
        <v>46518.640740000003</v>
      </c>
      <c r="AB71" s="18">
        <v>51387.2623545959</v>
      </c>
      <c r="AC71" s="18">
        <v>3925.0887835774402</v>
      </c>
      <c r="AD71" s="18">
        <v>-2371.7655946517798</v>
      </c>
      <c r="AE71" s="18">
        <v>-31051155</v>
      </c>
      <c r="AF71" s="18"/>
      <c r="AG71" s="18"/>
    </row>
    <row r="72" spans="1:33">
      <c r="A72" s="18" t="s">
        <v>738</v>
      </c>
      <c r="B72" s="18" t="s">
        <v>744</v>
      </c>
      <c r="C72" s="18" t="s">
        <v>399</v>
      </c>
      <c r="D72" s="18">
        <v>720192.18900000001</v>
      </c>
      <c r="E72" s="18">
        <v>45131</v>
      </c>
      <c r="F72" s="18">
        <v>765323.18900000001</v>
      </c>
      <c r="G72" s="18">
        <v>518516</v>
      </c>
      <c r="H72" s="18">
        <v>150063</v>
      </c>
      <c r="I72" s="18">
        <v>24504</v>
      </c>
      <c r="J72" s="18">
        <v>0</v>
      </c>
      <c r="K72" s="18">
        <v>18252</v>
      </c>
      <c r="L72" s="18">
        <v>2228</v>
      </c>
      <c r="M72" s="18">
        <v>74330</v>
      </c>
      <c r="N72" s="18">
        <v>45131</v>
      </c>
      <c r="O72" s="18">
        <v>247</v>
      </c>
      <c r="P72" s="18">
        <v>726700.174</v>
      </c>
      <c r="Q72" s="18">
        <v>163896.15</v>
      </c>
      <c r="R72" s="18">
        <v>-65284.25</v>
      </c>
      <c r="S72" s="18">
        <v>25725.25</v>
      </c>
      <c r="T72" s="18">
        <v>851037.32400000002</v>
      </c>
      <c r="U72" s="18">
        <v>765323.18900000001</v>
      </c>
      <c r="V72" s="18">
        <v>650524.71065000002</v>
      </c>
      <c r="W72" s="18">
        <v>200512.61335</v>
      </c>
      <c r="X72" s="18">
        <v>140358.82934500001</v>
      </c>
      <c r="Y72" s="18">
        <v>1.1830000000000001</v>
      </c>
      <c r="Z72" s="18">
        <v>144947</v>
      </c>
      <c r="AA72" s="18">
        <v>905377.33258699998</v>
      </c>
      <c r="AB72" s="18">
        <v>1000133.74809439</v>
      </c>
      <c r="AC72" s="18">
        <v>6899.9961923626297</v>
      </c>
      <c r="AD72" s="18">
        <v>603.141814133406</v>
      </c>
      <c r="AE72" s="18">
        <v>87423597</v>
      </c>
      <c r="AF72" s="18"/>
      <c r="AG72" s="18"/>
    </row>
    <row r="73" spans="1:33">
      <c r="A73" s="18" t="s">
        <v>738</v>
      </c>
      <c r="B73" s="18" t="s">
        <v>745</v>
      </c>
      <c r="C73" s="18" t="s">
        <v>400</v>
      </c>
      <c r="D73" s="18">
        <v>31190.601999999999</v>
      </c>
      <c r="E73" s="18">
        <v>1317</v>
      </c>
      <c r="F73" s="18">
        <v>32507.601999999999</v>
      </c>
      <c r="G73" s="18">
        <v>16204</v>
      </c>
      <c r="H73" s="18">
        <v>12252</v>
      </c>
      <c r="I73" s="18">
        <v>448</v>
      </c>
      <c r="J73" s="18">
        <v>0</v>
      </c>
      <c r="K73" s="18">
        <v>1211</v>
      </c>
      <c r="L73" s="18">
        <v>190</v>
      </c>
      <c r="M73" s="18">
        <v>4144</v>
      </c>
      <c r="N73" s="18">
        <v>1317</v>
      </c>
      <c r="O73" s="18">
        <v>28</v>
      </c>
      <c r="P73" s="18">
        <v>22709.905999999999</v>
      </c>
      <c r="Q73" s="18">
        <v>11824.35</v>
      </c>
      <c r="R73" s="18">
        <v>-3707.7</v>
      </c>
      <c r="S73" s="18">
        <v>414.97</v>
      </c>
      <c r="T73" s="18">
        <v>31241.526000000002</v>
      </c>
      <c r="U73" s="18">
        <v>32507.601999999999</v>
      </c>
      <c r="V73" s="18">
        <v>27631.4617</v>
      </c>
      <c r="W73" s="18">
        <v>3610.0643</v>
      </c>
      <c r="X73" s="18">
        <v>2527.0450099999998</v>
      </c>
      <c r="Y73" s="18">
        <v>1.0780000000000001</v>
      </c>
      <c r="Z73" s="18">
        <v>7512</v>
      </c>
      <c r="AA73" s="18">
        <v>35043.194955999999</v>
      </c>
      <c r="AB73" s="18">
        <v>38710.801182090298</v>
      </c>
      <c r="AC73" s="18">
        <v>5153.1950455391698</v>
      </c>
      <c r="AD73" s="18">
        <v>-1143.65933269005</v>
      </c>
      <c r="AE73" s="18">
        <v>-8591169</v>
      </c>
      <c r="AF73" s="18"/>
      <c r="AG73" s="18"/>
    </row>
    <row r="74" spans="1:33">
      <c r="A74" s="18" t="s">
        <v>738</v>
      </c>
      <c r="B74" s="18" t="s">
        <v>746</v>
      </c>
      <c r="C74" s="18" t="s">
        <v>401</v>
      </c>
      <c r="D74" s="18">
        <v>208741.29500000001</v>
      </c>
      <c r="E74" s="18">
        <v>20398</v>
      </c>
      <c r="F74" s="18">
        <v>229139.29500000001</v>
      </c>
      <c r="G74" s="18">
        <v>149685</v>
      </c>
      <c r="H74" s="18">
        <v>44928</v>
      </c>
      <c r="I74" s="18">
        <v>3295</v>
      </c>
      <c r="J74" s="18">
        <v>-113</v>
      </c>
      <c r="K74" s="18">
        <v>8278</v>
      </c>
      <c r="L74" s="18">
        <v>1126</v>
      </c>
      <c r="M74" s="18">
        <v>49331</v>
      </c>
      <c r="N74" s="18">
        <v>20398</v>
      </c>
      <c r="O74" s="18">
        <v>0</v>
      </c>
      <c r="P74" s="18">
        <v>209783.5275</v>
      </c>
      <c r="Q74" s="18">
        <v>47929.8</v>
      </c>
      <c r="R74" s="18">
        <v>-42888.45</v>
      </c>
      <c r="S74" s="18">
        <v>8952.0300000000007</v>
      </c>
      <c r="T74" s="18">
        <v>223776.9075</v>
      </c>
      <c r="U74" s="18">
        <v>229139.29500000001</v>
      </c>
      <c r="V74" s="18">
        <v>194768.40075</v>
      </c>
      <c r="W74" s="18">
        <v>29008.50675</v>
      </c>
      <c r="X74" s="18">
        <v>20305.954725</v>
      </c>
      <c r="Y74" s="18">
        <v>1.089</v>
      </c>
      <c r="Z74" s="18">
        <v>31902</v>
      </c>
      <c r="AA74" s="18">
        <v>249532.692255</v>
      </c>
      <c r="AB74" s="18">
        <v>275648.68016296899</v>
      </c>
      <c r="AC74" s="18">
        <v>8640.4827334640195</v>
      </c>
      <c r="AD74" s="18">
        <v>2343.6283552348</v>
      </c>
      <c r="AE74" s="18">
        <v>74766432</v>
      </c>
      <c r="AF74" s="18"/>
      <c r="AG74" s="18"/>
    </row>
    <row r="75" spans="1:33">
      <c r="A75" s="18" t="s">
        <v>738</v>
      </c>
      <c r="B75" s="18" t="s">
        <v>747</v>
      </c>
      <c r="C75" s="18" t="s">
        <v>402</v>
      </c>
      <c r="D75" s="18">
        <v>73453.88</v>
      </c>
      <c r="E75" s="18">
        <v>6216</v>
      </c>
      <c r="F75" s="18">
        <v>79669.88</v>
      </c>
      <c r="G75" s="18">
        <v>55817</v>
      </c>
      <c r="H75" s="18">
        <v>11436</v>
      </c>
      <c r="I75" s="18">
        <v>2164</v>
      </c>
      <c r="J75" s="18">
        <v>0</v>
      </c>
      <c r="K75" s="18">
        <v>3787</v>
      </c>
      <c r="L75" s="18">
        <v>14</v>
      </c>
      <c r="M75" s="18">
        <v>24451</v>
      </c>
      <c r="N75" s="18">
        <v>6216</v>
      </c>
      <c r="O75" s="18">
        <v>326</v>
      </c>
      <c r="P75" s="18">
        <v>78227.525500000003</v>
      </c>
      <c r="Q75" s="18">
        <v>14778.95</v>
      </c>
      <c r="R75" s="18">
        <v>-21072.35</v>
      </c>
      <c r="S75" s="18">
        <v>1126.93</v>
      </c>
      <c r="T75" s="18">
        <v>73061.055500000002</v>
      </c>
      <c r="U75" s="18">
        <v>79669.88</v>
      </c>
      <c r="V75" s="18">
        <v>67719.398000000001</v>
      </c>
      <c r="W75" s="18">
        <v>5341.6574999999903</v>
      </c>
      <c r="X75" s="18">
        <v>3739.1602499999899</v>
      </c>
      <c r="Y75" s="18">
        <v>1.0469999999999999</v>
      </c>
      <c r="Z75" s="18">
        <v>11759</v>
      </c>
      <c r="AA75" s="18">
        <v>83414.364360000007</v>
      </c>
      <c r="AB75" s="18">
        <v>92144.477081063902</v>
      </c>
      <c r="AC75" s="18">
        <v>7836.0810512002599</v>
      </c>
      <c r="AD75" s="18">
        <v>1539.22667297104</v>
      </c>
      <c r="AE75" s="18">
        <v>18099766</v>
      </c>
      <c r="AF75" s="18"/>
      <c r="AG75" s="18"/>
    </row>
    <row r="76" spans="1:33">
      <c r="A76" s="18" t="s">
        <v>738</v>
      </c>
      <c r="B76" s="18" t="s">
        <v>748</v>
      </c>
      <c r="C76" s="18" t="s">
        <v>403</v>
      </c>
      <c r="D76" s="18">
        <v>123612.65399999999</v>
      </c>
      <c r="E76" s="18">
        <v>8097</v>
      </c>
      <c r="F76" s="18">
        <v>131709.65400000001</v>
      </c>
      <c r="G76" s="18">
        <v>68556</v>
      </c>
      <c r="H76" s="18">
        <v>20079</v>
      </c>
      <c r="I76" s="18">
        <v>1836</v>
      </c>
      <c r="J76" s="18">
        <v>0</v>
      </c>
      <c r="K76" s="18">
        <v>5437</v>
      </c>
      <c r="L76" s="18">
        <v>10</v>
      </c>
      <c r="M76" s="18">
        <v>21809</v>
      </c>
      <c r="N76" s="18">
        <v>8097</v>
      </c>
      <c r="O76" s="18">
        <v>140</v>
      </c>
      <c r="P76" s="18">
        <v>96081.233999999997</v>
      </c>
      <c r="Q76" s="18">
        <v>23249.200000000001</v>
      </c>
      <c r="R76" s="18">
        <v>-18665.150000000001</v>
      </c>
      <c r="S76" s="18">
        <v>3174.92</v>
      </c>
      <c r="T76" s="18">
        <v>103840.204</v>
      </c>
      <c r="U76" s="18">
        <v>131709.65400000001</v>
      </c>
      <c r="V76" s="18">
        <v>111953.2059</v>
      </c>
      <c r="W76" s="18">
        <v>-8113.0018999999902</v>
      </c>
      <c r="X76" s="18">
        <v>-5679.1013299999904</v>
      </c>
      <c r="Y76" s="18">
        <v>0.95699999999999996</v>
      </c>
      <c r="Z76" s="18">
        <v>18837</v>
      </c>
      <c r="AA76" s="18">
        <v>126046.138878</v>
      </c>
      <c r="AB76" s="18">
        <v>139238.07540958701</v>
      </c>
      <c r="AC76" s="18">
        <v>7391.7330471724399</v>
      </c>
      <c r="AD76" s="18">
        <v>1094.87866894321</v>
      </c>
      <c r="AE76" s="18">
        <v>20624229</v>
      </c>
      <c r="AF76" s="18"/>
      <c r="AG76" s="18"/>
    </row>
    <row r="77" spans="1:33">
      <c r="A77" s="18" t="s">
        <v>738</v>
      </c>
      <c r="B77" s="18" t="s">
        <v>749</v>
      </c>
      <c r="C77" s="18" t="s">
        <v>404</v>
      </c>
      <c r="D77" s="18">
        <v>74662.262000000002</v>
      </c>
      <c r="E77" s="18">
        <v>5034</v>
      </c>
      <c r="F77" s="18">
        <v>79696.262000000002</v>
      </c>
      <c r="G77" s="18">
        <v>39357</v>
      </c>
      <c r="H77" s="18">
        <v>12421</v>
      </c>
      <c r="I77" s="18">
        <v>448</v>
      </c>
      <c r="J77" s="18">
        <v>0</v>
      </c>
      <c r="K77" s="18">
        <v>2241</v>
      </c>
      <c r="L77" s="18">
        <v>99</v>
      </c>
      <c r="M77" s="18">
        <v>0</v>
      </c>
      <c r="N77" s="18">
        <v>5034</v>
      </c>
      <c r="O77" s="18">
        <v>0</v>
      </c>
      <c r="P77" s="18">
        <v>55158.835500000001</v>
      </c>
      <c r="Q77" s="18">
        <v>12843.5</v>
      </c>
      <c r="R77" s="18">
        <v>-84.15</v>
      </c>
      <c r="S77" s="18">
        <v>4278.8999999999996</v>
      </c>
      <c r="T77" s="18">
        <v>72197.085500000001</v>
      </c>
      <c r="U77" s="18">
        <v>79696.262000000002</v>
      </c>
      <c r="V77" s="18">
        <v>67741.822700000004</v>
      </c>
      <c r="W77" s="18">
        <v>4455.2628000000004</v>
      </c>
      <c r="X77" s="18">
        <v>3118.6839599999998</v>
      </c>
      <c r="Y77" s="18">
        <v>1.0389999999999999</v>
      </c>
      <c r="Z77" s="18">
        <v>14856</v>
      </c>
      <c r="AA77" s="18">
        <v>82804.416217999998</v>
      </c>
      <c r="AB77" s="18">
        <v>91470.692019913098</v>
      </c>
      <c r="AC77" s="18">
        <v>6157.1548209419198</v>
      </c>
      <c r="AD77" s="18">
        <v>-139.69955728730801</v>
      </c>
      <c r="AE77" s="18">
        <v>-2075377</v>
      </c>
      <c r="AF77" s="18"/>
      <c r="AG77" s="18"/>
    </row>
    <row r="78" spans="1:33">
      <c r="A78" s="18" t="s">
        <v>738</v>
      </c>
      <c r="B78" s="18" t="s">
        <v>750</v>
      </c>
      <c r="C78" s="18" t="s">
        <v>405</v>
      </c>
      <c r="D78" s="18">
        <v>140666.622</v>
      </c>
      <c r="E78" s="18">
        <v>10859</v>
      </c>
      <c r="F78" s="18">
        <v>151525.622</v>
      </c>
      <c r="G78" s="18">
        <v>82391</v>
      </c>
      <c r="H78" s="18">
        <v>44797</v>
      </c>
      <c r="I78" s="18">
        <v>5065</v>
      </c>
      <c r="J78" s="18">
        <v>0</v>
      </c>
      <c r="K78" s="18">
        <v>2613</v>
      </c>
      <c r="L78" s="18">
        <v>1365</v>
      </c>
      <c r="M78" s="18">
        <v>16882</v>
      </c>
      <c r="N78" s="18">
        <v>10859</v>
      </c>
      <c r="O78" s="18">
        <v>128</v>
      </c>
      <c r="P78" s="18">
        <v>115470.9865</v>
      </c>
      <c r="Q78" s="18">
        <v>44603.75</v>
      </c>
      <c r="R78" s="18">
        <v>-15618.75</v>
      </c>
      <c r="S78" s="18">
        <v>6360.21</v>
      </c>
      <c r="T78" s="18">
        <v>150816.19649999999</v>
      </c>
      <c r="U78" s="18">
        <v>151525.622</v>
      </c>
      <c r="V78" s="18">
        <v>128796.7787</v>
      </c>
      <c r="W78" s="18">
        <v>22019.417799999999</v>
      </c>
      <c r="X78" s="18">
        <v>15413.59246</v>
      </c>
      <c r="Y78" s="18">
        <v>1.1020000000000001</v>
      </c>
      <c r="Z78" s="18">
        <v>27685</v>
      </c>
      <c r="AA78" s="18">
        <v>166981.23544399999</v>
      </c>
      <c r="AB78" s="18">
        <v>184457.42217650599</v>
      </c>
      <c r="AC78" s="18">
        <v>6662.7206854435899</v>
      </c>
      <c r="AD78" s="18">
        <v>365.86630721436399</v>
      </c>
      <c r="AE78" s="18">
        <v>10129009</v>
      </c>
      <c r="AF78" s="18"/>
      <c r="AG78" s="18"/>
    </row>
    <row r="79" spans="1:33">
      <c r="A79" s="18" t="s">
        <v>738</v>
      </c>
      <c r="B79" s="18" t="s">
        <v>751</v>
      </c>
      <c r="C79" s="18" t="s">
        <v>406</v>
      </c>
      <c r="D79" s="18">
        <v>216256.23699999999</v>
      </c>
      <c r="E79" s="18">
        <v>6553</v>
      </c>
      <c r="F79" s="18">
        <v>222809.23699999999</v>
      </c>
      <c r="G79" s="18">
        <v>110440</v>
      </c>
      <c r="H79" s="18">
        <v>51606</v>
      </c>
      <c r="I79" s="18">
        <v>44771</v>
      </c>
      <c r="J79" s="18">
        <v>0</v>
      </c>
      <c r="K79" s="18">
        <v>10386</v>
      </c>
      <c r="L79" s="18">
        <v>37134</v>
      </c>
      <c r="M79" s="18">
        <v>9555</v>
      </c>
      <c r="N79" s="18">
        <v>6553</v>
      </c>
      <c r="O79" s="18">
        <v>99</v>
      </c>
      <c r="P79" s="18">
        <v>154781.66</v>
      </c>
      <c r="Q79" s="18">
        <v>90748.55</v>
      </c>
      <c r="R79" s="18">
        <v>-39769.800000000003</v>
      </c>
      <c r="S79" s="18">
        <v>3945.7</v>
      </c>
      <c r="T79" s="18">
        <v>209706.11</v>
      </c>
      <c r="U79" s="18">
        <v>222809.23699999999</v>
      </c>
      <c r="V79" s="18">
        <v>189387.85144999999</v>
      </c>
      <c r="W79" s="18">
        <v>20318.258550000101</v>
      </c>
      <c r="X79" s="18">
        <v>14222.780984999999</v>
      </c>
      <c r="Y79" s="18">
        <v>1.0640000000000001</v>
      </c>
      <c r="Z79" s="18">
        <v>34700</v>
      </c>
      <c r="AA79" s="18">
        <v>237069.02816799999</v>
      </c>
      <c r="AB79" s="18">
        <v>261880.574170407</v>
      </c>
      <c r="AC79" s="18">
        <v>7546.9906100981998</v>
      </c>
      <c r="AD79" s="18">
        <v>1250.1362318689701</v>
      </c>
      <c r="AE79" s="18">
        <v>43379727</v>
      </c>
      <c r="AF79" s="18"/>
      <c r="AG79" s="18"/>
    </row>
    <row r="80" spans="1:33">
      <c r="A80" s="18" t="s">
        <v>752</v>
      </c>
      <c r="B80" s="18" t="s">
        <v>753</v>
      </c>
      <c r="C80" s="18" t="s">
        <v>408</v>
      </c>
      <c r="D80" s="18">
        <v>97022.937000000005</v>
      </c>
      <c r="E80" s="18">
        <v>6722</v>
      </c>
      <c r="F80" s="18">
        <v>103744.93700000001</v>
      </c>
      <c r="G80" s="18">
        <v>66682</v>
      </c>
      <c r="H80" s="18">
        <v>20960</v>
      </c>
      <c r="I80" s="18">
        <v>1461</v>
      </c>
      <c r="J80" s="18">
        <v>0</v>
      </c>
      <c r="K80" s="18">
        <v>3942</v>
      </c>
      <c r="L80" s="18">
        <v>529</v>
      </c>
      <c r="M80" s="18">
        <v>12179</v>
      </c>
      <c r="N80" s="18">
        <v>6722</v>
      </c>
      <c r="O80" s="18">
        <v>1602</v>
      </c>
      <c r="P80" s="18">
        <v>93454.823000000004</v>
      </c>
      <c r="Q80" s="18">
        <v>22408.55</v>
      </c>
      <c r="R80" s="18">
        <v>-12163.5</v>
      </c>
      <c r="S80" s="18">
        <v>3643.27</v>
      </c>
      <c r="T80" s="18">
        <v>107343.143</v>
      </c>
      <c r="U80" s="18">
        <v>103744.93700000001</v>
      </c>
      <c r="V80" s="18">
        <v>88183.196450000003</v>
      </c>
      <c r="W80" s="18">
        <v>19159.946550000001</v>
      </c>
      <c r="X80" s="18">
        <v>13411.962584999999</v>
      </c>
      <c r="Y80" s="18">
        <v>1.129</v>
      </c>
      <c r="Z80" s="18">
        <v>20276</v>
      </c>
      <c r="AA80" s="18">
        <v>117128.03387299999</v>
      </c>
      <c r="AB80" s="18">
        <v>129386.605239615</v>
      </c>
      <c r="AC80" s="18">
        <v>6381.2687531867696</v>
      </c>
      <c r="AD80" s="18">
        <v>84.414374957545107</v>
      </c>
      <c r="AE80" s="18">
        <v>1711586</v>
      </c>
      <c r="AF80" s="18"/>
      <c r="AG80" s="18"/>
    </row>
    <row r="81" spans="1:33">
      <c r="A81" s="18" t="s">
        <v>752</v>
      </c>
      <c r="B81" s="18" t="s">
        <v>754</v>
      </c>
      <c r="C81" s="18" t="s">
        <v>409</v>
      </c>
      <c r="D81" s="18">
        <v>32157.935000000001</v>
      </c>
      <c r="E81" s="18">
        <v>1800</v>
      </c>
      <c r="F81" s="18">
        <v>33957.934999999998</v>
      </c>
      <c r="G81" s="18">
        <v>23838</v>
      </c>
      <c r="H81" s="18">
        <v>12185</v>
      </c>
      <c r="I81" s="18">
        <v>173</v>
      </c>
      <c r="J81" s="18">
        <v>2104</v>
      </c>
      <c r="K81" s="18">
        <v>1789</v>
      </c>
      <c r="L81" s="18">
        <v>312</v>
      </c>
      <c r="M81" s="18">
        <v>4689</v>
      </c>
      <c r="N81" s="18">
        <v>1800</v>
      </c>
      <c r="O81" s="18">
        <v>0</v>
      </c>
      <c r="P81" s="18">
        <v>33408.957000000002</v>
      </c>
      <c r="Q81" s="18">
        <v>13813.35</v>
      </c>
      <c r="R81" s="18">
        <v>-4250.8500000000004</v>
      </c>
      <c r="S81" s="18">
        <v>732.87</v>
      </c>
      <c r="T81" s="18">
        <v>43704.326999999997</v>
      </c>
      <c r="U81" s="18">
        <v>33957.934999999998</v>
      </c>
      <c r="V81" s="18">
        <v>28864.244750000002</v>
      </c>
      <c r="W81" s="18">
        <v>14840.082249999999</v>
      </c>
      <c r="X81" s="18">
        <v>10388.057575000001</v>
      </c>
      <c r="Y81" s="18">
        <v>1.306</v>
      </c>
      <c r="Z81" s="18">
        <v>8521</v>
      </c>
      <c r="AA81" s="18">
        <v>44349.063110000003</v>
      </c>
      <c r="AB81" s="18">
        <v>48990.617631148401</v>
      </c>
      <c r="AC81" s="18">
        <v>5749.3976799845505</v>
      </c>
      <c r="AD81" s="18">
        <v>-547.45669824466995</v>
      </c>
      <c r="AE81" s="18">
        <v>-4664879</v>
      </c>
      <c r="AF81" s="18"/>
      <c r="AG81" s="18"/>
    </row>
    <row r="82" spans="1:33">
      <c r="A82" s="18" t="s">
        <v>752</v>
      </c>
      <c r="B82" s="18" t="s">
        <v>755</v>
      </c>
      <c r="C82" s="18" t="s">
        <v>410</v>
      </c>
      <c r="D82" s="18">
        <v>199964.04399999999</v>
      </c>
      <c r="E82" s="18">
        <v>12398</v>
      </c>
      <c r="F82" s="18">
        <v>212362.04399999999</v>
      </c>
      <c r="G82" s="18">
        <v>119417</v>
      </c>
      <c r="H82" s="18">
        <v>38740</v>
      </c>
      <c r="I82" s="18">
        <v>4464</v>
      </c>
      <c r="J82" s="18">
        <v>0</v>
      </c>
      <c r="K82" s="18">
        <v>7145</v>
      </c>
      <c r="L82" s="18">
        <v>1943</v>
      </c>
      <c r="M82" s="18">
        <v>40464</v>
      </c>
      <c r="N82" s="18">
        <v>12398</v>
      </c>
      <c r="O82" s="18">
        <v>1144</v>
      </c>
      <c r="P82" s="18">
        <v>167362.92550000001</v>
      </c>
      <c r="Q82" s="18">
        <v>42796.65</v>
      </c>
      <c r="R82" s="18">
        <v>-37018.35</v>
      </c>
      <c r="S82" s="18">
        <v>3659.42</v>
      </c>
      <c r="T82" s="18">
        <v>176800.64550000001</v>
      </c>
      <c r="U82" s="18">
        <v>212362.04399999999</v>
      </c>
      <c r="V82" s="18">
        <v>180507.73740000001</v>
      </c>
      <c r="W82" s="18">
        <v>-3707.0918999999999</v>
      </c>
      <c r="X82" s="18">
        <v>-2594.9643299999998</v>
      </c>
      <c r="Y82" s="18">
        <v>0.98799999999999999</v>
      </c>
      <c r="Z82" s="18">
        <v>28404</v>
      </c>
      <c r="AA82" s="18">
        <v>209813.69947200001</v>
      </c>
      <c r="AB82" s="18">
        <v>231772.714095773</v>
      </c>
      <c r="AC82" s="18">
        <v>8159.8617834028</v>
      </c>
      <c r="AD82" s="18">
        <v>1863.0074051735801</v>
      </c>
      <c r="AE82" s="18">
        <v>52916862</v>
      </c>
      <c r="AF82" s="18"/>
      <c r="AG82" s="18"/>
    </row>
    <row r="83" spans="1:33">
      <c r="A83" s="18" t="s">
        <v>752</v>
      </c>
      <c r="B83" s="18" t="s">
        <v>756</v>
      </c>
      <c r="C83" s="18" t="s">
        <v>411</v>
      </c>
      <c r="D83" s="18">
        <v>60301.597000000002</v>
      </c>
      <c r="E83" s="18">
        <v>2147</v>
      </c>
      <c r="F83" s="18">
        <v>62448.597000000002</v>
      </c>
      <c r="G83" s="18">
        <v>32198</v>
      </c>
      <c r="H83" s="18">
        <v>11692</v>
      </c>
      <c r="I83" s="18">
        <v>425</v>
      </c>
      <c r="J83" s="18">
        <v>2613</v>
      </c>
      <c r="K83" s="18">
        <v>47</v>
      </c>
      <c r="L83" s="18">
        <v>510</v>
      </c>
      <c r="M83" s="18">
        <v>3926</v>
      </c>
      <c r="N83" s="18">
        <v>2147</v>
      </c>
      <c r="O83" s="18">
        <v>0</v>
      </c>
      <c r="P83" s="18">
        <v>45125.497000000003</v>
      </c>
      <c r="Q83" s="18">
        <v>12560.45</v>
      </c>
      <c r="R83" s="18">
        <v>-3770.6</v>
      </c>
      <c r="S83" s="18">
        <v>1157.53</v>
      </c>
      <c r="T83" s="18">
        <v>55072.877</v>
      </c>
      <c r="U83" s="18">
        <v>62448.597000000002</v>
      </c>
      <c r="V83" s="18">
        <v>53081.30745</v>
      </c>
      <c r="W83" s="18">
        <v>1991.5695499999899</v>
      </c>
      <c r="X83" s="18">
        <v>1394.0986849999899</v>
      </c>
      <c r="Y83" s="18">
        <v>1.022</v>
      </c>
      <c r="Z83" s="18">
        <v>10184</v>
      </c>
      <c r="AA83" s="18">
        <v>63822.466134000002</v>
      </c>
      <c r="AB83" s="18">
        <v>70502.098925798695</v>
      </c>
      <c r="AC83" s="18">
        <v>6922.8298238215602</v>
      </c>
      <c r="AD83" s="18">
        <v>625.97544559233302</v>
      </c>
      <c r="AE83" s="18">
        <v>6374934</v>
      </c>
      <c r="AF83" s="18"/>
      <c r="AG83" s="18"/>
    </row>
    <row r="84" spans="1:33">
      <c r="A84" s="18" t="s">
        <v>752</v>
      </c>
      <c r="B84" s="18" t="s">
        <v>757</v>
      </c>
      <c r="C84" s="18" t="s">
        <v>412</v>
      </c>
      <c r="D84" s="18">
        <v>88141.837</v>
      </c>
      <c r="E84" s="18">
        <v>5018</v>
      </c>
      <c r="F84" s="18">
        <v>93159.837</v>
      </c>
      <c r="G84" s="18">
        <v>48603</v>
      </c>
      <c r="H84" s="18">
        <v>22447</v>
      </c>
      <c r="I84" s="18">
        <v>1583</v>
      </c>
      <c r="J84" s="18">
        <v>0</v>
      </c>
      <c r="K84" s="18">
        <v>2455</v>
      </c>
      <c r="L84" s="18">
        <v>409</v>
      </c>
      <c r="M84" s="18">
        <v>7110</v>
      </c>
      <c r="N84" s="18">
        <v>5018</v>
      </c>
      <c r="O84" s="18">
        <v>60</v>
      </c>
      <c r="P84" s="18">
        <v>68117.104500000001</v>
      </c>
      <c r="Q84" s="18">
        <v>22512.25</v>
      </c>
      <c r="R84" s="18">
        <v>-6442.15</v>
      </c>
      <c r="S84" s="18">
        <v>3056.6</v>
      </c>
      <c r="T84" s="18">
        <v>87243.804499999998</v>
      </c>
      <c r="U84" s="18">
        <v>93159.837</v>
      </c>
      <c r="V84" s="18">
        <v>79185.861449999997</v>
      </c>
      <c r="W84" s="18">
        <v>8057.9430500000199</v>
      </c>
      <c r="X84" s="18">
        <v>5640.5601350000097</v>
      </c>
      <c r="Y84" s="18">
        <v>1.0609999999999999</v>
      </c>
      <c r="Z84" s="18">
        <v>12313</v>
      </c>
      <c r="AA84" s="18">
        <v>98842.587056999997</v>
      </c>
      <c r="AB84" s="18">
        <v>109187.411156181</v>
      </c>
      <c r="AC84" s="18">
        <v>8867.6529810915999</v>
      </c>
      <c r="AD84" s="18">
        <v>2570.79860286237</v>
      </c>
      <c r="AE84" s="18">
        <v>31654243</v>
      </c>
      <c r="AF84" s="18"/>
      <c r="AG84" s="18"/>
    </row>
    <row r="85" spans="1:33">
      <c r="A85" s="18" t="s">
        <v>752</v>
      </c>
      <c r="B85" s="18" t="s">
        <v>758</v>
      </c>
      <c r="C85" s="18" t="s">
        <v>413</v>
      </c>
      <c r="D85" s="18">
        <v>41339.281000000003</v>
      </c>
      <c r="E85" s="18">
        <v>1792</v>
      </c>
      <c r="F85" s="18">
        <v>43131.281000000003</v>
      </c>
      <c r="G85" s="18">
        <v>30025</v>
      </c>
      <c r="H85" s="18">
        <v>3841</v>
      </c>
      <c r="I85" s="18">
        <v>413</v>
      </c>
      <c r="J85" s="18">
        <v>1004</v>
      </c>
      <c r="K85" s="18">
        <v>2266</v>
      </c>
      <c r="L85" s="18">
        <v>50</v>
      </c>
      <c r="M85" s="18">
        <v>2655</v>
      </c>
      <c r="N85" s="18">
        <v>1792</v>
      </c>
      <c r="O85" s="18">
        <v>1167</v>
      </c>
      <c r="P85" s="18">
        <v>42080.037499999999</v>
      </c>
      <c r="Q85" s="18">
        <v>6395.4</v>
      </c>
      <c r="R85" s="18">
        <v>-3291.2</v>
      </c>
      <c r="S85" s="18">
        <v>1071.8499999999999</v>
      </c>
      <c r="T85" s="18">
        <v>46256.087500000001</v>
      </c>
      <c r="U85" s="18">
        <v>43131.281000000003</v>
      </c>
      <c r="V85" s="18">
        <v>36661.58885</v>
      </c>
      <c r="W85" s="18">
        <v>9594.4986499999995</v>
      </c>
      <c r="X85" s="18">
        <v>6716.1490549999999</v>
      </c>
      <c r="Y85" s="18">
        <v>1.1559999999999999</v>
      </c>
      <c r="Z85" s="18">
        <v>9439</v>
      </c>
      <c r="AA85" s="18">
        <v>49859.760836000001</v>
      </c>
      <c r="AB85" s="18">
        <v>55078.062691840802</v>
      </c>
      <c r="AC85" s="18">
        <v>5835.1586706050202</v>
      </c>
      <c r="AD85" s="18">
        <v>-461.69570762420301</v>
      </c>
      <c r="AE85" s="18">
        <v>-4357946</v>
      </c>
      <c r="AF85" s="18"/>
      <c r="AG85" s="18"/>
    </row>
    <row r="86" spans="1:33">
      <c r="A86" s="18" t="s">
        <v>752</v>
      </c>
      <c r="B86" s="18" t="s">
        <v>759</v>
      </c>
      <c r="C86" s="18" t="s">
        <v>414</v>
      </c>
      <c r="D86" s="18">
        <v>533431.70799999998</v>
      </c>
      <c r="E86" s="18">
        <v>36582</v>
      </c>
      <c r="F86" s="18">
        <v>570013.70799999998</v>
      </c>
      <c r="G86" s="18">
        <v>297794</v>
      </c>
      <c r="H86" s="18">
        <v>137336</v>
      </c>
      <c r="I86" s="18">
        <v>12575</v>
      </c>
      <c r="J86" s="18">
        <v>0</v>
      </c>
      <c r="K86" s="18">
        <v>12131</v>
      </c>
      <c r="L86" s="18">
        <v>404</v>
      </c>
      <c r="M86" s="18">
        <v>51648</v>
      </c>
      <c r="N86" s="18">
        <v>36582</v>
      </c>
      <c r="O86" s="18">
        <v>1277</v>
      </c>
      <c r="P86" s="18">
        <v>417358.29100000003</v>
      </c>
      <c r="Q86" s="18">
        <v>137735.70000000001</v>
      </c>
      <c r="R86" s="18">
        <v>-45329.65</v>
      </c>
      <c r="S86" s="18">
        <v>22314.54</v>
      </c>
      <c r="T86" s="18">
        <v>532078.88100000005</v>
      </c>
      <c r="U86" s="18">
        <v>570013.70799999998</v>
      </c>
      <c r="V86" s="18">
        <v>484511.65179999999</v>
      </c>
      <c r="W86" s="18">
        <v>47567.2291999999</v>
      </c>
      <c r="X86" s="18">
        <v>33297.060440000001</v>
      </c>
      <c r="Y86" s="18">
        <v>1.0580000000000001</v>
      </c>
      <c r="Z86" s="18">
        <v>97081</v>
      </c>
      <c r="AA86" s="18">
        <v>603074.50306400005</v>
      </c>
      <c r="AB86" s="18">
        <v>666192.03001926199</v>
      </c>
      <c r="AC86" s="18">
        <v>6862.2287576277704</v>
      </c>
      <c r="AD86" s="18">
        <v>565.37437939854601</v>
      </c>
      <c r="AE86" s="18">
        <v>54887110</v>
      </c>
      <c r="AF86" s="18"/>
      <c r="AG86" s="18"/>
    </row>
    <row r="87" spans="1:33">
      <c r="A87" s="18" t="s">
        <v>752</v>
      </c>
      <c r="B87" s="18" t="s">
        <v>760</v>
      </c>
      <c r="C87" s="18" t="s">
        <v>415</v>
      </c>
      <c r="D87" s="18">
        <v>88544.37</v>
      </c>
      <c r="E87" s="18">
        <v>4689</v>
      </c>
      <c r="F87" s="18">
        <v>93233.37</v>
      </c>
      <c r="G87" s="18">
        <v>56483</v>
      </c>
      <c r="H87" s="18">
        <v>3822</v>
      </c>
      <c r="I87" s="18">
        <v>1397</v>
      </c>
      <c r="J87" s="18">
        <v>0</v>
      </c>
      <c r="K87" s="18">
        <v>3100</v>
      </c>
      <c r="L87" s="18">
        <v>0</v>
      </c>
      <c r="M87" s="18">
        <v>11272</v>
      </c>
      <c r="N87" s="18">
        <v>4689</v>
      </c>
      <c r="O87" s="18">
        <v>0</v>
      </c>
      <c r="P87" s="18">
        <v>79160.924499999994</v>
      </c>
      <c r="Q87" s="18">
        <v>7071.15</v>
      </c>
      <c r="R87" s="18">
        <v>-9581.2000000000007</v>
      </c>
      <c r="S87" s="18">
        <v>2069.41</v>
      </c>
      <c r="T87" s="18">
        <v>78720.284499999994</v>
      </c>
      <c r="U87" s="18">
        <v>93233.37</v>
      </c>
      <c r="V87" s="18">
        <v>79248.364499999996</v>
      </c>
      <c r="W87" s="18">
        <v>-528.08000000000197</v>
      </c>
      <c r="X87" s="18">
        <v>-369.65600000000097</v>
      </c>
      <c r="Y87" s="18">
        <v>0.996</v>
      </c>
      <c r="Z87" s="18">
        <v>18039</v>
      </c>
      <c r="AA87" s="18">
        <v>92860.436520000003</v>
      </c>
      <c r="AB87" s="18">
        <v>102579.17122914499</v>
      </c>
      <c r="AC87" s="18">
        <v>5686.5220482923096</v>
      </c>
      <c r="AD87" s="18">
        <v>-610.33232993691604</v>
      </c>
      <c r="AE87" s="18">
        <v>-11009785</v>
      </c>
      <c r="AF87" s="18"/>
      <c r="AG87" s="18"/>
    </row>
    <row r="88" spans="1:33">
      <c r="A88" s="18" t="s">
        <v>761</v>
      </c>
      <c r="B88" s="18" t="s">
        <v>762</v>
      </c>
      <c r="C88" s="18" t="s">
        <v>417</v>
      </c>
      <c r="D88" s="18">
        <v>56475.173999999999</v>
      </c>
      <c r="E88" s="18">
        <v>4287</v>
      </c>
      <c r="F88" s="18">
        <v>60762.173999999999</v>
      </c>
      <c r="G88" s="18">
        <v>42552</v>
      </c>
      <c r="H88" s="18">
        <v>4956</v>
      </c>
      <c r="I88" s="18">
        <v>192</v>
      </c>
      <c r="J88" s="18">
        <v>0</v>
      </c>
      <c r="K88" s="18">
        <v>3827</v>
      </c>
      <c r="L88" s="18">
        <v>15</v>
      </c>
      <c r="M88" s="18">
        <v>8524</v>
      </c>
      <c r="N88" s="18">
        <v>4287</v>
      </c>
      <c r="O88" s="18">
        <v>12</v>
      </c>
      <c r="P88" s="18">
        <v>59636.627999999997</v>
      </c>
      <c r="Q88" s="18">
        <v>7628.75</v>
      </c>
      <c r="R88" s="18">
        <v>-7268.35</v>
      </c>
      <c r="S88" s="18">
        <v>2194.87</v>
      </c>
      <c r="T88" s="18">
        <v>62191.898000000001</v>
      </c>
      <c r="U88" s="18">
        <v>60762.173999999999</v>
      </c>
      <c r="V88" s="18">
        <v>51647.847900000001</v>
      </c>
      <c r="W88" s="18">
        <v>10544.0501</v>
      </c>
      <c r="X88" s="18">
        <v>7380.8350700000001</v>
      </c>
      <c r="Y88" s="18">
        <v>1.121</v>
      </c>
      <c r="Z88" s="18">
        <v>10880</v>
      </c>
      <c r="AA88" s="18">
        <v>68114.397054000001</v>
      </c>
      <c r="AB88" s="18">
        <v>75243.2215528878</v>
      </c>
      <c r="AC88" s="18">
        <v>6915.7372750816003</v>
      </c>
      <c r="AD88" s="18">
        <v>618.88289685237601</v>
      </c>
      <c r="AE88" s="18">
        <v>6733446</v>
      </c>
      <c r="AF88" s="18"/>
      <c r="AG88" s="33"/>
    </row>
    <row r="89" spans="1:33">
      <c r="A89" s="18" t="s">
        <v>761</v>
      </c>
      <c r="B89" s="18" t="s">
        <v>763</v>
      </c>
      <c r="C89" s="18" t="s">
        <v>418</v>
      </c>
      <c r="D89" s="18">
        <v>58855.279000000002</v>
      </c>
      <c r="E89" s="18">
        <v>4130</v>
      </c>
      <c r="F89" s="18">
        <v>62985.279000000002</v>
      </c>
      <c r="G89" s="18">
        <v>51993</v>
      </c>
      <c r="H89" s="18">
        <v>1158</v>
      </c>
      <c r="I89" s="18">
        <v>311</v>
      </c>
      <c r="J89" s="18">
        <v>0</v>
      </c>
      <c r="K89" s="18">
        <v>4919</v>
      </c>
      <c r="L89" s="18">
        <v>107</v>
      </c>
      <c r="M89" s="18">
        <v>13103</v>
      </c>
      <c r="N89" s="18">
        <v>4130</v>
      </c>
      <c r="O89" s="18">
        <v>56</v>
      </c>
      <c r="P89" s="18">
        <v>72868.189499999993</v>
      </c>
      <c r="Q89" s="18">
        <v>5429.8</v>
      </c>
      <c r="R89" s="18">
        <v>-11276.1</v>
      </c>
      <c r="S89" s="18">
        <v>1282.99</v>
      </c>
      <c r="T89" s="18">
        <v>68304.879499999995</v>
      </c>
      <c r="U89" s="18">
        <v>62985.279000000002</v>
      </c>
      <c r="V89" s="18">
        <v>53537.487150000001</v>
      </c>
      <c r="W89" s="18">
        <v>14767.39235</v>
      </c>
      <c r="X89" s="18">
        <v>10337.174644999999</v>
      </c>
      <c r="Y89" s="18">
        <v>1.1639999999999999</v>
      </c>
      <c r="Z89" s="18">
        <v>9341</v>
      </c>
      <c r="AA89" s="18">
        <v>73314.864755999995</v>
      </c>
      <c r="AB89" s="18">
        <v>80987.968044147303</v>
      </c>
      <c r="AC89" s="18">
        <v>8670.1603729951094</v>
      </c>
      <c r="AD89" s="18">
        <v>2373.3059947658799</v>
      </c>
      <c r="AE89" s="18">
        <v>22169051</v>
      </c>
      <c r="AF89" s="18"/>
      <c r="AG89" s="18"/>
    </row>
    <row r="90" spans="1:33">
      <c r="A90" s="18" t="s">
        <v>761</v>
      </c>
      <c r="B90" s="18" t="s">
        <v>764</v>
      </c>
      <c r="C90" s="18" t="s">
        <v>419</v>
      </c>
      <c r="D90" s="18">
        <v>112854.38800000001</v>
      </c>
      <c r="E90" s="18">
        <v>6824</v>
      </c>
      <c r="F90" s="18">
        <v>119678.38800000001</v>
      </c>
      <c r="G90" s="18">
        <v>63049</v>
      </c>
      <c r="H90" s="18">
        <v>19618</v>
      </c>
      <c r="I90" s="18">
        <v>506</v>
      </c>
      <c r="J90" s="18">
        <v>61</v>
      </c>
      <c r="K90" s="18">
        <v>4620</v>
      </c>
      <c r="L90" s="18">
        <v>672</v>
      </c>
      <c r="M90" s="18">
        <v>6073</v>
      </c>
      <c r="N90" s="18">
        <v>6824</v>
      </c>
      <c r="O90" s="18">
        <v>0</v>
      </c>
      <c r="P90" s="18">
        <v>88363.173500000004</v>
      </c>
      <c r="Q90" s="18">
        <v>21084.25</v>
      </c>
      <c r="R90" s="18">
        <v>-5733.25</v>
      </c>
      <c r="S90" s="18">
        <v>4767.99</v>
      </c>
      <c r="T90" s="18">
        <v>108482.1635</v>
      </c>
      <c r="U90" s="18">
        <v>119678.38800000001</v>
      </c>
      <c r="V90" s="18">
        <v>101726.6298</v>
      </c>
      <c r="W90" s="18">
        <v>6755.5337</v>
      </c>
      <c r="X90" s="18">
        <v>4728.8735900000001</v>
      </c>
      <c r="Y90" s="18">
        <v>1.04</v>
      </c>
      <c r="Z90" s="18">
        <v>14090</v>
      </c>
      <c r="AA90" s="18">
        <v>124465.52352</v>
      </c>
      <c r="AB90" s="18">
        <v>137492.03350485399</v>
      </c>
      <c r="AC90" s="18">
        <v>9758.1287086483007</v>
      </c>
      <c r="AD90" s="18">
        <v>3461.2743304190699</v>
      </c>
      <c r="AE90" s="18">
        <v>48769355</v>
      </c>
      <c r="AF90" s="18"/>
      <c r="AG90" s="18"/>
    </row>
    <row r="91" spans="1:33">
      <c r="A91" s="18" t="s">
        <v>761</v>
      </c>
      <c r="B91" s="18" t="s">
        <v>765</v>
      </c>
      <c r="C91" s="18" t="s">
        <v>420</v>
      </c>
      <c r="D91" s="18">
        <v>26667.988000000001</v>
      </c>
      <c r="E91" s="18">
        <v>1413</v>
      </c>
      <c r="F91" s="18">
        <v>28080.988000000001</v>
      </c>
      <c r="G91" s="18">
        <v>24785</v>
      </c>
      <c r="H91" s="18">
        <v>1572</v>
      </c>
      <c r="I91" s="18">
        <v>917</v>
      </c>
      <c r="J91" s="18">
        <v>0</v>
      </c>
      <c r="K91" s="18">
        <v>2214</v>
      </c>
      <c r="L91" s="18">
        <v>0</v>
      </c>
      <c r="M91" s="18">
        <v>2953</v>
      </c>
      <c r="N91" s="18">
        <v>1413</v>
      </c>
      <c r="O91" s="18">
        <v>0</v>
      </c>
      <c r="P91" s="18">
        <v>34736.177499999998</v>
      </c>
      <c r="Q91" s="18">
        <v>3997.55</v>
      </c>
      <c r="R91" s="18">
        <v>-2510.0500000000002</v>
      </c>
      <c r="S91" s="18">
        <v>699.04</v>
      </c>
      <c r="T91" s="18">
        <v>36922.717499999999</v>
      </c>
      <c r="U91" s="18">
        <v>28080.988000000001</v>
      </c>
      <c r="V91" s="18">
        <v>23868.839800000002</v>
      </c>
      <c r="W91" s="18">
        <v>13053.877699999999</v>
      </c>
      <c r="X91" s="18">
        <v>9137.7143899999992</v>
      </c>
      <c r="Y91" s="18">
        <v>1.325</v>
      </c>
      <c r="Z91" s="18">
        <v>5590</v>
      </c>
      <c r="AA91" s="18">
        <v>37207.309099999999</v>
      </c>
      <c r="AB91" s="18">
        <v>41101.410613362699</v>
      </c>
      <c r="AC91" s="18">
        <v>7352.6673726945801</v>
      </c>
      <c r="AD91" s="18">
        <v>1055.8129944653599</v>
      </c>
      <c r="AE91" s="18">
        <v>5901995</v>
      </c>
      <c r="AF91" s="18"/>
      <c r="AG91" s="18"/>
    </row>
    <row r="92" spans="1:33">
      <c r="A92" s="18" t="s">
        <v>761</v>
      </c>
      <c r="B92" s="18" t="s">
        <v>766</v>
      </c>
      <c r="C92" s="18" t="s">
        <v>421</v>
      </c>
      <c r="D92" s="18">
        <v>521951.21500000003</v>
      </c>
      <c r="E92" s="18">
        <v>33987</v>
      </c>
      <c r="F92" s="18">
        <v>555938.21499999997</v>
      </c>
      <c r="G92" s="18">
        <v>245804</v>
      </c>
      <c r="H92" s="18">
        <v>75669</v>
      </c>
      <c r="I92" s="18">
        <v>13440</v>
      </c>
      <c r="J92" s="18">
        <v>0</v>
      </c>
      <c r="K92" s="18">
        <v>10422</v>
      </c>
      <c r="L92" s="18">
        <v>3143</v>
      </c>
      <c r="M92" s="18">
        <v>0</v>
      </c>
      <c r="N92" s="18">
        <v>33987</v>
      </c>
      <c r="O92" s="18">
        <v>312</v>
      </c>
      <c r="P92" s="18">
        <v>344494.30599999998</v>
      </c>
      <c r="Q92" s="18">
        <v>84601.35</v>
      </c>
      <c r="R92" s="18">
        <v>-2936.75</v>
      </c>
      <c r="S92" s="18">
        <v>28888.95</v>
      </c>
      <c r="T92" s="18">
        <v>455047.85600000003</v>
      </c>
      <c r="U92" s="18">
        <v>555938.21499999997</v>
      </c>
      <c r="V92" s="18">
        <v>472547.48275000002</v>
      </c>
      <c r="W92" s="18">
        <v>-17499.626750000101</v>
      </c>
      <c r="X92" s="18">
        <v>-12249.738725000099</v>
      </c>
      <c r="Y92" s="18">
        <v>0.97799999999999998</v>
      </c>
      <c r="Z92" s="18">
        <v>71979</v>
      </c>
      <c r="AA92" s="18">
        <v>543707.57426999998</v>
      </c>
      <c r="AB92" s="18">
        <v>600611.78312050202</v>
      </c>
      <c r="AC92" s="18">
        <v>8344.2640648036504</v>
      </c>
      <c r="AD92" s="18">
        <v>2047.40968657443</v>
      </c>
      <c r="AE92" s="18">
        <v>147370502</v>
      </c>
      <c r="AF92" s="18"/>
      <c r="AG92" s="18"/>
    </row>
    <row r="93" spans="1:33">
      <c r="A93" s="18" t="s">
        <v>761</v>
      </c>
      <c r="B93" s="18" t="s">
        <v>767</v>
      </c>
      <c r="C93" s="18" t="s">
        <v>422</v>
      </c>
      <c r="D93" s="18">
        <v>85580.197</v>
      </c>
      <c r="E93" s="18">
        <v>8277</v>
      </c>
      <c r="F93" s="18">
        <v>93857.197</v>
      </c>
      <c r="G93" s="18">
        <v>71682</v>
      </c>
      <c r="H93" s="18">
        <v>7672</v>
      </c>
      <c r="I93" s="18">
        <v>997</v>
      </c>
      <c r="J93" s="18">
        <v>0</v>
      </c>
      <c r="K93" s="18">
        <v>7648</v>
      </c>
      <c r="L93" s="18">
        <v>9</v>
      </c>
      <c r="M93" s="18">
        <v>27471</v>
      </c>
      <c r="N93" s="18">
        <v>8277</v>
      </c>
      <c r="O93" s="18">
        <v>0</v>
      </c>
      <c r="P93" s="18">
        <v>100462.323</v>
      </c>
      <c r="Q93" s="18">
        <v>13869.45</v>
      </c>
      <c r="R93" s="18">
        <v>-23358</v>
      </c>
      <c r="S93" s="18">
        <v>2365.38</v>
      </c>
      <c r="T93" s="18">
        <v>93339.153000000006</v>
      </c>
      <c r="U93" s="18">
        <v>93857.197</v>
      </c>
      <c r="V93" s="18">
        <v>79778.617450000005</v>
      </c>
      <c r="W93" s="18">
        <v>13560.535550000001</v>
      </c>
      <c r="X93" s="18">
        <v>9492.3748849999993</v>
      </c>
      <c r="Y93" s="18">
        <v>1.101</v>
      </c>
      <c r="Z93" s="18">
        <v>13289</v>
      </c>
      <c r="AA93" s="18">
        <v>103336.77389700001</v>
      </c>
      <c r="AB93" s="18">
        <v>114151.957723834</v>
      </c>
      <c r="AC93" s="18">
        <v>8589.9584411042106</v>
      </c>
      <c r="AD93" s="18">
        <v>2293.1040628749902</v>
      </c>
      <c r="AE93" s="18">
        <v>30473060</v>
      </c>
      <c r="AF93" s="18"/>
      <c r="AG93" s="18"/>
    </row>
    <row r="94" spans="1:33">
      <c r="A94" s="18" t="s">
        <v>761</v>
      </c>
      <c r="B94" s="18" t="s">
        <v>768</v>
      </c>
      <c r="C94" s="18" t="s">
        <v>423</v>
      </c>
      <c r="D94" s="18">
        <v>97367.979000000007</v>
      </c>
      <c r="E94" s="18">
        <v>8611</v>
      </c>
      <c r="F94" s="18">
        <v>105978.97900000001</v>
      </c>
      <c r="G94" s="18">
        <v>56915</v>
      </c>
      <c r="H94" s="18">
        <v>14118</v>
      </c>
      <c r="I94" s="18">
        <v>5480</v>
      </c>
      <c r="J94" s="18">
        <v>0</v>
      </c>
      <c r="K94" s="18">
        <v>3836</v>
      </c>
      <c r="L94" s="18">
        <v>3895</v>
      </c>
      <c r="M94" s="18">
        <v>4964</v>
      </c>
      <c r="N94" s="18">
        <v>8611</v>
      </c>
      <c r="O94" s="18">
        <v>144</v>
      </c>
      <c r="P94" s="18">
        <v>79766.372499999998</v>
      </c>
      <c r="Q94" s="18">
        <v>19918.900000000001</v>
      </c>
      <c r="R94" s="18">
        <v>-7652.55</v>
      </c>
      <c r="S94" s="18">
        <v>6475.47</v>
      </c>
      <c r="T94" s="18">
        <v>98508.192500000005</v>
      </c>
      <c r="U94" s="18">
        <v>105978.97900000001</v>
      </c>
      <c r="V94" s="18">
        <v>90082.132150000005</v>
      </c>
      <c r="W94" s="18">
        <v>8426.0603499999906</v>
      </c>
      <c r="X94" s="18">
        <v>5898.2422449999904</v>
      </c>
      <c r="Y94" s="18">
        <v>1.056</v>
      </c>
      <c r="Z94" s="18">
        <v>15969</v>
      </c>
      <c r="AA94" s="18">
        <v>111913.80182399999</v>
      </c>
      <c r="AB94" s="18">
        <v>123626.653830517</v>
      </c>
      <c r="AC94" s="18">
        <v>7741.6653410054796</v>
      </c>
      <c r="AD94" s="18">
        <v>1444.8109627762601</v>
      </c>
      <c r="AE94" s="18">
        <v>23072186</v>
      </c>
      <c r="AF94" s="18"/>
      <c r="AG94" s="18"/>
    </row>
    <row r="95" spans="1:33">
      <c r="A95" s="18" t="s">
        <v>761</v>
      </c>
      <c r="B95" s="18" t="s">
        <v>769</v>
      </c>
      <c r="C95" s="18" t="s">
        <v>424</v>
      </c>
      <c r="D95" s="18">
        <v>127849.948</v>
      </c>
      <c r="E95" s="18">
        <v>11854</v>
      </c>
      <c r="F95" s="18">
        <v>139703.948</v>
      </c>
      <c r="G95" s="18">
        <v>96631</v>
      </c>
      <c r="H95" s="18">
        <v>16151</v>
      </c>
      <c r="I95" s="18">
        <v>4968</v>
      </c>
      <c r="J95" s="18">
        <v>0</v>
      </c>
      <c r="K95" s="18">
        <v>6697</v>
      </c>
      <c r="L95" s="18">
        <v>771</v>
      </c>
      <c r="M95" s="18">
        <v>26610</v>
      </c>
      <c r="N95" s="18">
        <v>11854</v>
      </c>
      <c r="O95" s="18">
        <v>516</v>
      </c>
      <c r="P95" s="18">
        <v>135428.34650000001</v>
      </c>
      <c r="Q95" s="18">
        <v>23643.599999999999</v>
      </c>
      <c r="R95" s="18">
        <v>-23712.45</v>
      </c>
      <c r="S95" s="18">
        <v>5552.2</v>
      </c>
      <c r="T95" s="18">
        <v>140911.69649999999</v>
      </c>
      <c r="U95" s="18">
        <v>139703.948</v>
      </c>
      <c r="V95" s="18">
        <v>118748.3558</v>
      </c>
      <c r="W95" s="18">
        <v>22163.340700000001</v>
      </c>
      <c r="X95" s="18">
        <v>15514.33849</v>
      </c>
      <c r="Y95" s="18">
        <v>1.111</v>
      </c>
      <c r="Z95" s="18">
        <v>20294</v>
      </c>
      <c r="AA95" s="18">
        <v>155211.086228</v>
      </c>
      <c r="AB95" s="18">
        <v>171455.41403323601</v>
      </c>
      <c r="AC95" s="18">
        <v>8448.5766252703106</v>
      </c>
      <c r="AD95" s="18">
        <v>2151.7222470410902</v>
      </c>
      <c r="AE95" s="18">
        <v>43667051</v>
      </c>
      <c r="AF95" s="18"/>
      <c r="AG95" s="18"/>
    </row>
    <row r="96" spans="1:33">
      <c r="A96" s="18" t="s">
        <v>761</v>
      </c>
      <c r="B96" s="18" t="s">
        <v>770</v>
      </c>
      <c r="C96" s="18" t="s">
        <v>425</v>
      </c>
      <c r="D96" s="18">
        <v>143140.962</v>
      </c>
      <c r="E96" s="18">
        <v>12107</v>
      </c>
      <c r="F96" s="18">
        <v>155247.962</v>
      </c>
      <c r="G96" s="18">
        <v>80958</v>
      </c>
      <c r="H96" s="18">
        <v>28074</v>
      </c>
      <c r="I96" s="18">
        <v>3689</v>
      </c>
      <c r="J96" s="18">
        <v>0</v>
      </c>
      <c r="K96" s="18">
        <v>4054</v>
      </c>
      <c r="L96" s="18">
        <v>380</v>
      </c>
      <c r="M96" s="18">
        <v>20212</v>
      </c>
      <c r="N96" s="18">
        <v>12107</v>
      </c>
      <c r="O96" s="18">
        <v>0</v>
      </c>
      <c r="P96" s="18">
        <v>113462.637</v>
      </c>
      <c r="Q96" s="18">
        <v>30444.45</v>
      </c>
      <c r="R96" s="18">
        <v>-17503.2</v>
      </c>
      <c r="S96" s="18">
        <v>6854.91</v>
      </c>
      <c r="T96" s="18">
        <v>133258.79699999999</v>
      </c>
      <c r="U96" s="18">
        <v>155247.962</v>
      </c>
      <c r="V96" s="18">
        <v>131960.7677</v>
      </c>
      <c r="W96" s="18">
        <v>1298.0292999999899</v>
      </c>
      <c r="X96" s="18">
        <v>908.62050999999599</v>
      </c>
      <c r="Y96" s="18">
        <v>1.006</v>
      </c>
      <c r="Z96" s="18">
        <v>27063</v>
      </c>
      <c r="AA96" s="18">
        <v>156179.44977199999</v>
      </c>
      <c r="AB96" s="18">
        <v>172525.126103463</v>
      </c>
      <c r="AC96" s="18">
        <v>6374.9446145461798</v>
      </c>
      <c r="AD96" s="18">
        <v>78.090236316951604</v>
      </c>
      <c r="AE96" s="18">
        <v>2113356</v>
      </c>
      <c r="AF96" s="18"/>
      <c r="AG96" s="18"/>
    </row>
    <row r="97" spans="1:33">
      <c r="A97" s="18" t="s">
        <v>761</v>
      </c>
      <c r="B97" s="18" t="s">
        <v>771</v>
      </c>
      <c r="C97" s="18" t="s">
        <v>426</v>
      </c>
      <c r="D97" s="18">
        <v>35491.760000000002</v>
      </c>
      <c r="E97" s="18">
        <v>2663</v>
      </c>
      <c r="F97" s="18">
        <v>38154.76</v>
      </c>
      <c r="G97" s="18">
        <v>22626</v>
      </c>
      <c r="H97" s="18">
        <v>1073</v>
      </c>
      <c r="I97" s="18">
        <v>328</v>
      </c>
      <c r="J97" s="18">
        <v>3180</v>
      </c>
      <c r="K97" s="18">
        <v>128</v>
      </c>
      <c r="L97" s="18">
        <v>147</v>
      </c>
      <c r="M97" s="18">
        <v>2651</v>
      </c>
      <c r="N97" s="18">
        <v>2663</v>
      </c>
      <c r="O97" s="18">
        <v>0</v>
      </c>
      <c r="P97" s="18">
        <v>31710.339</v>
      </c>
      <c r="Q97" s="18">
        <v>4002.65</v>
      </c>
      <c r="R97" s="18">
        <v>-2378.3000000000002</v>
      </c>
      <c r="S97" s="18">
        <v>1812.88</v>
      </c>
      <c r="T97" s="18">
        <v>35147.569000000003</v>
      </c>
      <c r="U97" s="18">
        <v>38154.76</v>
      </c>
      <c r="V97" s="18">
        <v>32431.545999999998</v>
      </c>
      <c r="W97" s="18">
        <v>2716.0229999999901</v>
      </c>
      <c r="X97" s="18">
        <v>1901.2161000000001</v>
      </c>
      <c r="Y97" s="18">
        <v>1.05</v>
      </c>
      <c r="Z97" s="18">
        <v>7047</v>
      </c>
      <c r="AA97" s="18">
        <v>40062.498</v>
      </c>
      <c r="AB97" s="18">
        <v>44255.422397504801</v>
      </c>
      <c r="AC97" s="18">
        <v>6280.0372353490502</v>
      </c>
      <c r="AD97" s="18">
        <v>-16.8171428801706</v>
      </c>
      <c r="AE97" s="18">
        <v>-118510</v>
      </c>
      <c r="AF97" s="18"/>
      <c r="AG97" s="18"/>
    </row>
    <row r="98" spans="1:33">
      <c r="A98" s="18" t="s">
        <v>761</v>
      </c>
      <c r="B98" s="18" t="s">
        <v>772</v>
      </c>
      <c r="C98" s="18" t="s">
        <v>427</v>
      </c>
      <c r="D98" s="18">
        <v>97734.634000000005</v>
      </c>
      <c r="E98" s="18">
        <v>5181</v>
      </c>
      <c r="F98" s="18">
        <v>102915.63400000001</v>
      </c>
      <c r="G98" s="18">
        <v>59768</v>
      </c>
      <c r="H98" s="18">
        <v>19873</v>
      </c>
      <c r="I98" s="18">
        <v>1078</v>
      </c>
      <c r="J98" s="18">
        <v>0</v>
      </c>
      <c r="K98" s="18">
        <v>4082</v>
      </c>
      <c r="L98" s="18">
        <v>411</v>
      </c>
      <c r="M98" s="18">
        <v>8430</v>
      </c>
      <c r="N98" s="18">
        <v>5181</v>
      </c>
      <c r="O98" s="18">
        <v>0</v>
      </c>
      <c r="P98" s="18">
        <v>83764.851999999999</v>
      </c>
      <c r="Q98" s="18">
        <v>21278.05</v>
      </c>
      <c r="R98" s="18">
        <v>-7514.85</v>
      </c>
      <c r="S98" s="18">
        <v>2970.75</v>
      </c>
      <c r="T98" s="18">
        <v>100498.802</v>
      </c>
      <c r="U98" s="18">
        <v>102915.63400000001</v>
      </c>
      <c r="V98" s="18">
        <v>87478.2889</v>
      </c>
      <c r="W98" s="18">
        <v>13020.5131</v>
      </c>
      <c r="X98" s="18">
        <v>9114.3591699999997</v>
      </c>
      <c r="Y98" s="18">
        <v>1.089</v>
      </c>
      <c r="Z98" s="18">
        <v>15567</v>
      </c>
      <c r="AA98" s="18">
        <v>112075.125426</v>
      </c>
      <c r="AB98" s="18">
        <v>123804.861493683</v>
      </c>
      <c r="AC98" s="18">
        <v>7953.0327933245399</v>
      </c>
      <c r="AD98" s="18">
        <v>1656.1784150953199</v>
      </c>
      <c r="AE98" s="18">
        <v>25781729</v>
      </c>
      <c r="AF98" s="18"/>
      <c r="AG98" s="18"/>
    </row>
    <row r="99" spans="1:33">
      <c r="A99" s="18" t="s">
        <v>761</v>
      </c>
      <c r="B99" s="18" t="s">
        <v>773</v>
      </c>
      <c r="C99" s="18" t="s">
        <v>428</v>
      </c>
      <c r="D99" s="18">
        <v>253294.413</v>
      </c>
      <c r="E99" s="18">
        <v>10866</v>
      </c>
      <c r="F99" s="18">
        <v>264160.413</v>
      </c>
      <c r="G99" s="18">
        <v>115921</v>
      </c>
      <c r="H99" s="18">
        <v>52738</v>
      </c>
      <c r="I99" s="18">
        <v>9221</v>
      </c>
      <c r="J99" s="18">
        <v>0</v>
      </c>
      <c r="K99" s="18">
        <v>9061</v>
      </c>
      <c r="L99" s="18">
        <v>1520</v>
      </c>
      <c r="M99" s="18">
        <v>9554</v>
      </c>
      <c r="N99" s="18">
        <v>10866</v>
      </c>
      <c r="O99" s="18">
        <v>463</v>
      </c>
      <c r="P99" s="18">
        <v>162463.28150000001</v>
      </c>
      <c r="Q99" s="18">
        <v>60367</v>
      </c>
      <c r="R99" s="18">
        <v>-9806.4500000000007</v>
      </c>
      <c r="S99" s="18">
        <v>7611.92</v>
      </c>
      <c r="T99" s="18">
        <v>220635.75150000001</v>
      </c>
      <c r="U99" s="18">
        <v>264160.413</v>
      </c>
      <c r="V99" s="18">
        <v>224536.35105</v>
      </c>
      <c r="W99" s="18">
        <v>-3900.5995500000099</v>
      </c>
      <c r="X99" s="18">
        <v>-2730.4196850000098</v>
      </c>
      <c r="Y99" s="18">
        <v>0.99</v>
      </c>
      <c r="Z99" s="18">
        <v>36682</v>
      </c>
      <c r="AA99" s="18">
        <v>261518.80887000001</v>
      </c>
      <c r="AB99" s="18">
        <v>288889.25876349898</v>
      </c>
      <c r="AC99" s="18">
        <v>7875.5045734556197</v>
      </c>
      <c r="AD99" s="18">
        <v>1578.6501952264</v>
      </c>
      <c r="AE99" s="18">
        <v>57908046</v>
      </c>
      <c r="AF99" s="18"/>
      <c r="AG99" s="118"/>
    </row>
    <row r="100" spans="1:33">
      <c r="A100" s="18" t="s">
        <v>774</v>
      </c>
      <c r="B100" s="18" t="s">
        <v>775</v>
      </c>
      <c r="C100" s="18" t="s">
        <v>430</v>
      </c>
      <c r="D100" s="18">
        <v>351701.80499999999</v>
      </c>
      <c r="E100" s="18">
        <v>32712</v>
      </c>
      <c r="F100" s="18">
        <v>384413.80499999999</v>
      </c>
      <c r="G100" s="18">
        <v>130154</v>
      </c>
      <c r="H100" s="18">
        <v>68119</v>
      </c>
      <c r="I100" s="18">
        <v>5781</v>
      </c>
      <c r="J100" s="18">
        <v>0</v>
      </c>
      <c r="K100" s="18">
        <v>4958</v>
      </c>
      <c r="L100" s="18">
        <v>760</v>
      </c>
      <c r="M100" s="18">
        <v>0</v>
      </c>
      <c r="N100" s="18">
        <v>32712</v>
      </c>
      <c r="O100" s="18">
        <v>0</v>
      </c>
      <c r="P100" s="18">
        <v>182410.83100000001</v>
      </c>
      <c r="Q100" s="18">
        <v>67029.3</v>
      </c>
      <c r="R100" s="18">
        <v>-646</v>
      </c>
      <c r="S100" s="18">
        <v>27805.200000000001</v>
      </c>
      <c r="T100" s="18">
        <v>276599.33100000001</v>
      </c>
      <c r="U100" s="18">
        <v>384413.80499999999</v>
      </c>
      <c r="V100" s="18">
        <v>326751.73424999998</v>
      </c>
      <c r="W100" s="18">
        <v>-50152.403250000003</v>
      </c>
      <c r="X100" s="18">
        <v>-35106.682274999999</v>
      </c>
      <c r="Y100" s="18">
        <v>0.90900000000000003</v>
      </c>
      <c r="Z100" s="18">
        <v>61167</v>
      </c>
      <c r="AA100" s="18">
        <v>349432.14874500001</v>
      </c>
      <c r="AB100" s="18">
        <v>386003.57226795203</v>
      </c>
      <c r="AC100" s="18">
        <v>6310.6507147310203</v>
      </c>
      <c r="AD100" s="18">
        <v>13.7963365017958</v>
      </c>
      <c r="AE100" s="18">
        <v>843881</v>
      </c>
      <c r="AF100" s="18"/>
      <c r="AG100" s="18"/>
    </row>
    <row r="101" spans="1:33">
      <c r="A101" s="18" t="s">
        <v>776</v>
      </c>
      <c r="B101" s="18" t="s">
        <v>777</v>
      </c>
      <c r="C101" s="18" t="s">
        <v>432</v>
      </c>
      <c r="D101" s="18">
        <v>232926.22099999999</v>
      </c>
      <c r="E101" s="18">
        <v>10283</v>
      </c>
      <c r="F101" s="18">
        <v>243209.22099999999</v>
      </c>
      <c r="G101" s="18">
        <v>104591</v>
      </c>
      <c r="H101" s="18">
        <v>69990</v>
      </c>
      <c r="I101" s="18">
        <v>1645</v>
      </c>
      <c r="J101" s="18">
        <v>0</v>
      </c>
      <c r="K101" s="18">
        <v>7913</v>
      </c>
      <c r="L101" s="18">
        <v>0</v>
      </c>
      <c r="M101" s="18">
        <v>8492</v>
      </c>
      <c r="N101" s="18">
        <v>10283</v>
      </c>
      <c r="O101" s="18">
        <v>78</v>
      </c>
      <c r="P101" s="18">
        <v>146584.28649999999</v>
      </c>
      <c r="Q101" s="18">
        <v>67615.8</v>
      </c>
      <c r="R101" s="18">
        <v>-7284.5</v>
      </c>
      <c r="S101" s="18">
        <v>7296.91</v>
      </c>
      <c r="T101" s="18">
        <v>214212.49650000001</v>
      </c>
      <c r="U101" s="18">
        <v>243209.22099999999</v>
      </c>
      <c r="V101" s="18">
        <v>206727.83785000001</v>
      </c>
      <c r="W101" s="18">
        <v>7484.6586500000003</v>
      </c>
      <c r="X101" s="18">
        <v>5239.2610549999999</v>
      </c>
      <c r="Y101" s="18">
        <v>1.022</v>
      </c>
      <c r="Z101" s="18">
        <v>32224</v>
      </c>
      <c r="AA101" s="18">
        <v>248559.82386199999</v>
      </c>
      <c r="AB101" s="18">
        <v>274573.991768117</v>
      </c>
      <c r="AC101" s="18">
        <v>8520.7917008477107</v>
      </c>
      <c r="AD101" s="18">
        <v>2223.9373226184898</v>
      </c>
      <c r="AE101" s="18">
        <v>71664156</v>
      </c>
      <c r="AF101" s="18"/>
      <c r="AG101" s="18"/>
    </row>
    <row r="102" spans="1:33">
      <c r="A102" s="18" t="s">
        <v>776</v>
      </c>
      <c r="B102" s="18" t="s">
        <v>778</v>
      </c>
      <c r="C102" s="18" t="s">
        <v>433</v>
      </c>
      <c r="D102" s="18">
        <v>392233.12300000002</v>
      </c>
      <c r="E102" s="18">
        <v>26616</v>
      </c>
      <c r="F102" s="18">
        <v>418849.12300000002</v>
      </c>
      <c r="G102" s="18">
        <v>270409</v>
      </c>
      <c r="H102" s="18">
        <v>58274</v>
      </c>
      <c r="I102" s="18">
        <v>11235</v>
      </c>
      <c r="J102" s="18">
        <v>828</v>
      </c>
      <c r="K102" s="18">
        <v>22987</v>
      </c>
      <c r="L102" s="18">
        <v>1794</v>
      </c>
      <c r="M102" s="18">
        <v>49396</v>
      </c>
      <c r="N102" s="18">
        <v>26616</v>
      </c>
      <c r="O102" s="18">
        <v>0</v>
      </c>
      <c r="P102" s="18">
        <v>378978.21350000001</v>
      </c>
      <c r="Q102" s="18">
        <v>79325.399999999994</v>
      </c>
      <c r="R102" s="18">
        <v>-43511.5</v>
      </c>
      <c r="S102" s="18">
        <v>14226.28</v>
      </c>
      <c r="T102" s="18">
        <v>429018.39350000001</v>
      </c>
      <c r="U102" s="18">
        <v>418849.12300000002</v>
      </c>
      <c r="V102" s="18">
        <v>356021.75455000001</v>
      </c>
      <c r="W102" s="18">
        <v>72996.638949999993</v>
      </c>
      <c r="X102" s="18">
        <v>51097.647265</v>
      </c>
      <c r="Y102" s="18">
        <v>1.1220000000000001</v>
      </c>
      <c r="Z102" s="18">
        <v>66704</v>
      </c>
      <c r="AA102" s="18">
        <v>469948.716006</v>
      </c>
      <c r="AB102" s="18">
        <v>519133.35339225602</v>
      </c>
      <c r="AC102" s="18">
        <v>7782.6420213518804</v>
      </c>
      <c r="AD102" s="18">
        <v>1485.78764312266</v>
      </c>
      <c r="AE102" s="18">
        <v>99107979</v>
      </c>
      <c r="AF102" s="18"/>
      <c r="AG102" s="18"/>
    </row>
    <row r="103" spans="1:33">
      <c r="A103" s="18" t="s">
        <v>776</v>
      </c>
      <c r="B103" s="18" t="s">
        <v>779</v>
      </c>
      <c r="C103" s="18" t="s">
        <v>434</v>
      </c>
      <c r="D103" s="18">
        <v>74160.731</v>
      </c>
      <c r="E103" s="18">
        <v>7330</v>
      </c>
      <c r="F103" s="18">
        <v>81490.731</v>
      </c>
      <c r="G103" s="18">
        <v>60313</v>
      </c>
      <c r="H103" s="18">
        <v>12327</v>
      </c>
      <c r="I103" s="18">
        <v>1766</v>
      </c>
      <c r="J103" s="18">
        <v>0</v>
      </c>
      <c r="K103" s="18">
        <v>2855</v>
      </c>
      <c r="L103" s="18">
        <v>233</v>
      </c>
      <c r="M103" s="18">
        <v>18937</v>
      </c>
      <c r="N103" s="18">
        <v>7330</v>
      </c>
      <c r="O103" s="18">
        <v>0</v>
      </c>
      <c r="P103" s="18">
        <v>84528.669500000004</v>
      </c>
      <c r="Q103" s="18">
        <v>14405.8</v>
      </c>
      <c r="R103" s="18">
        <v>-16294.5</v>
      </c>
      <c r="S103" s="18">
        <v>3011.21</v>
      </c>
      <c r="T103" s="18">
        <v>85651.179499999998</v>
      </c>
      <c r="U103" s="18">
        <v>81490.731</v>
      </c>
      <c r="V103" s="18">
        <v>69267.121350000001</v>
      </c>
      <c r="W103" s="18">
        <v>16384.058150000001</v>
      </c>
      <c r="X103" s="18">
        <v>11468.840705000001</v>
      </c>
      <c r="Y103" s="18">
        <v>1.141</v>
      </c>
      <c r="Z103" s="18">
        <v>13204</v>
      </c>
      <c r="AA103" s="18">
        <v>92980.924071000001</v>
      </c>
      <c r="AB103" s="18">
        <v>102712.26895717801</v>
      </c>
      <c r="AC103" s="18">
        <v>7778.8752618281196</v>
      </c>
      <c r="AD103" s="18">
        <v>1482.0208835988899</v>
      </c>
      <c r="AE103" s="18">
        <v>19568604</v>
      </c>
      <c r="AF103" s="18"/>
      <c r="AG103" s="18"/>
    </row>
    <row r="104" spans="1:33">
      <c r="A104" s="18" t="s">
        <v>776</v>
      </c>
      <c r="B104" s="18" t="s">
        <v>780</v>
      </c>
      <c r="C104" s="18" t="s">
        <v>435</v>
      </c>
      <c r="D104" s="18">
        <v>172041.508</v>
      </c>
      <c r="E104" s="18">
        <v>12606</v>
      </c>
      <c r="F104" s="18">
        <v>184647.508</v>
      </c>
      <c r="G104" s="18">
        <v>96254</v>
      </c>
      <c r="H104" s="18">
        <v>37159</v>
      </c>
      <c r="I104" s="18">
        <v>401</v>
      </c>
      <c r="J104" s="18">
        <v>0</v>
      </c>
      <c r="K104" s="18">
        <v>5303</v>
      </c>
      <c r="L104" s="18">
        <v>166</v>
      </c>
      <c r="M104" s="18">
        <v>34281</v>
      </c>
      <c r="N104" s="18">
        <v>12606</v>
      </c>
      <c r="O104" s="18">
        <v>897</v>
      </c>
      <c r="P104" s="18">
        <v>134899.981</v>
      </c>
      <c r="Q104" s="18">
        <v>36433.550000000003</v>
      </c>
      <c r="R104" s="18">
        <v>-30042.400000000001</v>
      </c>
      <c r="S104" s="18">
        <v>4887.33</v>
      </c>
      <c r="T104" s="18">
        <v>146178.46100000001</v>
      </c>
      <c r="U104" s="18">
        <v>184647.508</v>
      </c>
      <c r="V104" s="18">
        <v>156950.3818</v>
      </c>
      <c r="W104" s="18">
        <v>-10771.9208</v>
      </c>
      <c r="X104" s="18">
        <v>-7540.3445600000196</v>
      </c>
      <c r="Y104" s="18">
        <v>0.95899999999999996</v>
      </c>
      <c r="Z104" s="18">
        <v>29229</v>
      </c>
      <c r="AA104" s="18">
        <v>177076.96017199999</v>
      </c>
      <c r="AB104" s="18">
        <v>195609.76126046799</v>
      </c>
      <c r="AC104" s="18">
        <v>6692.3179465759404</v>
      </c>
      <c r="AD104" s="18">
        <v>395.46356834672002</v>
      </c>
      <c r="AE104" s="18">
        <v>11559005</v>
      </c>
      <c r="AF104" s="18"/>
      <c r="AG104" s="18"/>
    </row>
    <row r="105" spans="1:33">
      <c r="A105" s="18" t="s">
        <v>776</v>
      </c>
      <c r="B105" s="18" t="s">
        <v>781</v>
      </c>
      <c r="C105" s="18" t="s">
        <v>436</v>
      </c>
      <c r="D105" s="18">
        <v>100170.057</v>
      </c>
      <c r="E105" s="18">
        <v>8822</v>
      </c>
      <c r="F105" s="18">
        <v>108992.057</v>
      </c>
      <c r="G105" s="18">
        <v>77693</v>
      </c>
      <c r="H105" s="18">
        <v>4504</v>
      </c>
      <c r="I105" s="18">
        <v>882</v>
      </c>
      <c r="J105" s="18">
        <v>0</v>
      </c>
      <c r="K105" s="18">
        <v>6258</v>
      </c>
      <c r="L105" s="18">
        <v>155</v>
      </c>
      <c r="M105" s="18">
        <v>29029</v>
      </c>
      <c r="N105" s="18">
        <v>8822</v>
      </c>
      <c r="O105" s="18">
        <v>2451</v>
      </c>
      <c r="P105" s="18">
        <v>108886.7395</v>
      </c>
      <c r="Q105" s="18">
        <v>9897.4</v>
      </c>
      <c r="R105" s="18">
        <v>-26889.75</v>
      </c>
      <c r="S105" s="18">
        <v>2563.77</v>
      </c>
      <c r="T105" s="18">
        <v>94458.159499999994</v>
      </c>
      <c r="U105" s="18">
        <v>108992.057</v>
      </c>
      <c r="V105" s="18">
        <v>92643.248449999999</v>
      </c>
      <c r="W105" s="18">
        <v>1814.9110499999999</v>
      </c>
      <c r="X105" s="18">
        <v>1270.437735</v>
      </c>
      <c r="Y105" s="18">
        <v>1.012</v>
      </c>
      <c r="Z105" s="18">
        <v>17515</v>
      </c>
      <c r="AA105" s="18">
        <v>110299.96168399999</v>
      </c>
      <c r="AB105" s="18">
        <v>121843.909851902</v>
      </c>
      <c r="AC105" s="18">
        <v>6956.5463803541097</v>
      </c>
      <c r="AD105" s="18">
        <v>659.69200212488295</v>
      </c>
      <c r="AE105" s="18">
        <v>11554505</v>
      </c>
      <c r="AF105" s="18"/>
      <c r="AG105" s="18"/>
    </row>
    <row r="106" spans="1:33">
      <c r="A106" s="18" t="s">
        <v>782</v>
      </c>
      <c r="B106" s="18" t="s">
        <v>783</v>
      </c>
      <c r="C106" s="18" t="s">
        <v>438</v>
      </c>
      <c r="D106" s="18">
        <v>58064.478000000003</v>
      </c>
      <c r="E106" s="18">
        <v>7437</v>
      </c>
      <c r="F106" s="18">
        <v>65501.478000000003</v>
      </c>
      <c r="G106" s="18">
        <v>13640</v>
      </c>
      <c r="H106" s="18">
        <v>48066</v>
      </c>
      <c r="I106" s="18">
        <v>44</v>
      </c>
      <c r="J106" s="18">
        <v>1861</v>
      </c>
      <c r="K106" s="18">
        <v>0</v>
      </c>
      <c r="L106" s="18">
        <v>143</v>
      </c>
      <c r="M106" s="18">
        <v>16531</v>
      </c>
      <c r="N106" s="18">
        <v>7437</v>
      </c>
      <c r="O106" s="18">
        <v>2</v>
      </c>
      <c r="P106" s="18">
        <v>19116.46</v>
      </c>
      <c r="Q106" s="18">
        <v>42475.35</v>
      </c>
      <c r="R106" s="18">
        <v>-14174.6</v>
      </c>
      <c r="S106" s="18">
        <v>3511.18</v>
      </c>
      <c r="T106" s="18">
        <v>50928.39</v>
      </c>
      <c r="U106" s="18">
        <v>65501.478000000003</v>
      </c>
      <c r="V106" s="18">
        <v>55676.256300000001</v>
      </c>
      <c r="W106" s="18">
        <v>-4747.8662999999997</v>
      </c>
      <c r="X106" s="18">
        <v>-3323.50641</v>
      </c>
      <c r="Y106" s="18">
        <v>0.94899999999999995</v>
      </c>
      <c r="Z106" s="18">
        <v>16043</v>
      </c>
      <c r="AA106" s="18">
        <v>62160.902622000001</v>
      </c>
      <c r="AB106" s="18">
        <v>68666.636866896602</v>
      </c>
      <c r="AC106" s="18">
        <v>4280.1618691576796</v>
      </c>
      <c r="AD106" s="18">
        <v>-2016.6925090715499</v>
      </c>
      <c r="AE106" s="18">
        <v>-32353798</v>
      </c>
      <c r="AF106" s="18"/>
      <c r="AG106" s="18"/>
    </row>
    <row r="107" spans="1:33">
      <c r="A107" s="18" t="s">
        <v>782</v>
      </c>
      <c r="B107" s="18" t="s">
        <v>784</v>
      </c>
      <c r="C107" s="18" t="s">
        <v>439</v>
      </c>
      <c r="D107" s="18">
        <v>64121.347000000002</v>
      </c>
      <c r="E107" s="18">
        <v>4738</v>
      </c>
      <c r="F107" s="18">
        <v>68859.346999999994</v>
      </c>
      <c r="G107" s="18">
        <v>40493</v>
      </c>
      <c r="H107" s="18">
        <v>5982</v>
      </c>
      <c r="I107" s="18">
        <v>131</v>
      </c>
      <c r="J107" s="18">
        <v>0</v>
      </c>
      <c r="K107" s="18">
        <v>4592</v>
      </c>
      <c r="L107" s="18">
        <v>1</v>
      </c>
      <c r="M107" s="18">
        <v>8290</v>
      </c>
      <c r="N107" s="18">
        <v>4738</v>
      </c>
      <c r="O107" s="18">
        <v>0</v>
      </c>
      <c r="P107" s="18">
        <v>56750.9395</v>
      </c>
      <c r="Q107" s="18">
        <v>9099.25</v>
      </c>
      <c r="R107" s="18">
        <v>-7047.35</v>
      </c>
      <c r="S107" s="18">
        <v>2618</v>
      </c>
      <c r="T107" s="18">
        <v>61420.839500000002</v>
      </c>
      <c r="U107" s="18">
        <v>68859.346999999994</v>
      </c>
      <c r="V107" s="18">
        <v>58530.444949999997</v>
      </c>
      <c r="W107" s="18">
        <v>2890.39455</v>
      </c>
      <c r="X107" s="18">
        <v>2023.2761849999999</v>
      </c>
      <c r="Y107" s="18">
        <v>1.0289999999999999</v>
      </c>
      <c r="Z107" s="18">
        <v>12628</v>
      </c>
      <c r="AA107" s="18">
        <v>70856.268062999996</v>
      </c>
      <c r="AB107" s="18">
        <v>78272.055642633495</v>
      </c>
      <c r="AC107" s="18">
        <v>6198.2939216529503</v>
      </c>
      <c r="AD107" s="18">
        <v>-98.560456576271505</v>
      </c>
      <c r="AE107" s="18">
        <v>-1244621</v>
      </c>
      <c r="AF107" s="18"/>
      <c r="AG107" s="18"/>
    </row>
    <row r="108" spans="1:33">
      <c r="A108" s="18" t="s">
        <v>782</v>
      </c>
      <c r="B108" s="18" t="s">
        <v>785</v>
      </c>
      <c r="C108" s="18" t="s">
        <v>440</v>
      </c>
      <c r="D108" s="18">
        <v>55276.107000000004</v>
      </c>
      <c r="E108" s="18">
        <v>5251</v>
      </c>
      <c r="F108" s="18">
        <v>60527.107000000004</v>
      </c>
      <c r="G108" s="18">
        <v>24033</v>
      </c>
      <c r="H108" s="18">
        <v>15156</v>
      </c>
      <c r="I108" s="18">
        <v>254</v>
      </c>
      <c r="J108" s="18">
        <v>1659</v>
      </c>
      <c r="K108" s="18">
        <v>2667</v>
      </c>
      <c r="L108" s="18">
        <v>0</v>
      </c>
      <c r="M108" s="18">
        <v>1115</v>
      </c>
      <c r="N108" s="18">
        <v>5251</v>
      </c>
      <c r="O108" s="18">
        <v>0</v>
      </c>
      <c r="P108" s="18">
        <v>33682.249499999998</v>
      </c>
      <c r="Q108" s="18">
        <v>16775.599999999999</v>
      </c>
      <c r="R108" s="18">
        <v>-947.75</v>
      </c>
      <c r="S108" s="18">
        <v>4273.8</v>
      </c>
      <c r="T108" s="18">
        <v>53783.8995</v>
      </c>
      <c r="U108" s="18">
        <v>60527.107000000004</v>
      </c>
      <c r="V108" s="18">
        <v>51448.040950000002</v>
      </c>
      <c r="W108" s="18">
        <v>2335.8585499999999</v>
      </c>
      <c r="X108" s="18">
        <v>1635.100985</v>
      </c>
      <c r="Y108" s="18">
        <v>1.0269999999999999</v>
      </c>
      <c r="Z108" s="18">
        <v>19899</v>
      </c>
      <c r="AA108" s="18">
        <v>62161.338888999999</v>
      </c>
      <c r="AB108" s="18">
        <v>68667.118793419606</v>
      </c>
      <c r="AC108" s="18">
        <v>3450.7823907442398</v>
      </c>
      <c r="AD108" s="18">
        <v>-2846.0719874849901</v>
      </c>
      <c r="AE108" s="18">
        <v>-56633986</v>
      </c>
      <c r="AF108" s="18"/>
      <c r="AG108" s="18"/>
    </row>
    <row r="109" spans="1:33">
      <c r="A109" s="18" t="s">
        <v>782</v>
      </c>
      <c r="B109" s="18" t="s">
        <v>786</v>
      </c>
      <c r="C109" s="18" t="s">
        <v>441</v>
      </c>
      <c r="D109" s="18">
        <v>42002.277000000002</v>
      </c>
      <c r="E109" s="18">
        <v>5293</v>
      </c>
      <c r="F109" s="18">
        <v>47295.277000000002</v>
      </c>
      <c r="G109" s="18">
        <v>37109</v>
      </c>
      <c r="H109" s="18">
        <v>7794</v>
      </c>
      <c r="I109" s="18">
        <v>629</v>
      </c>
      <c r="J109" s="18">
        <v>0</v>
      </c>
      <c r="K109" s="18">
        <v>3238</v>
      </c>
      <c r="L109" s="18">
        <v>673</v>
      </c>
      <c r="M109" s="18">
        <v>12678</v>
      </c>
      <c r="N109" s="18">
        <v>5293</v>
      </c>
      <c r="O109" s="18">
        <v>43</v>
      </c>
      <c r="P109" s="18">
        <v>52008.263500000001</v>
      </c>
      <c r="Q109" s="18">
        <v>9911.85</v>
      </c>
      <c r="R109" s="18">
        <v>-11384.9</v>
      </c>
      <c r="S109" s="18">
        <v>2343.79</v>
      </c>
      <c r="T109" s="18">
        <v>52879.003499999999</v>
      </c>
      <c r="U109" s="18">
        <v>47295.277000000002</v>
      </c>
      <c r="V109" s="18">
        <v>40200.98545</v>
      </c>
      <c r="W109" s="18">
        <v>12678.018050000001</v>
      </c>
      <c r="X109" s="18">
        <v>8874.6126349999995</v>
      </c>
      <c r="Y109" s="18">
        <v>1.1879999999999999</v>
      </c>
      <c r="Z109" s="18">
        <v>15846</v>
      </c>
      <c r="AA109" s="18">
        <v>56186.789076000001</v>
      </c>
      <c r="AB109" s="18">
        <v>62067.275078999999</v>
      </c>
      <c r="AC109" s="18">
        <v>3916.90490212041</v>
      </c>
      <c r="AD109" s="18">
        <v>-2379.9494761088199</v>
      </c>
      <c r="AE109" s="18">
        <v>-37712679</v>
      </c>
      <c r="AF109" s="18"/>
      <c r="AG109" s="18"/>
    </row>
    <row r="110" spans="1:33">
      <c r="A110" s="18" t="s">
        <v>782</v>
      </c>
      <c r="B110" s="18" t="s">
        <v>787</v>
      </c>
      <c r="C110" s="18" t="s">
        <v>442</v>
      </c>
      <c r="D110" s="18">
        <v>274554.95799999998</v>
      </c>
      <c r="E110" s="18">
        <v>18319</v>
      </c>
      <c r="F110" s="18">
        <v>292873.95799999998</v>
      </c>
      <c r="G110" s="18">
        <v>136077</v>
      </c>
      <c r="H110" s="18">
        <v>16518</v>
      </c>
      <c r="I110" s="18">
        <v>3613</v>
      </c>
      <c r="J110" s="18">
        <v>0</v>
      </c>
      <c r="K110" s="18">
        <v>9964</v>
      </c>
      <c r="L110" s="18">
        <v>555</v>
      </c>
      <c r="M110" s="18">
        <v>33562</v>
      </c>
      <c r="N110" s="18">
        <v>18319</v>
      </c>
      <c r="O110" s="18">
        <v>736</v>
      </c>
      <c r="P110" s="18">
        <v>190711.9155</v>
      </c>
      <c r="Q110" s="18">
        <v>25580.75</v>
      </c>
      <c r="R110" s="18">
        <v>-29625.05</v>
      </c>
      <c r="S110" s="18">
        <v>9865.61</v>
      </c>
      <c r="T110" s="18">
        <v>196533.2255</v>
      </c>
      <c r="U110" s="18">
        <v>292873.95799999998</v>
      </c>
      <c r="V110" s="18">
        <v>248942.86429999999</v>
      </c>
      <c r="W110" s="18">
        <v>-52409.638800000001</v>
      </c>
      <c r="X110" s="18">
        <v>-36686.747159999999</v>
      </c>
      <c r="Y110" s="18">
        <v>0.875</v>
      </c>
      <c r="Z110" s="18">
        <v>34699</v>
      </c>
      <c r="AA110" s="18">
        <v>256264.71325</v>
      </c>
      <c r="AB110" s="18">
        <v>283085.27167862002</v>
      </c>
      <c r="AC110" s="18">
        <v>8158.3121034790702</v>
      </c>
      <c r="AD110" s="18">
        <v>1861.45772524985</v>
      </c>
      <c r="AE110" s="18">
        <v>64590722</v>
      </c>
      <c r="AF110" s="18"/>
      <c r="AG110" s="18"/>
    </row>
    <row r="111" spans="1:33">
      <c r="A111" s="18" t="s">
        <v>782</v>
      </c>
      <c r="B111" s="18" t="s">
        <v>788</v>
      </c>
      <c r="C111" s="18" t="s">
        <v>443</v>
      </c>
      <c r="D111" s="18">
        <v>619619.53099999996</v>
      </c>
      <c r="E111" s="18">
        <v>73739</v>
      </c>
      <c r="F111" s="18">
        <v>693358.53099999996</v>
      </c>
      <c r="G111" s="18">
        <v>290067</v>
      </c>
      <c r="H111" s="18">
        <v>161538</v>
      </c>
      <c r="I111" s="18">
        <v>37512</v>
      </c>
      <c r="J111" s="18">
        <v>0</v>
      </c>
      <c r="K111" s="18">
        <v>22212</v>
      </c>
      <c r="L111" s="18">
        <v>20827</v>
      </c>
      <c r="M111" s="18">
        <v>34969</v>
      </c>
      <c r="N111" s="18">
        <v>73739</v>
      </c>
      <c r="O111" s="18">
        <v>322</v>
      </c>
      <c r="P111" s="18">
        <v>406528.90049999999</v>
      </c>
      <c r="Q111" s="18">
        <v>188072.7</v>
      </c>
      <c r="R111" s="18">
        <v>-47700.3</v>
      </c>
      <c r="S111" s="18">
        <v>56733.42</v>
      </c>
      <c r="T111" s="18">
        <v>603634.72050000005</v>
      </c>
      <c r="U111" s="18">
        <v>693358.53099999996</v>
      </c>
      <c r="V111" s="18">
        <v>589354.75135000004</v>
      </c>
      <c r="W111" s="18">
        <v>14279.969150000001</v>
      </c>
      <c r="X111" s="18">
        <v>9995.9784050000108</v>
      </c>
      <c r="Y111" s="18">
        <v>1.014</v>
      </c>
      <c r="Z111" s="18">
        <v>150728</v>
      </c>
      <c r="AA111" s="18">
        <v>703065.55043399998</v>
      </c>
      <c r="AB111" s="18">
        <v>776648.09886769601</v>
      </c>
      <c r="AC111" s="18">
        <v>5152.6464815276204</v>
      </c>
      <c r="AD111" s="18">
        <v>-1144.2078967016</v>
      </c>
      <c r="AE111" s="18">
        <v>-172464168</v>
      </c>
      <c r="AF111" s="18"/>
      <c r="AG111" s="18"/>
    </row>
    <row r="112" spans="1:33">
      <c r="A112" s="18" t="s">
        <v>782</v>
      </c>
      <c r="B112" s="18" t="s">
        <v>789</v>
      </c>
      <c r="C112" s="18" t="s">
        <v>444</v>
      </c>
      <c r="D112" s="18">
        <v>328138.53399999999</v>
      </c>
      <c r="E112" s="18">
        <v>23522</v>
      </c>
      <c r="F112" s="18">
        <v>351660.53399999999</v>
      </c>
      <c r="G112" s="18">
        <v>180996</v>
      </c>
      <c r="H112" s="18">
        <v>36984</v>
      </c>
      <c r="I112" s="18">
        <v>101422</v>
      </c>
      <c r="J112" s="18">
        <v>0</v>
      </c>
      <c r="K112" s="18">
        <v>8986</v>
      </c>
      <c r="L112" s="18">
        <v>96952</v>
      </c>
      <c r="M112" s="18">
        <v>16594</v>
      </c>
      <c r="N112" s="18">
        <v>23522</v>
      </c>
      <c r="O112" s="18">
        <v>336</v>
      </c>
      <c r="P112" s="18">
        <v>253665.894</v>
      </c>
      <c r="Q112" s="18">
        <v>125283.2</v>
      </c>
      <c r="R112" s="18">
        <v>-96799.7</v>
      </c>
      <c r="S112" s="18">
        <v>17172.72</v>
      </c>
      <c r="T112" s="18">
        <v>299322.114</v>
      </c>
      <c r="U112" s="18">
        <v>351660.53399999999</v>
      </c>
      <c r="V112" s="18">
        <v>298911.45390000002</v>
      </c>
      <c r="W112" s="18">
        <v>410.66009999997902</v>
      </c>
      <c r="X112" s="18">
        <v>287.46206999998498</v>
      </c>
      <c r="Y112" s="18">
        <v>1.0009999999999999</v>
      </c>
      <c r="Z112" s="18">
        <v>52366</v>
      </c>
      <c r="AA112" s="18">
        <v>352012.19453400001</v>
      </c>
      <c r="AB112" s="18">
        <v>388853.6445774</v>
      </c>
      <c r="AC112" s="18">
        <v>7425.6892750525103</v>
      </c>
      <c r="AD112" s="18">
        <v>1128.8348968232899</v>
      </c>
      <c r="AE112" s="18">
        <v>59112568</v>
      </c>
      <c r="AF112" s="18"/>
      <c r="AG112" s="18"/>
    </row>
    <row r="113" spans="1:33">
      <c r="A113" s="18" t="s">
        <v>782</v>
      </c>
      <c r="B113" s="18" t="s">
        <v>790</v>
      </c>
      <c r="C113" s="18" t="s">
        <v>445</v>
      </c>
      <c r="D113" s="18">
        <v>131214.85200000001</v>
      </c>
      <c r="E113" s="18">
        <v>9869</v>
      </c>
      <c r="F113" s="18">
        <v>141083.85200000001</v>
      </c>
      <c r="G113" s="18">
        <v>5924</v>
      </c>
      <c r="H113" s="18">
        <v>130180</v>
      </c>
      <c r="I113" s="18">
        <v>653</v>
      </c>
      <c r="J113" s="18">
        <v>4399</v>
      </c>
      <c r="K113" s="18">
        <v>0</v>
      </c>
      <c r="L113" s="18">
        <v>17</v>
      </c>
      <c r="M113" s="18">
        <v>33886</v>
      </c>
      <c r="N113" s="18">
        <v>9869</v>
      </c>
      <c r="O113" s="18">
        <v>0</v>
      </c>
      <c r="P113" s="18">
        <v>8302.4860000000008</v>
      </c>
      <c r="Q113" s="18">
        <v>114947.2</v>
      </c>
      <c r="R113" s="18">
        <v>-28817.55</v>
      </c>
      <c r="S113" s="18">
        <v>2628.03</v>
      </c>
      <c r="T113" s="18">
        <v>97060.165999999997</v>
      </c>
      <c r="U113" s="18">
        <v>141083.85200000001</v>
      </c>
      <c r="V113" s="18">
        <v>119921.2742</v>
      </c>
      <c r="W113" s="18">
        <v>-22861.108199999999</v>
      </c>
      <c r="X113" s="18">
        <v>-16002.775739999999</v>
      </c>
      <c r="Y113" s="18">
        <v>0.88700000000000001</v>
      </c>
      <c r="Z113" s="18">
        <v>28106</v>
      </c>
      <c r="AA113" s="18">
        <v>125141.376724</v>
      </c>
      <c r="AB113" s="18">
        <v>138238.62122441499</v>
      </c>
      <c r="AC113" s="18">
        <v>4918.4736790868601</v>
      </c>
      <c r="AD113" s="18">
        <v>-1378.3806991423701</v>
      </c>
      <c r="AE113" s="18">
        <v>-38740768</v>
      </c>
      <c r="AF113" s="18"/>
      <c r="AG113" s="18"/>
    </row>
    <row r="114" spans="1:33">
      <c r="A114" s="18" t="s">
        <v>782</v>
      </c>
      <c r="B114" s="18" t="s">
        <v>791</v>
      </c>
      <c r="C114" s="18" t="s">
        <v>446</v>
      </c>
      <c r="D114" s="18">
        <v>83238.907000000007</v>
      </c>
      <c r="E114" s="18">
        <v>5812</v>
      </c>
      <c r="F114" s="18">
        <v>89050.907000000007</v>
      </c>
      <c r="G114" s="18">
        <v>37474</v>
      </c>
      <c r="H114" s="18">
        <v>3372</v>
      </c>
      <c r="I114" s="18">
        <v>643</v>
      </c>
      <c r="J114" s="18">
        <v>0</v>
      </c>
      <c r="K114" s="18">
        <v>9925</v>
      </c>
      <c r="L114" s="18">
        <v>48</v>
      </c>
      <c r="M114" s="18">
        <v>7773</v>
      </c>
      <c r="N114" s="18">
        <v>5812</v>
      </c>
      <c r="O114" s="18">
        <v>0</v>
      </c>
      <c r="P114" s="18">
        <v>52519.811000000002</v>
      </c>
      <c r="Q114" s="18">
        <v>11849</v>
      </c>
      <c r="R114" s="18">
        <v>-6647.85</v>
      </c>
      <c r="S114" s="18">
        <v>3618.79</v>
      </c>
      <c r="T114" s="18">
        <v>61339.750999999997</v>
      </c>
      <c r="U114" s="18">
        <v>89050.907000000007</v>
      </c>
      <c r="V114" s="18">
        <v>75693.270950000006</v>
      </c>
      <c r="W114" s="18">
        <v>-14353.51995</v>
      </c>
      <c r="X114" s="18">
        <v>-10047.463965000001</v>
      </c>
      <c r="Y114" s="18">
        <v>0.88700000000000001</v>
      </c>
      <c r="Z114" s="18">
        <v>15733</v>
      </c>
      <c r="AA114" s="18">
        <v>78988.154509</v>
      </c>
      <c r="AB114" s="18">
        <v>87255.021945839893</v>
      </c>
      <c r="AC114" s="18">
        <v>5545.9875386664899</v>
      </c>
      <c r="AD114" s="18">
        <v>-750.86683956273396</v>
      </c>
      <c r="AE114" s="18">
        <v>-11813388</v>
      </c>
      <c r="AF114" s="18"/>
      <c r="AG114" s="18"/>
    </row>
    <row r="115" spans="1:33">
      <c r="A115" s="18" t="s">
        <v>782</v>
      </c>
      <c r="B115" s="18" t="s">
        <v>792</v>
      </c>
      <c r="C115" s="18" t="s">
        <v>447</v>
      </c>
      <c r="D115" s="18">
        <v>63586.093000000001</v>
      </c>
      <c r="E115" s="18">
        <v>8075</v>
      </c>
      <c r="F115" s="18">
        <v>71661.092999999993</v>
      </c>
      <c r="G115" s="18">
        <v>33220</v>
      </c>
      <c r="H115" s="18">
        <v>22310</v>
      </c>
      <c r="I115" s="18">
        <v>3022</v>
      </c>
      <c r="J115" s="18">
        <v>2159</v>
      </c>
      <c r="K115" s="18">
        <v>0</v>
      </c>
      <c r="L115" s="18">
        <v>1039</v>
      </c>
      <c r="M115" s="18">
        <v>15186</v>
      </c>
      <c r="N115" s="18">
        <v>8075</v>
      </c>
      <c r="O115" s="18">
        <v>3</v>
      </c>
      <c r="P115" s="18">
        <v>46557.83</v>
      </c>
      <c r="Q115" s="18">
        <v>23367.35</v>
      </c>
      <c r="R115" s="18">
        <v>-13793.8</v>
      </c>
      <c r="S115" s="18">
        <v>4282.13</v>
      </c>
      <c r="T115" s="18">
        <v>60413.51</v>
      </c>
      <c r="U115" s="18">
        <v>71661.092999999993</v>
      </c>
      <c r="V115" s="18">
        <v>60911.929049999999</v>
      </c>
      <c r="W115" s="18">
        <v>-498.41905000000401</v>
      </c>
      <c r="X115" s="18">
        <v>-348.89333500000299</v>
      </c>
      <c r="Y115" s="18">
        <v>0.995</v>
      </c>
      <c r="Z115" s="18">
        <v>17277</v>
      </c>
      <c r="AA115" s="18">
        <v>71302.787534999996</v>
      </c>
      <c r="AB115" s="18">
        <v>78765.307657075304</v>
      </c>
      <c r="AC115" s="18">
        <v>4558.9690141271803</v>
      </c>
      <c r="AD115" s="18">
        <v>-1737.8853641020501</v>
      </c>
      <c r="AE115" s="18">
        <v>-30025445</v>
      </c>
      <c r="AF115" s="18"/>
      <c r="AG115" s="18"/>
    </row>
    <row r="116" spans="1:33">
      <c r="A116" s="18" t="s">
        <v>782</v>
      </c>
      <c r="B116" s="18" t="s">
        <v>793</v>
      </c>
      <c r="C116" s="18" t="s">
        <v>448</v>
      </c>
      <c r="D116" s="18">
        <v>93453.201000000001</v>
      </c>
      <c r="E116" s="18">
        <v>10363</v>
      </c>
      <c r="F116" s="18">
        <v>103816.201</v>
      </c>
      <c r="G116" s="18">
        <v>47446</v>
      </c>
      <c r="H116" s="18">
        <v>27436</v>
      </c>
      <c r="I116" s="18">
        <v>7131</v>
      </c>
      <c r="J116" s="18">
        <v>0</v>
      </c>
      <c r="K116" s="18">
        <v>4551</v>
      </c>
      <c r="L116" s="18">
        <v>6507</v>
      </c>
      <c r="M116" s="18">
        <v>1682</v>
      </c>
      <c r="N116" s="18">
        <v>10363</v>
      </c>
      <c r="O116" s="18">
        <v>287</v>
      </c>
      <c r="P116" s="18">
        <v>66495.569000000003</v>
      </c>
      <c r="Q116" s="18">
        <v>33250.300000000003</v>
      </c>
      <c r="R116" s="18">
        <v>-7204.6</v>
      </c>
      <c r="S116" s="18">
        <v>8522.61</v>
      </c>
      <c r="T116" s="18">
        <v>101063.879</v>
      </c>
      <c r="U116" s="18">
        <v>103816.201</v>
      </c>
      <c r="V116" s="18">
        <v>88243.770850000001</v>
      </c>
      <c r="W116" s="18">
        <v>12820.10815</v>
      </c>
      <c r="X116" s="18">
        <v>8974.0757049999993</v>
      </c>
      <c r="Y116" s="18">
        <v>1.0860000000000001</v>
      </c>
      <c r="Z116" s="18">
        <v>17861</v>
      </c>
      <c r="AA116" s="18">
        <v>112744.394286</v>
      </c>
      <c r="AB116" s="18">
        <v>124544.175754536</v>
      </c>
      <c r="AC116" s="18">
        <v>6972.9676812348798</v>
      </c>
      <c r="AD116" s="18">
        <v>676.11330300565498</v>
      </c>
      <c r="AE116" s="18">
        <v>12076060</v>
      </c>
      <c r="AF116" s="18"/>
      <c r="AG116" s="18"/>
    </row>
    <row r="117" spans="1:33">
      <c r="A117" s="18" t="s">
        <v>782</v>
      </c>
      <c r="B117" s="18" t="s">
        <v>794</v>
      </c>
      <c r="C117" s="18" t="s">
        <v>449</v>
      </c>
      <c r="D117" s="18">
        <v>544171.12399999995</v>
      </c>
      <c r="E117" s="18">
        <v>47358</v>
      </c>
      <c r="F117" s="18">
        <v>591529.12399999995</v>
      </c>
      <c r="G117" s="18">
        <v>315348</v>
      </c>
      <c r="H117" s="18">
        <v>64670</v>
      </c>
      <c r="I117" s="18">
        <v>13920</v>
      </c>
      <c r="J117" s="18">
        <v>201</v>
      </c>
      <c r="K117" s="18">
        <v>10143</v>
      </c>
      <c r="L117" s="18">
        <v>2806</v>
      </c>
      <c r="M117" s="18">
        <v>53798</v>
      </c>
      <c r="N117" s="18">
        <v>47358</v>
      </c>
      <c r="O117" s="18">
        <v>0</v>
      </c>
      <c r="P117" s="18">
        <v>441960.22200000001</v>
      </c>
      <c r="Q117" s="18">
        <v>75593.899999999994</v>
      </c>
      <c r="R117" s="18">
        <v>-48113.4</v>
      </c>
      <c r="S117" s="18">
        <v>31108.639999999999</v>
      </c>
      <c r="T117" s="18">
        <v>500549.36200000002</v>
      </c>
      <c r="U117" s="18">
        <v>591529.12399999995</v>
      </c>
      <c r="V117" s="18">
        <v>502799.75540000002</v>
      </c>
      <c r="W117" s="18">
        <v>-2250.3933999999999</v>
      </c>
      <c r="X117" s="18">
        <v>-1575.27538</v>
      </c>
      <c r="Y117" s="18">
        <v>0.997</v>
      </c>
      <c r="Z117" s="18">
        <v>86751</v>
      </c>
      <c r="AA117" s="18">
        <v>589754.53662799997</v>
      </c>
      <c r="AB117" s="18">
        <v>651478.00142958702</v>
      </c>
      <c r="AC117" s="18">
        <v>7509.7463018246199</v>
      </c>
      <c r="AD117" s="18">
        <v>1212.8919235953899</v>
      </c>
      <c r="AE117" s="18">
        <v>105219587</v>
      </c>
      <c r="AF117" s="18"/>
      <c r="AG117" s="18"/>
    </row>
    <row r="118" spans="1:33">
      <c r="A118" s="18" t="s">
        <v>782</v>
      </c>
      <c r="B118" s="18" t="s">
        <v>795</v>
      </c>
      <c r="C118" s="18" t="s">
        <v>450</v>
      </c>
      <c r="D118" s="18">
        <v>119224.74800000001</v>
      </c>
      <c r="E118" s="18">
        <v>11902</v>
      </c>
      <c r="F118" s="18">
        <v>131126.74799999999</v>
      </c>
      <c r="G118" s="18">
        <v>46880</v>
      </c>
      <c r="H118" s="18">
        <v>25286</v>
      </c>
      <c r="I118" s="18">
        <v>84170</v>
      </c>
      <c r="J118" s="18">
        <v>0</v>
      </c>
      <c r="K118" s="18">
        <v>3642</v>
      </c>
      <c r="L118" s="18">
        <v>79316</v>
      </c>
      <c r="M118" s="18">
        <v>461</v>
      </c>
      <c r="N118" s="18">
        <v>11902</v>
      </c>
      <c r="O118" s="18">
        <v>16</v>
      </c>
      <c r="P118" s="18">
        <v>65702.320000000007</v>
      </c>
      <c r="Q118" s="18">
        <v>96133.3</v>
      </c>
      <c r="R118" s="18">
        <v>-67824.05</v>
      </c>
      <c r="S118" s="18">
        <v>10038.33</v>
      </c>
      <c r="T118" s="18">
        <v>104049.9</v>
      </c>
      <c r="U118" s="18">
        <v>131126.74799999999</v>
      </c>
      <c r="V118" s="18">
        <v>111457.73579999999</v>
      </c>
      <c r="W118" s="18">
        <v>-7407.8358000000198</v>
      </c>
      <c r="X118" s="18">
        <v>-5185.48506000001</v>
      </c>
      <c r="Y118" s="18">
        <v>0.96</v>
      </c>
      <c r="Z118" s="18">
        <v>32523</v>
      </c>
      <c r="AA118" s="18">
        <v>125881.67808</v>
      </c>
      <c r="AB118" s="18">
        <v>139056.402212791</v>
      </c>
      <c r="AC118" s="18">
        <v>4275.63269725396</v>
      </c>
      <c r="AD118" s="18">
        <v>-2021.2216809752599</v>
      </c>
      <c r="AE118" s="18">
        <v>-65736193</v>
      </c>
      <c r="AF118" s="18"/>
      <c r="AG118" s="18"/>
    </row>
    <row r="119" spans="1:33">
      <c r="A119" s="18" t="s">
        <v>782</v>
      </c>
      <c r="B119" s="18" t="s">
        <v>796</v>
      </c>
      <c r="C119" s="18" t="s">
        <v>451</v>
      </c>
      <c r="D119" s="18">
        <v>216252.90100000001</v>
      </c>
      <c r="E119" s="18">
        <v>20199</v>
      </c>
      <c r="F119" s="18">
        <v>236451.90100000001</v>
      </c>
      <c r="G119" s="18">
        <v>124584</v>
      </c>
      <c r="H119" s="18">
        <v>38051</v>
      </c>
      <c r="I119" s="18">
        <v>187796</v>
      </c>
      <c r="J119" s="18">
        <v>0</v>
      </c>
      <c r="K119" s="18">
        <v>11309</v>
      </c>
      <c r="L119" s="18">
        <v>178607</v>
      </c>
      <c r="M119" s="18">
        <v>18647</v>
      </c>
      <c r="N119" s="18">
        <v>20199</v>
      </c>
      <c r="O119" s="18">
        <v>0</v>
      </c>
      <c r="P119" s="18">
        <v>174604.476</v>
      </c>
      <c r="Q119" s="18">
        <v>201582.6</v>
      </c>
      <c r="R119" s="18">
        <v>-167665.9</v>
      </c>
      <c r="S119" s="18">
        <v>13999.16</v>
      </c>
      <c r="T119" s="18">
        <v>222520.33600000001</v>
      </c>
      <c r="U119" s="18">
        <v>236451.90100000001</v>
      </c>
      <c r="V119" s="18">
        <v>200984.11585</v>
      </c>
      <c r="W119" s="18">
        <v>21536.220150000001</v>
      </c>
      <c r="X119" s="18">
        <v>15075.354105</v>
      </c>
      <c r="Y119" s="18">
        <v>1.0640000000000001</v>
      </c>
      <c r="Z119" s="18">
        <v>46956</v>
      </c>
      <c r="AA119" s="18">
        <v>251584.82266400001</v>
      </c>
      <c r="AB119" s="18">
        <v>277915.585688058</v>
      </c>
      <c r="AC119" s="18">
        <v>5918.6384208207301</v>
      </c>
      <c r="AD119" s="18">
        <v>-378.21595740849699</v>
      </c>
      <c r="AE119" s="18">
        <v>-17759508</v>
      </c>
      <c r="AF119" s="18"/>
      <c r="AG119" s="18"/>
    </row>
    <row r="120" spans="1:33">
      <c r="A120" s="18" t="s">
        <v>782</v>
      </c>
      <c r="B120" s="18" t="s">
        <v>797</v>
      </c>
      <c r="C120" s="18" t="s">
        <v>452</v>
      </c>
      <c r="D120" s="18">
        <v>75557.323999999993</v>
      </c>
      <c r="E120" s="18">
        <v>8819</v>
      </c>
      <c r="F120" s="18">
        <v>84376.323999999993</v>
      </c>
      <c r="G120" s="18">
        <v>25384</v>
      </c>
      <c r="H120" s="18">
        <v>26994</v>
      </c>
      <c r="I120" s="18">
        <v>516</v>
      </c>
      <c r="J120" s="18">
        <v>2431</v>
      </c>
      <c r="K120" s="18">
        <v>0</v>
      </c>
      <c r="L120" s="18">
        <v>-143</v>
      </c>
      <c r="M120" s="18">
        <v>0</v>
      </c>
      <c r="N120" s="18">
        <v>8819</v>
      </c>
      <c r="O120" s="18">
        <v>0</v>
      </c>
      <c r="P120" s="18">
        <v>35575.675999999999</v>
      </c>
      <c r="Q120" s="18">
        <v>25449.85</v>
      </c>
      <c r="R120" s="18">
        <v>121.55</v>
      </c>
      <c r="S120" s="18">
        <v>7496.15</v>
      </c>
      <c r="T120" s="18">
        <v>68643.225999999995</v>
      </c>
      <c r="U120" s="18">
        <v>84376.323999999993</v>
      </c>
      <c r="V120" s="18">
        <v>71719.875400000004</v>
      </c>
      <c r="W120" s="18">
        <v>-3076.6493999999898</v>
      </c>
      <c r="X120" s="18">
        <v>-2153.6545799999999</v>
      </c>
      <c r="Y120" s="18">
        <v>0.97399999999999998</v>
      </c>
      <c r="Z120" s="18">
        <v>24712</v>
      </c>
      <c r="AA120" s="18">
        <v>82182.539575999996</v>
      </c>
      <c r="AB120" s="18">
        <v>90783.730026907797</v>
      </c>
      <c r="AC120" s="18">
        <v>3673.6698780717002</v>
      </c>
      <c r="AD120" s="18">
        <v>-2623.1845001575298</v>
      </c>
      <c r="AE120" s="18">
        <v>-64824135</v>
      </c>
      <c r="AF120" s="18"/>
      <c r="AG120" s="18"/>
    </row>
    <row r="121" spans="1:33">
      <c r="A121" s="18" t="s">
        <v>782</v>
      </c>
      <c r="B121" s="18" t="s">
        <v>798</v>
      </c>
      <c r="C121" s="18" t="s">
        <v>453</v>
      </c>
      <c r="D121" s="18">
        <v>667319.74899999995</v>
      </c>
      <c r="E121" s="18">
        <v>52854</v>
      </c>
      <c r="F121" s="18">
        <v>720173.74899999995</v>
      </c>
      <c r="G121" s="18">
        <v>342263</v>
      </c>
      <c r="H121" s="18">
        <v>137138</v>
      </c>
      <c r="I121" s="18">
        <v>19461</v>
      </c>
      <c r="J121" s="18">
        <v>0</v>
      </c>
      <c r="K121" s="18">
        <v>8209</v>
      </c>
      <c r="L121" s="18">
        <v>2087</v>
      </c>
      <c r="M121" s="18">
        <v>1083</v>
      </c>
      <c r="N121" s="18">
        <v>52854</v>
      </c>
      <c r="O121" s="18">
        <v>1623</v>
      </c>
      <c r="P121" s="18">
        <v>479681.59450000001</v>
      </c>
      <c r="Q121" s="18">
        <v>140086.79999999999</v>
      </c>
      <c r="R121" s="18">
        <v>-4074.05</v>
      </c>
      <c r="S121" s="18">
        <v>44741.79</v>
      </c>
      <c r="T121" s="18">
        <v>660436.13450000004</v>
      </c>
      <c r="U121" s="18">
        <v>720173.74899999995</v>
      </c>
      <c r="V121" s="18">
        <v>612147.68665000005</v>
      </c>
      <c r="W121" s="18">
        <v>48288.447849999997</v>
      </c>
      <c r="X121" s="18">
        <v>33801.913495000001</v>
      </c>
      <c r="Y121" s="18">
        <v>1.0469999999999999</v>
      </c>
      <c r="Z121" s="18">
        <v>128378</v>
      </c>
      <c r="AA121" s="18">
        <v>754021.91520299995</v>
      </c>
      <c r="AB121" s="18">
        <v>832937.53560460196</v>
      </c>
      <c r="AC121" s="18">
        <v>6488.1641371933001</v>
      </c>
      <c r="AD121" s="18">
        <v>191.30975896407799</v>
      </c>
      <c r="AE121" s="18">
        <v>24559964</v>
      </c>
      <c r="AF121" s="18"/>
      <c r="AG121" s="18"/>
    </row>
    <row r="122" spans="1:33">
      <c r="A122" s="18" t="s">
        <v>782</v>
      </c>
      <c r="B122" s="18" t="s">
        <v>799</v>
      </c>
      <c r="C122" s="18" t="s">
        <v>454</v>
      </c>
      <c r="D122" s="18">
        <v>1547237.57</v>
      </c>
      <c r="E122" s="18">
        <v>133244</v>
      </c>
      <c r="F122" s="18">
        <v>1680481.57</v>
      </c>
      <c r="G122" s="18">
        <v>1016838</v>
      </c>
      <c r="H122" s="18">
        <v>184211</v>
      </c>
      <c r="I122" s="18">
        <v>88095</v>
      </c>
      <c r="J122" s="18">
        <v>0</v>
      </c>
      <c r="K122" s="18">
        <v>14737</v>
      </c>
      <c r="L122" s="18">
        <v>37592</v>
      </c>
      <c r="M122" s="18">
        <v>78831</v>
      </c>
      <c r="N122" s="18">
        <v>133244</v>
      </c>
      <c r="O122" s="18">
        <v>998</v>
      </c>
      <c r="P122" s="18">
        <v>1425098.4569999999</v>
      </c>
      <c r="Q122" s="18">
        <v>243986.55</v>
      </c>
      <c r="R122" s="18">
        <v>-99807.85</v>
      </c>
      <c r="S122" s="18">
        <v>99856.13</v>
      </c>
      <c r="T122" s="18">
        <v>1669133.287</v>
      </c>
      <c r="U122" s="18">
        <v>1680481.57</v>
      </c>
      <c r="V122" s="18">
        <v>1428409.3345000001</v>
      </c>
      <c r="W122" s="18">
        <v>240723.95250000001</v>
      </c>
      <c r="X122" s="18">
        <v>168506.76675000001</v>
      </c>
      <c r="Y122" s="18">
        <v>1.1000000000000001</v>
      </c>
      <c r="Z122" s="18">
        <v>356670</v>
      </c>
      <c r="AA122" s="18">
        <v>1848529.727</v>
      </c>
      <c r="AB122" s="18">
        <v>2041996.08029258</v>
      </c>
      <c r="AC122" s="18">
        <v>5725.1691487721901</v>
      </c>
      <c r="AD122" s="18">
        <v>-571.68522945703398</v>
      </c>
      <c r="AE122" s="18">
        <v>-203902971</v>
      </c>
      <c r="AF122" s="18"/>
      <c r="AG122" s="18"/>
    </row>
    <row r="123" spans="1:33">
      <c r="A123" s="18" t="s">
        <v>782</v>
      </c>
      <c r="B123" s="18" t="s">
        <v>800</v>
      </c>
      <c r="C123" s="18" t="s">
        <v>455</v>
      </c>
      <c r="D123" s="18">
        <v>64420.796999999999</v>
      </c>
      <c r="E123" s="18">
        <v>3457</v>
      </c>
      <c r="F123" s="18">
        <v>67877.797000000006</v>
      </c>
      <c r="G123" s="18">
        <v>32098</v>
      </c>
      <c r="H123" s="18">
        <v>3881</v>
      </c>
      <c r="I123" s="18">
        <v>298</v>
      </c>
      <c r="J123" s="18">
        <v>0</v>
      </c>
      <c r="K123" s="18">
        <v>3351</v>
      </c>
      <c r="L123" s="18">
        <v>135</v>
      </c>
      <c r="M123" s="18">
        <v>4829</v>
      </c>
      <c r="N123" s="18">
        <v>3457</v>
      </c>
      <c r="O123" s="18">
        <v>8</v>
      </c>
      <c r="P123" s="18">
        <v>44985.347000000002</v>
      </c>
      <c r="Q123" s="18">
        <v>6400.5</v>
      </c>
      <c r="R123" s="18">
        <v>-4226.2</v>
      </c>
      <c r="S123" s="18">
        <v>2117.52</v>
      </c>
      <c r="T123" s="18">
        <v>49277.167000000001</v>
      </c>
      <c r="U123" s="18">
        <v>67877.797000000006</v>
      </c>
      <c r="V123" s="18">
        <v>57696.12745</v>
      </c>
      <c r="W123" s="18">
        <v>-8418.9604499999896</v>
      </c>
      <c r="X123" s="18">
        <v>-5893.2723149999902</v>
      </c>
      <c r="Y123" s="18">
        <v>0.91300000000000003</v>
      </c>
      <c r="Z123" s="18">
        <v>13227</v>
      </c>
      <c r="AA123" s="18">
        <v>61972.428660999998</v>
      </c>
      <c r="AB123" s="18">
        <v>68458.437299436104</v>
      </c>
      <c r="AC123" s="18">
        <v>5175.65867539398</v>
      </c>
      <c r="AD123" s="18">
        <v>-1121.1957028352499</v>
      </c>
      <c r="AE123" s="18">
        <v>-14830056</v>
      </c>
      <c r="AF123" s="18"/>
      <c r="AG123" s="18"/>
    </row>
    <row r="124" spans="1:33">
      <c r="A124" s="18" t="s">
        <v>782</v>
      </c>
      <c r="B124" s="18" t="s">
        <v>801</v>
      </c>
      <c r="C124" s="18" t="s">
        <v>456</v>
      </c>
      <c r="D124" s="18">
        <v>29772.498</v>
      </c>
      <c r="E124" s="18">
        <v>2589</v>
      </c>
      <c r="F124" s="18">
        <v>32361.498</v>
      </c>
      <c r="G124" s="18">
        <v>11034</v>
      </c>
      <c r="H124" s="18">
        <v>3081</v>
      </c>
      <c r="I124" s="18">
        <v>665</v>
      </c>
      <c r="J124" s="18">
        <v>0</v>
      </c>
      <c r="K124" s="18">
        <v>2210</v>
      </c>
      <c r="L124" s="18">
        <v>0</v>
      </c>
      <c r="M124" s="18">
        <v>0</v>
      </c>
      <c r="N124" s="18">
        <v>2589</v>
      </c>
      <c r="O124" s="18">
        <v>0</v>
      </c>
      <c r="P124" s="18">
        <v>15464.151</v>
      </c>
      <c r="Q124" s="18">
        <v>5062.6000000000004</v>
      </c>
      <c r="R124" s="18">
        <v>0</v>
      </c>
      <c r="S124" s="18">
        <v>2200.65</v>
      </c>
      <c r="T124" s="18">
        <v>22727.401000000002</v>
      </c>
      <c r="U124" s="18">
        <v>32361.498</v>
      </c>
      <c r="V124" s="18">
        <v>27507.273300000001</v>
      </c>
      <c r="W124" s="18">
        <v>-4779.8723</v>
      </c>
      <c r="X124" s="18">
        <v>-3345.9106099999999</v>
      </c>
      <c r="Y124" s="18">
        <v>0.89700000000000002</v>
      </c>
      <c r="Z124" s="18">
        <v>7468</v>
      </c>
      <c r="AA124" s="18">
        <v>29028.263706000002</v>
      </c>
      <c r="AB124" s="18">
        <v>32066.3497262499</v>
      </c>
      <c r="AC124" s="18">
        <v>4293.8336537560099</v>
      </c>
      <c r="AD124" s="18">
        <v>-2003.0207244732101</v>
      </c>
      <c r="AE124" s="18">
        <v>-14958559</v>
      </c>
      <c r="AF124" s="18"/>
      <c r="AG124" s="18"/>
    </row>
    <row r="125" spans="1:33">
      <c r="A125" s="18" t="s">
        <v>782</v>
      </c>
      <c r="B125" s="18" t="s">
        <v>802</v>
      </c>
      <c r="C125" s="18" t="s">
        <v>457</v>
      </c>
      <c r="D125" s="18">
        <v>105549.261</v>
      </c>
      <c r="E125" s="18">
        <v>10236</v>
      </c>
      <c r="F125" s="18">
        <v>115785.261</v>
      </c>
      <c r="G125" s="18">
        <v>50784</v>
      </c>
      <c r="H125" s="18">
        <v>16649</v>
      </c>
      <c r="I125" s="18">
        <v>5286</v>
      </c>
      <c r="J125" s="18">
        <v>0</v>
      </c>
      <c r="K125" s="18">
        <v>3427</v>
      </c>
      <c r="L125" s="18">
        <v>4303</v>
      </c>
      <c r="M125" s="18">
        <v>0</v>
      </c>
      <c r="N125" s="18">
        <v>10236</v>
      </c>
      <c r="O125" s="18">
        <v>1643</v>
      </c>
      <c r="P125" s="18">
        <v>71173.775999999998</v>
      </c>
      <c r="Q125" s="18">
        <v>21557.7</v>
      </c>
      <c r="R125" s="18">
        <v>-5054.1000000000004</v>
      </c>
      <c r="S125" s="18">
        <v>8700.6</v>
      </c>
      <c r="T125" s="18">
        <v>96377.975999999995</v>
      </c>
      <c r="U125" s="18">
        <v>115785.261</v>
      </c>
      <c r="V125" s="18">
        <v>98417.471850000002</v>
      </c>
      <c r="W125" s="18">
        <v>-2039.49585000001</v>
      </c>
      <c r="X125" s="18">
        <v>-1427.647095</v>
      </c>
      <c r="Y125" s="18">
        <v>0.98799999999999999</v>
      </c>
      <c r="Z125" s="18">
        <v>19104</v>
      </c>
      <c r="AA125" s="18">
        <v>114395.837868</v>
      </c>
      <c r="AB125" s="18">
        <v>126368.458735769</v>
      </c>
      <c r="AC125" s="18">
        <v>6614.7643810599102</v>
      </c>
      <c r="AD125" s="18">
        <v>317.91000283069002</v>
      </c>
      <c r="AE125" s="18">
        <v>6073353</v>
      </c>
      <c r="AF125" s="18"/>
      <c r="AG125" s="18"/>
    </row>
    <row r="126" spans="1:33">
      <c r="A126" s="18" t="s">
        <v>782</v>
      </c>
      <c r="B126" s="18" t="s">
        <v>803</v>
      </c>
      <c r="C126" s="18" t="s">
        <v>458</v>
      </c>
      <c r="D126" s="18">
        <v>95015.137000000002</v>
      </c>
      <c r="E126" s="18">
        <v>5187</v>
      </c>
      <c r="F126" s="18">
        <v>100202.137</v>
      </c>
      <c r="G126" s="18">
        <v>52147</v>
      </c>
      <c r="H126" s="18">
        <v>12165</v>
      </c>
      <c r="I126" s="18">
        <v>3868</v>
      </c>
      <c r="J126" s="18">
        <v>3259</v>
      </c>
      <c r="K126" s="18">
        <v>0</v>
      </c>
      <c r="L126" s="18">
        <v>3715</v>
      </c>
      <c r="M126" s="18">
        <v>0</v>
      </c>
      <c r="N126" s="18">
        <v>5187</v>
      </c>
      <c r="O126" s="18">
        <v>422</v>
      </c>
      <c r="P126" s="18">
        <v>73084.020499999999</v>
      </c>
      <c r="Q126" s="18">
        <v>16398.2</v>
      </c>
      <c r="R126" s="18">
        <v>-3516.45</v>
      </c>
      <c r="S126" s="18">
        <v>4408.95</v>
      </c>
      <c r="T126" s="18">
        <v>90374.720499999996</v>
      </c>
      <c r="U126" s="18">
        <v>100202.137</v>
      </c>
      <c r="V126" s="18">
        <v>85171.816449999998</v>
      </c>
      <c r="W126" s="18">
        <v>5202.9040500000001</v>
      </c>
      <c r="X126" s="18">
        <v>3642.032835</v>
      </c>
      <c r="Y126" s="18">
        <v>1.036</v>
      </c>
      <c r="Z126" s="18">
        <v>19564</v>
      </c>
      <c r="AA126" s="18">
        <v>103809.413932</v>
      </c>
      <c r="AB126" s="18">
        <v>114674.064068548</v>
      </c>
      <c r="AC126" s="18">
        <v>5861.4835447019004</v>
      </c>
      <c r="AD126" s="18">
        <v>-435.37083352731997</v>
      </c>
      <c r="AE126" s="18">
        <v>-8517595</v>
      </c>
      <c r="AF126" s="18"/>
      <c r="AG126" s="18"/>
    </row>
    <row r="127" spans="1:33">
      <c r="A127" s="18" t="s">
        <v>782</v>
      </c>
      <c r="B127" s="18" t="s">
        <v>804</v>
      </c>
      <c r="C127" s="18" t="s">
        <v>459</v>
      </c>
      <c r="D127" s="18">
        <v>68344.383000000002</v>
      </c>
      <c r="E127" s="18">
        <v>7283</v>
      </c>
      <c r="F127" s="18">
        <v>75627.383000000002</v>
      </c>
      <c r="G127" s="18">
        <v>31788</v>
      </c>
      <c r="H127" s="18">
        <v>8303</v>
      </c>
      <c r="I127" s="18">
        <v>1466</v>
      </c>
      <c r="J127" s="18">
        <v>2938</v>
      </c>
      <c r="K127" s="18">
        <v>0</v>
      </c>
      <c r="L127" s="18">
        <v>2</v>
      </c>
      <c r="M127" s="18">
        <v>9</v>
      </c>
      <c r="N127" s="18">
        <v>7283</v>
      </c>
      <c r="O127" s="18">
        <v>229</v>
      </c>
      <c r="P127" s="18">
        <v>44550.881999999998</v>
      </c>
      <c r="Q127" s="18">
        <v>10800.95</v>
      </c>
      <c r="R127" s="18">
        <v>-204</v>
      </c>
      <c r="S127" s="18">
        <v>6189.02</v>
      </c>
      <c r="T127" s="18">
        <v>61336.851999999999</v>
      </c>
      <c r="U127" s="18">
        <v>75627.383000000002</v>
      </c>
      <c r="V127" s="18">
        <v>64283.275549999998</v>
      </c>
      <c r="W127" s="18">
        <v>-2946.42355</v>
      </c>
      <c r="X127" s="18">
        <v>-2062.4964850000001</v>
      </c>
      <c r="Y127" s="18">
        <v>0.97299999999999998</v>
      </c>
      <c r="Z127" s="18">
        <v>16652</v>
      </c>
      <c r="AA127" s="18">
        <v>73585.443658999997</v>
      </c>
      <c r="AB127" s="18">
        <v>81286.865622728597</v>
      </c>
      <c r="AC127" s="18">
        <v>4881.5076641081296</v>
      </c>
      <c r="AD127" s="18">
        <v>-1415.3467141210899</v>
      </c>
      <c r="AE127" s="18">
        <v>-23568353</v>
      </c>
      <c r="AF127" s="18"/>
      <c r="AG127" s="18"/>
    </row>
    <row r="128" spans="1:33">
      <c r="A128" s="18" t="s">
        <v>782</v>
      </c>
      <c r="B128" s="18" t="s">
        <v>805</v>
      </c>
      <c r="C128" s="18" t="s">
        <v>460</v>
      </c>
      <c r="D128" s="18">
        <v>86618.945999999996</v>
      </c>
      <c r="E128" s="18">
        <v>10667</v>
      </c>
      <c r="F128" s="18">
        <v>97285.945999999996</v>
      </c>
      <c r="G128" s="18">
        <v>10328</v>
      </c>
      <c r="H128" s="18">
        <v>64666</v>
      </c>
      <c r="I128" s="18">
        <v>1094</v>
      </c>
      <c r="J128" s="18">
        <v>3481</v>
      </c>
      <c r="K128" s="18">
        <v>0</v>
      </c>
      <c r="L128" s="18">
        <v>3</v>
      </c>
      <c r="M128" s="18">
        <v>1769</v>
      </c>
      <c r="N128" s="18">
        <v>10667</v>
      </c>
      <c r="O128" s="18">
        <v>0</v>
      </c>
      <c r="P128" s="18">
        <v>14474.691999999999</v>
      </c>
      <c r="Q128" s="18">
        <v>58854.85</v>
      </c>
      <c r="R128" s="18">
        <v>-1506.2</v>
      </c>
      <c r="S128" s="18">
        <v>8766.2199999999993</v>
      </c>
      <c r="T128" s="18">
        <v>80589.562000000005</v>
      </c>
      <c r="U128" s="18">
        <v>97285.945999999996</v>
      </c>
      <c r="V128" s="18">
        <v>82693.054099999994</v>
      </c>
      <c r="W128" s="18">
        <v>-2103.4920999999899</v>
      </c>
      <c r="X128" s="18">
        <v>-1472.4444699999899</v>
      </c>
      <c r="Y128" s="18">
        <v>0.98499999999999999</v>
      </c>
      <c r="Z128" s="18">
        <v>26652</v>
      </c>
      <c r="AA128" s="18">
        <v>95826.65681</v>
      </c>
      <c r="AB128" s="18">
        <v>105855.834902439</v>
      </c>
      <c r="AC128" s="18">
        <v>3971.7782868992399</v>
      </c>
      <c r="AD128" s="18">
        <v>-2325.07609132998</v>
      </c>
      <c r="AE128" s="18">
        <v>-61967928</v>
      </c>
      <c r="AF128" s="18"/>
      <c r="AG128" s="18"/>
    </row>
    <row r="129" spans="1:33">
      <c r="A129" s="18" t="s">
        <v>782</v>
      </c>
      <c r="B129" s="18" t="s">
        <v>806</v>
      </c>
      <c r="C129" s="18" t="s">
        <v>461</v>
      </c>
      <c r="D129" s="18">
        <v>68049.498000000007</v>
      </c>
      <c r="E129" s="18">
        <v>5467</v>
      </c>
      <c r="F129" s="18">
        <v>73516.498000000007</v>
      </c>
      <c r="G129" s="18">
        <v>44506</v>
      </c>
      <c r="H129" s="18">
        <v>16752</v>
      </c>
      <c r="I129" s="18">
        <v>825</v>
      </c>
      <c r="J129" s="18">
        <v>0</v>
      </c>
      <c r="K129" s="18">
        <v>4972</v>
      </c>
      <c r="L129" s="18">
        <v>0</v>
      </c>
      <c r="M129" s="18">
        <v>15798</v>
      </c>
      <c r="N129" s="18">
        <v>5467</v>
      </c>
      <c r="O129" s="18">
        <v>0</v>
      </c>
      <c r="P129" s="18">
        <v>62375.159</v>
      </c>
      <c r="Q129" s="18">
        <v>19166.650000000001</v>
      </c>
      <c r="R129" s="18">
        <v>-13428.3</v>
      </c>
      <c r="S129" s="18">
        <v>1961.29</v>
      </c>
      <c r="T129" s="18">
        <v>70074.798999999999</v>
      </c>
      <c r="U129" s="18">
        <v>73516.498000000007</v>
      </c>
      <c r="V129" s="18">
        <v>62489.023300000001</v>
      </c>
      <c r="W129" s="18">
        <v>7585.7756999999801</v>
      </c>
      <c r="X129" s="18">
        <v>5310.0429899999899</v>
      </c>
      <c r="Y129" s="18">
        <v>1.0720000000000001</v>
      </c>
      <c r="Z129" s="18">
        <v>14480</v>
      </c>
      <c r="AA129" s="18">
        <v>78809.685855999996</v>
      </c>
      <c r="AB129" s="18">
        <v>87057.874837758194</v>
      </c>
      <c r="AC129" s="18">
        <v>6012.28417387833</v>
      </c>
      <c r="AD129" s="18">
        <v>-284.57020435089601</v>
      </c>
      <c r="AE129" s="18">
        <v>-4120577</v>
      </c>
      <c r="AF129" s="18"/>
      <c r="AG129" s="18"/>
    </row>
    <row r="130" spans="1:33">
      <c r="A130" s="18" t="s">
        <v>782</v>
      </c>
      <c r="B130" s="18" t="s">
        <v>807</v>
      </c>
      <c r="C130" s="18" t="s">
        <v>462</v>
      </c>
      <c r="D130" s="18">
        <v>67322.032999999996</v>
      </c>
      <c r="E130" s="18">
        <v>4992</v>
      </c>
      <c r="F130" s="18">
        <v>72314.032999999996</v>
      </c>
      <c r="G130" s="18">
        <v>27862</v>
      </c>
      <c r="H130" s="18">
        <v>19386</v>
      </c>
      <c r="I130" s="18">
        <v>259</v>
      </c>
      <c r="J130" s="18">
        <v>0</v>
      </c>
      <c r="K130" s="18">
        <v>1996</v>
      </c>
      <c r="L130" s="18">
        <v>5</v>
      </c>
      <c r="M130" s="18">
        <v>0</v>
      </c>
      <c r="N130" s="18">
        <v>4992</v>
      </c>
      <c r="O130" s="18">
        <v>0</v>
      </c>
      <c r="P130" s="18">
        <v>39048.593000000001</v>
      </c>
      <c r="Q130" s="18">
        <v>18394.849999999999</v>
      </c>
      <c r="R130" s="18">
        <v>-4.25</v>
      </c>
      <c r="S130" s="18">
        <v>4243.2</v>
      </c>
      <c r="T130" s="18">
        <v>61682.392999999996</v>
      </c>
      <c r="U130" s="18">
        <v>72314.032999999996</v>
      </c>
      <c r="V130" s="18">
        <v>61466.928050000002</v>
      </c>
      <c r="W130" s="18">
        <v>215.46495000000101</v>
      </c>
      <c r="X130" s="18">
        <v>150.825465000001</v>
      </c>
      <c r="Y130" s="18">
        <v>1.002</v>
      </c>
      <c r="Z130" s="18">
        <v>23266</v>
      </c>
      <c r="AA130" s="18">
        <v>72458.661066000001</v>
      </c>
      <c r="AB130" s="18">
        <v>80042.1544316449</v>
      </c>
      <c r="AC130" s="18">
        <v>3440.3057866261902</v>
      </c>
      <c r="AD130" s="18">
        <v>-2856.5485916030402</v>
      </c>
      <c r="AE130" s="18">
        <v>-66460460</v>
      </c>
      <c r="AF130" s="18"/>
      <c r="AG130" s="18"/>
    </row>
    <row r="131" spans="1:33">
      <c r="A131" s="18" t="s">
        <v>782</v>
      </c>
      <c r="B131" s="18" t="s">
        <v>808</v>
      </c>
      <c r="C131" s="18" t="s">
        <v>463</v>
      </c>
      <c r="D131" s="18">
        <v>72125.712</v>
      </c>
      <c r="E131" s="18">
        <v>10489</v>
      </c>
      <c r="F131" s="18">
        <v>82614.712</v>
      </c>
      <c r="G131" s="18">
        <v>30237</v>
      </c>
      <c r="H131" s="18">
        <v>14749</v>
      </c>
      <c r="I131" s="18">
        <v>26285</v>
      </c>
      <c r="J131" s="18">
        <v>0</v>
      </c>
      <c r="K131" s="18">
        <v>3476</v>
      </c>
      <c r="L131" s="18">
        <v>26301</v>
      </c>
      <c r="M131" s="18">
        <v>0</v>
      </c>
      <c r="N131" s="18">
        <v>10489</v>
      </c>
      <c r="O131" s="18">
        <v>0</v>
      </c>
      <c r="P131" s="18">
        <v>42377.155500000001</v>
      </c>
      <c r="Q131" s="18">
        <v>37833.5</v>
      </c>
      <c r="R131" s="18">
        <v>-22355.85</v>
      </c>
      <c r="S131" s="18">
        <v>8915.65</v>
      </c>
      <c r="T131" s="18">
        <v>66770.455499999996</v>
      </c>
      <c r="U131" s="18">
        <v>82614.712</v>
      </c>
      <c r="V131" s="18">
        <v>70222.5052</v>
      </c>
      <c r="W131" s="18">
        <v>-3452.0497</v>
      </c>
      <c r="X131" s="18">
        <v>-2416.4347899999998</v>
      </c>
      <c r="Y131" s="18">
        <v>0.97099999999999997</v>
      </c>
      <c r="Z131" s="18">
        <v>13793</v>
      </c>
      <c r="AA131" s="18">
        <v>80218.885351999998</v>
      </c>
      <c r="AB131" s="18">
        <v>88614.560567585402</v>
      </c>
      <c r="AC131" s="18">
        <v>6424.6038256786296</v>
      </c>
      <c r="AD131" s="18">
        <v>127.74944744941</v>
      </c>
      <c r="AE131" s="18">
        <v>1762048</v>
      </c>
      <c r="AF131" s="18"/>
      <c r="AG131" s="18"/>
    </row>
    <row r="132" spans="1:33">
      <c r="A132" s="18" t="s">
        <v>782</v>
      </c>
      <c r="B132" s="18" t="s">
        <v>809</v>
      </c>
      <c r="C132" s="18" t="s">
        <v>464</v>
      </c>
      <c r="D132" s="18">
        <v>241648.64600000001</v>
      </c>
      <c r="E132" s="18">
        <v>21624</v>
      </c>
      <c r="F132" s="18">
        <v>263272.64600000001</v>
      </c>
      <c r="G132" s="18">
        <v>90928</v>
      </c>
      <c r="H132" s="18">
        <v>35070</v>
      </c>
      <c r="I132" s="18">
        <v>4322</v>
      </c>
      <c r="J132" s="18">
        <v>0</v>
      </c>
      <c r="K132" s="18">
        <v>8707</v>
      </c>
      <c r="L132" s="18">
        <v>0</v>
      </c>
      <c r="M132" s="18">
        <v>0</v>
      </c>
      <c r="N132" s="18">
        <v>21624</v>
      </c>
      <c r="O132" s="18">
        <v>619</v>
      </c>
      <c r="P132" s="18">
        <v>127435.592</v>
      </c>
      <c r="Q132" s="18">
        <v>40884.15</v>
      </c>
      <c r="R132" s="18">
        <v>-526.15</v>
      </c>
      <c r="S132" s="18">
        <v>18380.400000000001</v>
      </c>
      <c r="T132" s="18">
        <v>186173.992</v>
      </c>
      <c r="U132" s="18">
        <v>263272.64600000001</v>
      </c>
      <c r="V132" s="18">
        <v>223781.74909999999</v>
      </c>
      <c r="W132" s="18">
        <v>-37607.757100000003</v>
      </c>
      <c r="X132" s="18">
        <v>-26325.429970000001</v>
      </c>
      <c r="Y132" s="18">
        <v>0.9</v>
      </c>
      <c r="Z132" s="18">
        <v>46593</v>
      </c>
      <c r="AA132" s="18">
        <v>236945.38140000001</v>
      </c>
      <c r="AB132" s="18">
        <v>261743.986583035</v>
      </c>
      <c r="AC132" s="18">
        <v>5617.6676020654404</v>
      </c>
      <c r="AD132" s="18">
        <v>-679.18677616378204</v>
      </c>
      <c r="AE132" s="18">
        <v>-31645349</v>
      </c>
      <c r="AF132" s="18"/>
      <c r="AG132" s="18"/>
    </row>
    <row r="133" spans="1:33">
      <c r="A133" s="18" t="s">
        <v>782</v>
      </c>
      <c r="B133" s="18" t="s">
        <v>810</v>
      </c>
      <c r="C133" s="18" t="s">
        <v>465</v>
      </c>
      <c r="D133" s="18">
        <v>98012.932000000001</v>
      </c>
      <c r="E133" s="18">
        <v>16759</v>
      </c>
      <c r="F133" s="18">
        <v>114771.932</v>
      </c>
      <c r="G133" s="18">
        <v>18701</v>
      </c>
      <c r="H133" s="18">
        <v>53281</v>
      </c>
      <c r="I133" s="18">
        <v>40849</v>
      </c>
      <c r="J133" s="18">
        <v>0</v>
      </c>
      <c r="K133" s="18">
        <v>3152</v>
      </c>
      <c r="L133" s="18">
        <v>36361</v>
      </c>
      <c r="M133" s="18">
        <v>0</v>
      </c>
      <c r="N133" s="18">
        <v>16759</v>
      </c>
      <c r="O133" s="18">
        <v>286</v>
      </c>
      <c r="P133" s="18">
        <v>26209.451499999999</v>
      </c>
      <c r="Q133" s="18">
        <v>82689.7</v>
      </c>
      <c r="R133" s="18">
        <v>-31149.95</v>
      </c>
      <c r="S133" s="18">
        <v>14245.15</v>
      </c>
      <c r="T133" s="18">
        <v>91994.351500000004</v>
      </c>
      <c r="U133" s="18">
        <v>114771.932</v>
      </c>
      <c r="V133" s="18">
        <v>97556.142200000002</v>
      </c>
      <c r="W133" s="18">
        <v>-5561.7907000000096</v>
      </c>
      <c r="X133" s="18">
        <v>-3893.2534900000101</v>
      </c>
      <c r="Y133" s="18">
        <v>0.96599999999999997</v>
      </c>
      <c r="Z133" s="18">
        <v>37867</v>
      </c>
      <c r="AA133" s="18">
        <v>110869.68631200001</v>
      </c>
      <c r="AB133" s="18">
        <v>122473.26162278801</v>
      </c>
      <c r="AC133" s="18">
        <v>3234.30062119491</v>
      </c>
      <c r="AD133" s="18">
        <v>-3062.5537570343099</v>
      </c>
      <c r="AE133" s="18">
        <v>-115969723</v>
      </c>
      <c r="AF133" s="18"/>
      <c r="AG133" s="18"/>
    </row>
    <row r="134" spans="1:33">
      <c r="A134" s="18" t="s">
        <v>782</v>
      </c>
      <c r="B134" s="18" t="s">
        <v>811</v>
      </c>
      <c r="C134" s="18" t="s">
        <v>466</v>
      </c>
      <c r="D134" s="18">
        <v>180377.97899999999</v>
      </c>
      <c r="E134" s="18">
        <v>12838</v>
      </c>
      <c r="F134" s="18">
        <v>193215.97899999999</v>
      </c>
      <c r="G134" s="18">
        <v>91595</v>
      </c>
      <c r="H134" s="18">
        <v>19288</v>
      </c>
      <c r="I134" s="18">
        <v>9505</v>
      </c>
      <c r="J134" s="18">
        <v>0</v>
      </c>
      <c r="K134" s="18">
        <v>1792</v>
      </c>
      <c r="L134" s="18">
        <v>8780</v>
      </c>
      <c r="M134" s="18">
        <v>1660</v>
      </c>
      <c r="N134" s="18">
        <v>12838</v>
      </c>
      <c r="O134" s="18">
        <v>2984</v>
      </c>
      <c r="P134" s="18">
        <v>128370.3925</v>
      </c>
      <c r="Q134" s="18">
        <v>25997.25</v>
      </c>
      <c r="R134" s="18">
        <v>-11410.4</v>
      </c>
      <c r="S134" s="18">
        <v>10630.1</v>
      </c>
      <c r="T134" s="18">
        <v>153587.3425</v>
      </c>
      <c r="U134" s="18">
        <v>193215.97899999999</v>
      </c>
      <c r="V134" s="18">
        <v>164233.58215</v>
      </c>
      <c r="W134" s="18">
        <v>-10646.23965</v>
      </c>
      <c r="X134" s="18">
        <v>-7452.3677549999802</v>
      </c>
      <c r="Y134" s="18">
        <v>0.96099999999999997</v>
      </c>
      <c r="Z134" s="18">
        <v>31631</v>
      </c>
      <c r="AA134" s="18">
        <v>185680.555819</v>
      </c>
      <c r="AB134" s="18">
        <v>205113.80565368899</v>
      </c>
      <c r="AC134" s="18">
        <v>6484.5817600989203</v>
      </c>
      <c r="AD134" s="18">
        <v>187.727381869699</v>
      </c>
      <c r="AE134" s="18">
        <v>5938005</v>
      </c>
      <c r="AF134" s="18"/>
      <c r="AG134" s="18"/>
    </row>
    <row r="135" spans="1:33">
      <c r="A135" s="18" t="s">
        <v>782</v>
      </c>
      <c r="B135" s="18" t="s">
        <v>812</v>
      </c>
      <c r="C135" s="18" t="s">
        <v>467</v>
      </c>
      <c r="D135" s="18">
        <v>63443.919000000002</v>
      </c>
      <c r="E135" s="18">
        <v>5884</v>
      </c>
      <c r="F135" s="18">
        <v>69327.918999999994</v>
      </c>
      <c r="G135" s="18">
        <v>26616</v>
      </c>
      <c r="H135" s="18">
        <v>5637</v>
      </c>
      <c r="I135" s="18">
        <v>701</v>
      </c>
      <c r="J135" s="18">
        <v>0</v>
      </c>
      <c r="K135" s="18">
        <v>2241</v>
      </c>
      <c r="L135" s="18">
        <v>5</v>
      </c>
      <c r="M135" s="18">
        <v>5615</v>
      </c>
      <c r="N135" s="18">
        <v>5884</v>
      </c>
      <c r="O135" s="18">
        <v>0</v>
      </c>
      <c r="P135" s="18">
        <v>37302.324000000001</v>
      </c>
      <c r="Q135" s="18">
        <v>7292.15</v>
      </c>
      <c r="R135" s="18">
        <v>-4777</v>
      </c>
      <c r="S135" s="18">
        <v>4046.85</v>
      </c>
      <c r="T135" s="18">
        <v>43864.324000000001</v>
      </c>
      <c r="U135" s="18">
        <v>69327.918999999994</v>
      </c>
      <c r="V135" s="18">
        <v>58928.73115</v>
      </c>
      <c r="W135" s="18">
        <v>-15064.407149999999</v>
      </c>
      <c r="X135" s="18">
        <v>-10545.085005000001</v>
      </c>
      <c r="Y135" s="18">
        <v>0.84799999999999998</v>
      </c>
      <c r="Z135" s="18">
        <v>16325</v>
      </c>
      <c r="AA135" s="18">
        <v>58790.075312000001</v>
      </c>
      <c r="AB135" s="18">
        <v>64943.020170975797</v>
      </c>
      <c r="AC135" s="18">
        <v>3978.13293543496</v>
      </c>
      <c r="AD135" s="18">
        <v>-2318.7214427942599</v>
      </c>
      <c r="AE135" s="18">
        <v>-37853128</v>
      </c>
      <c r="AF135" s="18"/>
      <c r="AG135" s="18"/>
    </row>
    <row r="136" spans="1:33">
      <c r="A136" s="18" t="s">
        <v>782</v>
      </c>
      <c r="B136" s="18" t="s">
        <v>813</v>
      </c>
      <c r="C136" s="18" t="s">
        <v>468</v>
      </c>
      <c r="D136" s="18">
        <v>207187.245</v>
      </c>
      <c r="E136" s="18">
        <v>21252</v>
      </c>
      <c r="F136" s="18">
        <v>228439.245</v>
      </c>
      <c r="G136" s="18">
        <v>140617</v>
      </c>
      <c r="H136" s="18">
        <v>42487</v>
      </c>
      <c r="I136" s="18">
        <v>4889</v>
      </c>
      <c r="J136" s="18">
        <v>7028</v>
      </c>
      <c r="K136" s="18">
        <v>0</v>
      </c>
      <c r="L136" s="18">
        <v>219</v>
      </c>
      <c r="M136" s="18">
        <v>41803</v>
      </c>
      <c r="N136" s="18">
        <v>21252</v>
      </c>
      <c r="O136" s="18">
        <v>2881</v>
      </c>
      <c r="P136" s="18">
        <v>197074.7255</v>
      </c>
      <c r="Q136" s="18">
        <v>46243.4</v>
      </c>
      <c r="R136" s="18">
        <v>-38167.550000000003</v>
      </c>
      <c r="S136" s="18">
        <v>10957.69</v>
      </c>
      <c r="T136" s="18">
        <v>216108.26550000001</v>
      </c>
      <c r="U136" s="18">
        <v>228439.245</v>
      </c>
      <c r="V136" s="18">
        <v>194173.35824999999</v>
      </c>
      <c r="W136" s="18">
        <v>21934.90725</v>
      </c>
      <c r="X136" s="18">
        <v>15354.435074999999</v>
      </c>
      <c r="Y136" s="18">
        <v>1.0669999999999999</v>
      </c>
      <c r="Z136" s="18">
        <v>44196</v>
      </c>
      <c r="AA136" s="18">
        <v>243744.67441499999</v>
      </c>
      <c r="AB136" s="18">
        <v>269254.89078035299</v>
      </c>
      <c r="AC136" s="18">
        <v>6092.29094896264</v>
      </c>
      <c r="AD136" s="18">
        <v>-204.56342926658601</v>
      </c>
      <c r="AE136" s="18">
        <v>-9040885</v>
      </c>
      <c r="AF136" s="18"/>
      <c r="AG136" s="18"/>
    </row>
    <row r="137" spans="1:33">
      <c r="A137" s="18" t="s">
        <v>782</v>
      </c>
      <c r="B137" s="18" t="s">
        <v>814</v>
      </c>
      <c r="C137" s="18" t="s">
        <v>469</v>
      </c>
      <c r="D137" s="18">
        <v>52996.584999999999</v>
      </c>
      <c r="E137" s="18">
        <v>4747</v>
      </c>
      <c r="F137" s="18">
        <v>57743.584999999999</v>
      </c>
      <c r="G137" s="18">
        <v>29758</v>
      </c>
      <c r="H137" s="18">
        <v>8687</v>
      </c>
      <c r="I137" s="18">
        <v>597</v>
      </c>
      <c r="J137" s="18">
        <v>0</v>
      </c>
      <c r="K137" s="18">
        <v>2691</v>
      </c>
      <c r="L137" s="18">
        <v>7</v>
      </c>
      <c r="M137" s="18">
        <v>15524</v>
      </c>
      <c r="N137" s="18">
        <v>4747</v>
      </c>
      <c r="O137" s="18">
        <v>0</v>
      </c>
      <c r="P137" s="18">
        <v>41705.837</v>
      </c>
      <c r="Q137" s="18">
        <v>10178.75</v>
      </c>
      <c r="R137" s="18">
        <v>-13201.35</v>
      </c>
      <c r="S137" s="18">
        <v>1395.87</v>
      </c>
      <c r="T137" s="18">
        <v>40079.107000000004</v>
      </c>
      <c r="U137" s="18">
        <v>57743.584999999999</v>
      </c>
      <c r="V137" s="18">
        <v>49082.047250000003</v>
      </c>
      <c r="W137" s="18">
        <v>-9002.9402499999906</v>
      </c>
      <c r="X137" s="18">
        <v>-6302.0581749999901</v>
      </c>
      <c r="Y137" s="18">
        <v>0.89100000000000001</v>
      </c>
      <c r="Z137" s="18">
        <v>10471</v>
      </c>
      <c r="AA137" s="18">
        <v>51449.534234999999</v>
      </c>
      <c r="AB137" s="18">
        <v>56834.2211143401</v>
      </c>
      <c r="AC137" s="18">
        <v>5427.7739580116604</v>
      </c>
      <c r="AD137" s="18">
        <v>-869.08042021756398</v>
      </c>
      <c r="AE137" s="18">
        <v>-9100141</v>
      </c>
      <c r="AF137" s="18"/>
      <c r="AG137" s="18"/>
    </row>
    <row r="138" spans="1:33">
      <c r="A138" s="18" t="s">
        <v>782</v>
      </c>
      <c r="B138" s="18" t="s">
        <v>815</v>
      </c>
      <c r="C138" s="18" t="s">
        <v>470</v>
      </c>
      <c r="D138" s="18">
        <v>91031.422000000006</v>
      </c>
      <c r="E138" s="18">
        <v>9582</v>
      </c>
      <c r="F138" s="18">
        <v>100613.42200000001</v>
      </c>
      <c r="G138" s="18">
        <v>40742</v>
      </c>
      <c r="H138" s="18">
        <v>20594</v>
      </c>
      <c r="I138" s="18">
        <v>1104</v>
      </c>
      <c r="J138" s="18">
        <v>0</v>
      </c>
      <c r="K138" s="18">
        <v>6860</v>
      </c>
      <c r="L138" s="18">
        <v>44</v>
      </c>
      <c r="M138" s="18">
        <v>10670</v>
      </c>
      <c r="N138" s="18">
        <v>9582</v>
      </c>
      <c r="O138" s="18">
        <v>5</v>
      </c>
      <c r="P138" s="18">
        <v>57099.913</v>
      </c>
      <c r="Q138" s="18">
        <v>24274.3</v>
      </c>
      <c r="R138" s="18">
        <v>-9111.15</v>
      </c>
      <c r="S138" s="18">
        <v>6330.8</v>
      </c>
      <c r="T138" s="18">
        <v>78593.862999999998</v>
      </c>
      <c r="U138" s="18">
        <v>100613.42200000001</v>
      </c>
      <c r="V138" s="18">
        <v>85521.4087</v>
      </c>
      <c r="W138" s="18">
        <v>-6927.5456999999897</v>
      </c>
      <c r="X138" s="18">
        <v>-4849.2819899999904</v>
      </c>
      <c r="Y138" s="18">
        <v>0.95199999999999996</v>
      </c>
      <c r="Z138" s="18">
        <v>14615</v>
      </c>
      <c r="AA138" s="18">
        <v>95783.977744000003</v>
      </c>
      <c r="AB138" s="18">
        <v>105808.689063121</v>
      </c>
      <c r="AC138" s="18">
        <v>7239.7324025399403</v>
      </c>
      <c r="AD138" s="18">
        <v>942.87802431071702</v>
      </c>
      <c r="AE138" s="18">
        <v>13780162</v>
      </c>
      <c r="AF138" s="18"/>
      <c r="AG138" s="18"/>
    </row>
    <row r="139" spans="1:33">
      <c r="A139" s="18" t="s">
        <v>816</v>
      </c>
      <c r="B139" s="18" t="s">
        <v>817</v>
      </c>
      <c r="C139" s="18" t="s">
        <v>472</v>
      </c>
      <c r="D139" s="18">
        <v>251861.96400000001</v>
      </c>
      <c r="E139" s="18">
        <v>20355</v>
      </c>
      <c r="F139" s="18">
        <v>272216.96399999998</v>
      </c>
      <c r="G139" s="18">
        <v>79655</v>
      </c>
      <c r="H139" s="18">
        <v>137481</v>
      </c>
      <c r="I139" s="18">
        <v>947</v>
      </c>
      <c r="J139" s="18">
        <v>0</v>
      </c>
      <c r="K139" s="18">
        <v>4243</v>
      </c>
      <c r="L139" s="18">
        <v>2</v>
      </c>
      <c r="M139" s="18">
        <v>0</v>
      </c>
      <c r="N139" s="18">
        <v>20355</v>
      </c>
      <c r="O139" s="18">
        <v>278</v>
      </c>
      <c r="P139" s="18">
        <v>111636.4825</v>
      </c>
      <c r="Q139" s="18">
        <v>121270.35</v>
      </c>
      <c r="R139" s="18">
        <v>-238</v>
      </c>
      <c r="S139" s="18">
        <v>17301.75</v>
      </c>
      <c r="T139" s="18">
        <v>249970.58249999999</v>
      </c>
      <c r="U139" s="18">
        <v>272216.96399999998</v>
      </c>
      <c r="V139" s="18">
        <v>231384.41940000001</v>
      </c>
      <c r="W139" s="18">
        <v>18586.163100000002</v>
      </c>
      <c r="X139" s="18">
        <v>13010.31417</v>
      </c>
      <c r="Y139" s="18">
        <v>1.048</v>
      </c>
      <c r="Z139" s="18">
        <v>46961</v>
      </c>
      <c r="AA139" s="18">
        <v>285283.378272</v>
      </c>
      <c r="AB139" s="18">
        <v>315141.01812659099</v>
      </c>
      <c r="AC139" s="18">
        <v>6710.6964955301301</v>
      </c>
      <c r="AD139" s="18">
        <v>413.84211730090902</v>
      </c>
      <c r="AE139" s="18">
        <v>19434440</v>
      </c>
      <c r="AF139" s="18"/>
      <c r="AG139" s="18"/>
    </row>
    <row r="140" spans="1:33">
      <c r="A140" s="18" t="s">
        <v>816</v>
      </c>
      <c r="B140" s="18" t="s">
        <v>818</v>
      </c>
      <c r="C140" s="18" t="s">
        <v>473</v>
      </c>
      <c r="D140" s="18">
        <v>498848.91200000001</v>
      </c>
      <c r="E140" s="18">
        <v>34080</v>
      </c>
      <c r="F140" s="18">
        <v>532928.91200000001</v>
      </c>
      <c r="G140" s="18">
        <v>308585</v>
      </c>
      <c r="H140" s="18">
        <v>98792</v>
      </c>
      <c r="I140" s="18">
        <v>31596</v>
      </c>
      <c r="J140" s="18">
        <v>0</v>
      </c>
      <c r="K140" s="18">
        <v>12429</v>
      </c>
      <c r="L140" s="18">
        <v>7181</v>
      </c>
      <c r="M140" s="18">
        <v>26662</v>
      </c>
      <c r="N140" s="18">
        <v>34080</v>
      </c>
      <c r="O140" s="18">
        <v>4387</v>
      </c>
      <c r="P140" s="18">
        <v>432481.8775</v>
      </c>
      <c r="Q140" s="18">
        <v>121394.45</v>
      </c>
      <c r="R140" s="18">
        <v>-32495.5</v>
      </c>
      <c r="S140" s="18">
        <v>24435.46</v>
      </c>
      <c r="T140" s="18">
        <v>545816.28749999998</v>
      </c>
      <c r="U140" s="18">
        <v>532928.91200000001</v>
      </c>
      <c r="V140" s="18">
        <v>452989.57520000002</v>
      </c>
      <c r="W140" s="18">
        <v>92826.712299999999</v>
      </c>
      <c r="X140" s="18">
        <v>64978.698609999999</v>
      </c>
      <c r="Y140" s="18">
        <v>1.1220000000000001</v>
      </c>
      <c r="Z140" s="18">
        <v>105173</v>
      </c>
      <c r="AA140" s="18">
        <v>597946.23926399997</v>
      </c>
      <c r="AB140" s="18">
        <v>660527.04426038999</v>
      </c>
      <c r="AC140" s="18">
        <v>6280.38607114364</v>
      </c>
      <c r="AD140" s="18">
        <v>-16.4683070855863</v>
      </c>
      <c r="AE140" s="18">
        <v>-1732021</v>
      </c>
      <c r="AF140" s="18"/>
      <c r="AG140" s="18"/>
    </row>
    <row r="141" spans="1:33">
      <c r="A141" s="18" t="s">
        <v>816</v>
      </c>
      <c r="B141" s="18" t="s">
        <v>819</v>
      </c>
      <c r="C141" s="18" t="s">
        <v>474</v>
      </c>
      <c r="D141" s="18">
        <v>41874.069000000003</v>
      </c>
      <c r="E141" s="18">
        <v>2188</v>
      </c>
      <c r="F141" s="18">
        <v>44062.069000000003</v>
      </c>
      <c r="G141" s="18">
        <v>26314</v>
      </c>
      <c r="H141" s="18">
        <v>20582</v>
      </c>
      <c r="I141" s="18">
        <v>918</v>
      </c>
      <c r="J141" s="18">
        <v>0</v>
      </c>
      <c r="K141" s="18">
        <v>1414</v>
      </c>
      <c r="L141" s="18">
        <v>1818</v>
      </c>
      <c r="M141" s="18">
        <v>4045</v>
      </c>
      <c r="N141" s="18">
        <v>2188</v>
      </c>
      <c r="O141" s="18">
        <v>0</v>
      </c>
      <c r="P141" s="18">
        <v>36879.071000000004</v>
      </c>
      <c r="Q141" s="18">
        <v>19476.900000000001</v>
      </c>
      <c r="R141" s="18">
        <v>-4983.55</v>
      </c>
      <c r="S141" s="18">
        <v>1172.1500000000001</v>
      </c>
      <c r="T141" s="18">
        <v>52544.571000000004</v>
      </c>
      <c r="U141" s="18">
        <v>44062.069000000003</v>
      </c>
      <c r="V141" s="18">
        <v>37452.758650000003</v>
      </c>
      <c r="W141" s="18">
        <v>15091.81235</v>
      </c>
      <c r="X141" s="18">
        <v>10564.268645</v>
      </c>
      <c r="Y141" s="18">
        <v>1.24</v>
      </c>
      <c r="Z141" s="18">
        <v>10479</v>
      </c>
      <c r="AA141" s="18">
        <v>54636.965559999997</v>
      </c>
      <c r="AB141" s="18">
        <v>60355.247677659099</v>
      </c>
      <c r="AC141" s="18">
        <v>5759.6381026490199</v>
      </c>
      <c r="AD141" s="18">
        <v>-537.216275580206</v>
      </c>
      <c r="AE141" s="18">
        <v>-5629489</v>
      </c>
      <c r="AF141" s="18"/>
      <c r="AG141" s="18"/>
    </row>
    <row r="142" spans="1:33">
      <c r="A142" s="18" t="s">
        <v>816</v>
      </c>
      <c r="B142" s="18" t="s">
        <v>820</v>
      </c>
      <c r="C142" s="18" t="s">
        <v>475</v>
      </c>
      <c r="D142" s="18">
        <v>413743.00099999999</v>
      </c>
      <c r="E142" s="18">
        <v>20917</v>
      </c>
      <c r="F142" s="18">
        <v>434660.00099999999</v>
      </c>
      <c r="G142" s="18">
        <v>248416</v>
      </c>
      <c r="H142" s="18">
        <v>112574</v>
      </c>
      <c r="I142" s="18">
        <v>6920</v>
      </c>
      <c r="J142" s="18">
        <v>-56</v>
      </c>
      <c r="K142" s="18">
        <v>12671</v>
      </c>
      <c r="L142" s="18">
        <v>1571</v>
      </c>
      <c r="M142" s="18">
        <v>33757</v>
      </c>
      <c r="N142" s="18">
        <v>20917</v>
      </c>
      <c r="O142" s="18">
        <v>6067</v>
      </c>
      <c r="P142" s="18">
        <v>348155.02399999998</v>
      </c>
      <c r="Q142" s="18">
        <v>112292.65</v>
      </c>
      <c r="R142" s="18">
        <v>-35185.75</v>
      </c>
      <c r="S142" s="18">
        <v>12040.76</v>
      </c>
      <c r="T142" s="18">
        <v>437302.68400000001</v>
      </c>
      <c r="U142" s="18">
        <v>434660.00099999999</v>
      </c>
      <c r="V142" s="18">
        <v>369461.00085000001</v>
      </c>
      <c r="W142" s="18">
        <v>67841.683150000099</v>
      </c>
      <c r="X142" s="18">
        <v>47489.178204999997</v>
      </c>
      <c r="Y142" s="18">
        <v>1.109</v>
      </c>
      <c r="Z142" s="18">
        <v>85738</v>
      </c>
      <c r="AA142" s="18">
        <v>482037.94110900001</v>
      </c>
      <c r="AB142" s="18">
        <v>532487.831772306</v>
      </c>
      <c r="AC142" s="18">
        <v>6210.6397603431997</v>
      </c>
      <c r="AD142" s="18">
        <v>-86.214617886020307</v>
      </c>
      <c r="AE142" s="18">
        <v>-7391869</v>
      </c>
      <c r="AF142" s="18"/>
      <c r="AG142" s="18"/>
    </row>
    <row r="143" spans="1:33">
      <c r="A143" s="18" t="s">
        <v>816</v>
      </c>
      <c r="B143" s="18" t="s">
        <v>821</v>
      </c>
      <c r="C143" s="18" t="s">
        <v>476</v>
      </c>
      <c r="D143" s="18">
        <v>124590.72199999999</v>
      </c>
      <c r="E143" s="18">
        <v>11719</v>
      </c>
      <c r="F143" s="18">
        <v>136309.72200000001</v>
      </c>
      <c r="G143" s="18">
        <v>77239</v>
      </c>
      <c r="H143" s="18">
        <v>15442</v>
      </c>
      <c r="I143" s="18">
        <v>1812</v>
      </c>
      <c r="J143" s="18">
        <v>6681</v>
      </c>
      <c r="K143" s="18">
        <v>5332</v>
      </c>
      <c r="L143" s="18">
        <v>50</v>
      </c>
      <c r="M143" s="18">
        <v>20443</v>
      </c>
      <c r="N143" s="18">
        <v>11719</v>
      </c>
      <c r="O143" s="18">
        <v>91</v>
      </c>
      <c r="P143" s="18">
        <v>108250.45849999999</v>
      </c>
      <c r="Q143" s="18">
        <v>24876.95</v>
      </c>
      <c r="R143" s="18">
        <v>-17496.400000000001</v>
      </c>
      <c r="S143" s="18">
        <v>6485.84</v>
      </c>
      <c r="T143" s="18">
        <v>122116.84849999999</v>
      </c>
      <c r="U143" s="18">
        <v>136309.72200000001</v>
      </c>
      <c r="V143" s="18">
        <v>115863.2637</v>
      </c>
      <c r="W143" s="18">
        <v>6253.5847999999796</v>
      </c>
      <c r="X143" s="18">
        <v>4377.50935999999</v>
      </c>
      <c r="Y143" s="18">
        <v>1.032</v>
      </c>
      <c r="Z143" s="18">
        <v>26594</v>
      </c>
      <c r="AA143" s="18">
        <v>140671.63310400001</v>
      </c>
      <c r="AB143" s="18">
        <v>155394.26778540699</v>
      </c>
      <c r="AC143" s="18">
        <v>5843.2077831618799</v>
      </c>
      <c r="AD143" s="18">
        <v>-453.64659506734301</v>
      </c>
      <c r="AE143" s="18">
        <v>-12064278</v>
      </c>
      <c r="AF143" s="18"/>
      <c r="AG143" s="18"/>
    </row>
    <row r="144" spans="1:33">
      <c r="A144" s="18" t="s">
        <v>816</v>
      </c>
      <c r="B144" s="18" t="s">
        <v>822</v>
      </c>
      <c r="C144" s="18" t="s">
        <v>477</v>
      </c>
      <c r="D144" s="18">
        <v>289289.36099999998</v>
      </c>
      <c r="E144" s="18">
        <v>23446</v>
      </c>
      <c r="F144" s="18">
        <v>312735.36099999998</v>
      </c>
      <c r="G144" s="18">
        <v>189131</v>
      </c>
      <c r="H144" s="18">
        <v>42261</v>
      </c>
      <c r="I144" s="18">
        <v>10522</v>
      </c>
      <c r="J144" s="18">
        <v>0</v>
      </c>
      <c r="K144" s="18">
        <v>9747</v>
      </c>
      <c r="L144" s="18">
        <v>2705</v>
      </c>
      <c r="M144" s="18">
        <v>35618</v>
      </c>
      <c r="N144" s="18">
        <v>23446</v>
      </c>
      <c r="O144" s="18">
        <v>1744</v>
      </c>
      <c r="P144" s="18">
        <v>265067.09649999999</v>
      </c>
      <c r="Q144" s="18">
        <v>53150.5</v>
      </c>
      <c r="R144" s="18">
        <v>-34056.949999999997</v>
      </c>
      <c r="S144" s="18">
        <v>13874.04</v>
      </c>
      <c r="T144" s="18">
        <v>298034.68650000001</v>
      </c>
      <c r="U144" s="18">
        <v>312735.36099999998</v>
      </c>
      <c r="V144" s="18">
        <v>265825.05684999999</v>
      </c>
      <c r="W144" s="18">
        <v>32209.629649999999</v>
      </c>
      <c r="X144" s="18">
        <v>22546.740754999999</v>
      </c>
      <c r="Y144" s="18">
        <v>1.0720000000000001</v>
      </c>
      <c r="Z144" s="18">
        <v>67713</v>
      </c>
      <c r="AA144" s="18">
        <v>335252.30699200003</v>
      </c>
      <c r="AB144" s="18">
        <v>370339.67416781897</v>
      </c>
      <c r="AC144" s="18">
        <v>5469.2551528926297</v>
      </c>
      <c r="AD144" s="18">
        <v>-827.59922533658903</v>
      </c>
      <c r="AE144" s="18">
        <v>-56039226</v>
      </c>
      <c r="AF144" s="18"/>
      <c r="AG144" s="18"/>
    </row>
    <row r="145" spans="1:33">
      <c r="A145" s="18" t="s">
        <v>823</v>
      </c>
      <c r="B145" s="18" t="s">
        <v>824</v>
      </c>
      <c r="C145" s="18" t="s">
        <v>479</v>
      </c>
      <c r="D145" s="18">
        <v>156289.25</v>
      </c>
      <c r="E145" s="18">
        <v>9337</v>
      </c>
      <c r="F145" s="18">
        <v>165626.25</v>
      </c>
      <c r="G145" s="18">
        <v>100490</v>
      </c>
      <c r="H145" s="18">
        <v>35375</v>
      </c>
      <c r="I145" s="18">
        <v>3139</v>
      </c>
      <c r="J145" s="18">
        <v>0</v>
      </c>
      <c r="K145" s="18">
        <v>10925</v>
      </c>
      <c r="L145" s="18">
        <v>4401</v>
      </c>
      <c r="M145" s="18">
        <v>13662</v>
      </c>
      <c r="N145" s="18">
        <v>9337</v>
      </c>
      <c r="O145" s="18">
        <v>4988</v>
      </c>
      <c r="P145" s="18">
        <v>140836.73499999999</v>
      </c>
      <c r="Q145" s="18">
        <v>42023.15</v>
      </c>
      <c r="R145" s="18">
        <v>-19593.349999999999</v>
      </c>
      <c r="S145" s="18">
        <v>5613.91</v>
      </c>
      <c r="T145" s="18">
        <v>168880.44500000001</v>
      </c>
      <c r="U145" s="18">
        <v>165626.25</v>
      </c>
      <c r="V145" s="18">
        <v>140782.3125</v>
      </c>
      <c r="W145" s="18">
        <v>28098.1325</v>
      </c>
      <c r="X145" s="18">
        <v>19668.692749999998</v>
      </c>
      <c r="Y145" s="18">
        <v>1.119</v>
      </c>
      <c r="Z145" s="18">
        <v>32378</v>
      </c>
      <c r="AA145" s="18">
        <v>185335.77374999999</v>
      </c>
      <c r="AB145" s="18">
        <v>204732.93883658</v>
      </c>
      <c r="AC145" s="18">
        <v>6323.2114039341704</v>
      </c>
      <c r="AD145" s="18">
        <v>26.357025704942298</v>
      </c>
      <c r="AE145" s="18">
        <v>853388</v>
      </c>
      <c r="AF145" s="18"/>
      <c r="AG145" s="18"/>
    </row>
    <row r="146" spans="1:33">
      <c r="A146" s="18" t="s">
        <v>823</v>
      </c>
      <c r="B146" s="18" t="s">
        <v>825</v>
      </c>
      <c r="C146" s="18" t="s">
        <v>480</v>
      </c>
      <c r="D146" s="18">
        <v>263233.00799999997</v>
      </c>
      <c r="E146" s="18">
        <v>31759</v>
      </c>
      <c r="F146" s="18">
        <v>294992.00799999997</v>
      </c>
      <c r="G146" s="18">
        <v>214931</v>
      </c>
      <c r="H146" s="18">
        <v>32854</v>
      </c>
      <c r="I146" s="18">
        <v>11039</v>
      </c>
      <c r="J146" s="18">
        <v>0</v>
      </c>
      <c r="K146" s="18">
        <v>8626</v>
      </c>
      <c r="L146" s="18">
        <v>14343</v>
      </c>
      <c r="M146" s="18">
        <v>89835</v>
      </c>
      <c r="N146" s="18">
        <v>31759</v>
      </c>
      <c r="O146" s="18">
        <v>575</v>
      </c>
      <c r="P146" s="18">
        <v>301225.7965</v>
      </c>
      <c r="Q146" s="18">
        <v>44641.15</v>
      </c>
      <c r="R146" s="18">
        <v>-89040.05</v>
      </c>
      <c r="S146" s="18">
        <v>11723.2</v>
      </c>
      <c r="T146" s="18">
        <v>268550.09649999999</v>
      </c>
      <c r="U146" s="18">
        <v>294992.00799999997</v>
      </c>
      <c r="V146" s="18">
        <v>250743.20680000001</v>
      </c>
      <c r="W146" s="18">
        <v>17806.889700000102</v>
      </c>
      <c r="X146" s="18">
        <v>12464.8227900001</v>
      </c>
      <c r="Y146" s="18">
        <v>1.042</v>
      </c>
      <c r="Z146" s="18">
        <v>42108</v>
      </c>
      <c r="AA146" s="18">
        <v>307381.67233600002</v>
      </c>
      <c r="AB146" s="18">
        <v>339552.11046702799</v>
      </c>
      <c r="AC146" s="18">
        <v>8063.8384740910997</v>
      </c>
      <c r="AD146" s="18">
        <v>1766.9840958618699</v>
      </c>
      <c r="AE146" s="18">
        <v>74404166</v>
      </c>
      <c r="AF146" s="18"/>
      <c r="AG146" s="18"/>
    </row>
    <row r="147" spans="1:33">
      <c r="A147" s="18" t="s">
        <v>823</v>
      </c>
      <c r="B147" s="18" t="s">
        <v>826</v>
      </c>
      <c r="C147" s="18" t="s">
        <v>481</v>
      </c>
      <c r="D147" s="18">
        <v>49230.582000000002</v>
      </c>
      <c r="E147" s="18">
        <v>5939</v>
      </c>
      <c r="F147" s="18">
        <v>55169.582000000002</v>
      </c>
      <c r="G147" s="18">
        <v>25876</v>
      </c>
      <c r="H147" s="18">
        <v>16231</v>
      </c>
      <c r="I147" s="18">
        <v>236</v>
      </c>
      <c r="J147" s="18">
        <v>0</v>
      </c>
      <c r="K147" s="18">
        <v>2554</v>
      </c>
      <c r="L147" s="18">
        <v>78</v>
      </c>
      <c r="M147" s="18">
        <v>10753</v>
      </c>
      <c r="N147" s="18">
        <v>5939</v>
      </c>
      <c r="O147" s="18">
        <v>402</v>
      </c>
      <c r="P147" s="18">
        <v>36265.214</v>
      </c>
      <c r="Q147" s="18">
        <v>16167.85</v>
      </c>
      <c r="R147" s="18">
        <v>-9548.0499999999993</v>
      </c>
      <c r="S147" s="18">
        <v>3220.14</v>
      </c>
      <c r="T147" s="18">
        <v>46105.154000000002</v>
      </c>
      <c r="U147" s="18">
        <v>55169.582000000002</v>
      </c>
      <c r="V147" s="18">
        <v>46894.144699999997</v>
      </c>
      <c r="W147" s="18">
        <v>-788.99070000000199</v>
      </c>
      <c r="X147" s="18">
        <v>-552.29349000000104</v>
      </c>
      <c r="Y147" s="18">
        <v>0.99</v>
      </c>
      <c r="Z147" s="18">
        <v>9254</v>
      </c>
      <c r="AA147" s="18">
        <v>54617.886180000001</v>
      </c>
      <c r="AB147" s="18">
        <v>60334.171457674398</v>
      </c>
      <c r="AC147" s="18">
        <v>6519.7937602846796</v>
      </c>
      <c r="AD147" s="18">
        <v>222.93938205545501</v>
      </c>
      <c r="AE147" s="18">
        <v>2063081</v>
      </c>
      <c r="AF147" s="18"/>
      <c r="AG147" s="18"/>
    </row>
    <row r="148" spans="1:33">
      <c r="A148" s="18" t="s">
        <v>823</v>
      </c>
      <c r="B148" s="18" t="s">
        <v>827</v>
      </c>
      <c r="C148" s="18" t="s">
        <v>482</v>
      </c>
      <c r="D148" s="18">
        <v>40438.589</v>
      </c>
      <c r="E148" s="18">
        <v>7074</v>
      </c>
      <c r="F148" s="18">
        <v>47512.589</v>
      </c>
      <c r="G148" s="18">
        <v>26477</v>
      </c>
      <c r="H148" s="18">
        <v>12349</v>
      </c>
      <c r="I148" s="18">
        <v>626</v>
      </c>
      <c r="J148" s="18">
        <v>0</v>
      </c>
      <c r="K148" s="18">
        <v>3394</v>
      </c>
      <c r="L148" s="18">
        <v>396</v>
      </c>
      <c r="M148" s="18">
        <v>12170</v>
      </c>
      <c r="N148" s="18">
        <v>7074</v>
      </c>
      <c r="O148" s="18">
        <v>0</v>
      </c>
      <c r="P148" s="18">
        <v>37107.515500000001</v>
      </c>
      <c r="Q148" s="18">
        <v>13913.65</v>
      </c>
      <c r="R148" s="18">
        <v>-10681.1</v>
      </c>
      <c r="S148" s="18">
        <v>3944</v>
      </c>
      <c r="T148" s="18">
        <v>44284.065499999997</v>
      </c>
      <c r="U148" s="18">
        <v>47512.589</v>
      </c>
      <c r="V148" s="18">
        <v>40385.700649999999</v>
      </c>
      <c r="W148" s="18">
        <v>3898.3648500000099</v>
      </c>
      <c r="X148" s="18">
        <v>2728.855395</v>
      </c>
      <c r="Y148" s="18">
        <v>1.0569999999999999</v>
      </c>
      <c r="Z148" s="18">
        <v>9674</v>
      </c>
      <c r="AA148" s="18">
        <v>50220.806573000002</v>
      </c>
      <c r="AB148" s="18">
        <v>55476.895325685902</v>
      </c>
      <c r="AC148" s="18">
        <v>5734.6387560146604</v>
      </c>
      <c r="AD148" s="18">
        <v>-562.21562221455997</v>
      </c>
      <c r="AE148" s="18">
        <v>-5438874</v>
      </c>
      <c r="AF148" s="18"/>
      <c r="AG148" s="18"/>
    </row>
    <row r="149" spans="1:33">
      <c r="A149" s="18" t="s">
        <v>823</v>
      </c>
      <c r="B149" s="18" t="s">
        <v>828</v>
      </c>
      <c r="C149" s="18" t="s">
        <v>483</v>
      </c>
      <c r="D149" s="18">
        <v>577345.571</v>
      </c>
      <c r="E149" s="18">
        <v>59954</v>
      </c>
      <c r="F149" s="18">
        <v>637299.571</v>
      </c>
      <c r="G149" s="18">
        <v>302327</v>
      </c>
      <c r="H149" s="18">
        <v>165045</v>
      </c>
      <c r="I149" s="18">
        <v>97273</v>
      </c>
      <c r="J149" s="18">
        <v>0</v>
      </c>
      <c r="K149" s="18">
        <v>1653</v>
      </c>
      <c r="L149" s="18">
        <v>72761</v>
      </c>
      <c r="M149" s="18">
        <v>81550</v>
      </c>
      <c r="N149" s="18">
        <v>59954</v>
      </c>
      <c r="O149" s="18">
        <v>8129</v>
      </c>
      <c r="P149" s="18">
        <v>423711.2905</v>
      </c>
      <c r="Q149" s="18">
        <v>224375.35</v>
      </c>
      <c r="R149" s="18">
        <v>-138074</v>
      </c>
      <c r="S149" s="18">
        <v>37097.4</v>
      </c>
      <c r="T149" s="18">
        <v>547110.0405</v>
      </c>
      <c r="U149" s="18">
        <v>637299.571</v>
      </c>
      <c r="V149" s="18">
        <v>541704.63535</v>
      </c>
      <c r="W149" s="18">
        <v>5405.4051500000096</v>
      </c>
      <c r="X149" s="18">
        <v>3783.7836050000001</v>
      </c>
      <c r="Y149" s="18">
        <v>1.006</v>
      </c>
      <c r="Z149" s="18">
        <v>114492</v>
      </c>
      <c r="AA149" s="18">
        <v>641123.368426</v>
      </c>
      <c r="AB149" s="18">
        <v>708223.07382339705</v>
      </c>
      <c r="AC149" s="18">
        <v>6185.7865512297603</v>
      </c>
      <c r="AD149" s="18">
        <v>-111.067826999467</v>
      </c>
      <c r="AE149" s="18">
        <v>-12716378</v>
      </c>
      <c r="AF149" s="18"/>
      <c r="AG149" s="18"/>
    </row>
    <row r="150" spans="1:33">
      <c r="A150" s="18" t="s">
        <v>823</v>
      </c>
      <c r="B150" s="18" t="s">
        <v>829</v>
      </c>
      <c r="C150" s="18" t="s">
        <v>484</v>
      </c>
      <c r="D150" s="18">
        <v>48534.178999999996</v>
      </c>
      <c r="E150" s="18">
        <v>2482</v>
      </c>
      <c r="F150" s="18">
        <v>51016.178999999996</v>
      </c>
      <c r="G150" s="18">
        <v>37309</v>
      </c>
      <c r="H150" s="18">
        <v>500</v>
      </c>
      <c r="I150" s="18">
        <v>4879</v>
      </c>
      <c r="J150" s="18">
        <v>0</v>
      </c>
      <c r="K150" s="18">
        <v>4365</v>
      </c>
      <c r="L150" s="18">
        <v>2805</v>
      </c>
      <c r="M150" s="18">
        <v>6748</v>
      </c>
      <c r="N150" s="18">
        <v>2482</v>
      </c>
      <c r="O150" s="18">
        <v>20749</v>
      </c>
      <c r="P150" s="18">
        <v>52288.563499999997</v>
      </c>
      <c r="Q150" s="18">
        <v>8282.4</v>
      </c>
      <c r="R150" s="18">
        <v>-25756.7</v>
      </c>
      <c r="S150" s="18">
        <v>962.54</v>
      </c>
      <c r="T150" s="18">
        <v>35776.803500000002</v>
      </c>
      <c r="U150" s="18">
        <v>51016.178999999996</v>
      </c>
      <c r="V150" s="18">
        <v>43363.75215</v>
      </c>
      <c r="W150" s="18">
        <v>-7586.9486499999903</v>
      </c>
      <c r="X150" s="18">
        <v>-5310.86405499999</v>
      </c>
      <c r="Y150" s="18">
        <v>0.89600000000000002</v>
      </c>
      <c r="Z150" s="18">
        <v>4673</v>
      </c>
      <c r="AA150" s="18">
        <v>45710.496383999998</v>
      </c>
      <c r="AB150" s="18">
        <v>50494.537946024597</v>
      </c>
      <c r="AC150" s="18">
        <v>10805.593397394499</v>
      </c>
      <c r="AD150" s="18">
        <v>4508.7390191653003</v>
      </c>
      <c r="AE150" s="18">
        <v>21069337</v>
      </c>
      <c r="AF150" s="18"/>
      <c r="AG150" s="18"/>
    </row>
    <row r="151" spans="1:33">
      <c r="A151" s="18" t="s">
        <v>823</v>
      </c>
      <c r="B151" s="18" t="s">
        <v>830</v>
      </c>
      <c r="C151" s="18" t="s">
        <v>485</v>
      </c>
      <c r="D151" s="18">
        <v>39058.601000000002</v>
      </c>
      <c r="E151" s="18">
        <v>3256</v>
      </c>
      <c r="F151" s="18">
        <v>42314.601000000002</v>
      </c>
      <c r="G151" s="18">
        <v>29316</v>
      </c>
      <c r="H151" s="18">
        <v>1876</v>
      </c>
      <c r="I151" s="18">
        <v>1875</v>
      </c>
      <c r="J151" s="18">
        <v>0</v>
      </c>
      <c r="K151" s="18">
        <v>2204</v>
      </c>
      <c r="L151" s="18">
        <v>2004</v>
      </c>
      <c r="M151" s="18">
        <v>9376</v>
      </c>
      <c r="N151" s="18">
        <v>3256</v>
      </c>
      <c r="O151" s="18">
        <v>0</v>
      </c>
      <c r="P151" s="18">
        <v>41086.374000000003</v>
      </c>
      <c r="Q151" s="18">
        <v>5061.75</v>
      </c>
      <c r="R151" s="18">
        <v>-9673</v>
      </c>
      <c r="S151" s="18">
        <v>1173.68</v>
      </c>
      <c r="T151" s="18">
        <v>37648.803999999996</v>
      </c>
      <c r="U151" s="18">
        <v>42314.601000000002</v>
      </c>
      <c r="V151" s="18">
        <v>35967.41085</v>
      </c>
      <c r="W151" s="18">
        <v>1681.3931500000001</v>
      </c>
      <c r="X151" s="18">
        <v>1176.975205</v>
      </c>
      <c r="Y151" s="18">
        <v>1.028</v>
      </c>
      <c r="Z151" s="18">
        <v>5715</v>
      </c>
      <c r="AA151" s="18">
        <v>43499.409828000003</v>
      </c>
      <c r="AB151" s="18">
        <v>48052.039989625999</v>
      </c>
      <c r="AC151" s="18">
        <v>8408.0559911856508</v>
      </c>
      <c r="AD151" s="18">
        <v>2111.2016129564199</v>
      </c>
      <c r="AE151" s="18">
        <v>12065517</v>
      </c>
      <c r="AF151" s="18"/>
      <c r="AG151" s="18"/>
    </row>
    <row r="152" spans="1:33">
      <c r="A152" s="18" t="s">
        <v>823</v>
      </c>
      <c r="B152" s="18" t="s">
        <v>831</v>
      </c>
      <c r="C152" s="18" t="s">
        <v>486</v>
      </c>
      <c r="D152" s="18">
        <v>188834.82</v>
      </c>
      <c r="E152" s="18">
        <v>25229</v>
      </c>
      <c r="F152" s="18">
        <v>214063.82</v>
      </c>
      <c r="G152" s="18">
        <v>130086</v>
      </c>
      <c r="H152" s="18">
        <v>12322</v>
      </c>
      <c r="I152" s="18">
        <v>3506</v>
      </c>
      <c r="J152" s="18">
        <v>6034</v>
      </c>
      <c r="K152" s="18">
        <v>0</v>
      </c>
      <c r="L152" s="18">
        <v>6840</v>
      </c>
      <c r="M152" s="18">
        <v>48336</v>
      </c>
      <c r="N152" s="18">
        <v>25229</v>
      </c>
      <c r="O152" s="18">
        <v>676</v>
      </c>
      <c r="P152" s="18">
        <v>182315.52900000001</v>
      </c>
      <c r="Q152" s="18">
        <v>18582.7</v>
      </c>
      <c r="R152" s="18">
        <v>-47474.2</v>
      </c>
      <c r="S152" s="18">
        <v>13227.53</v>
      </c>
      <c r="T152" s="18">
        <v>166651.55900000001</v>
      </c>
      <c r="U152" s="18">
        <v>214063.82</v>
      </c>
      <c r="V152" s="18">
        <v>181954.247</v>
      </c>
      <c r="W152" s="18">
        <v>-15302.688</v>
      </c>
      <c r="X152" s="18">
        <v>-10711.881600000001</v>
      </c>
      <c r="Y152" s="18">
        <v>0.95</v>
      </c>
      <c r="Z152" s="18">
        <v>33301</v>
      </c>
      <c r="AA152" s="18">
        <v>203360.62899999999</v>
      </c>
      <c r="AB152" s="18">
        <v>224644.267948975</v>
      </c>
      <c r="AC152" s="18">
        <v>6745.8715338570801</v>
      </c>
      <c r="AD152" s="18">
        <v>449.017155627855</v>
      </c>
      <c r="AE152" s="18">
        <v>14952720</v>
      </c>
      <c r="AF152" s="18"/>
      <c r="AG152" s="18"/>
    </row>
    <row r="153" spans="1:33">
      <c r="A153" s="18" t="s">
        <v>823</v>
      </c>
      <c r="B153" s="18" t="s">
        <v>832</v>
      </c>
      <c r="C153" s="18" t="s">
        <v>487</v>
      </c>
      <c r="D153" s="18">
        <v>30164.728999999999</v>
      </c>
      <c r="E153" s="18">
        <v>796</v>
      </c>
      <c r="F153" s="18">
        <v>30960.728999999999</v>
      </c>
      <c r="G153" s="18">
        <v>8984</v>
      </c>
      <c r="H153" s="18">
        <v>8150</v>
      </c>
      <c r="I153" s="18">
        <v>397</v>
      </c>
      <c r="J153" s="18">
        <v>0</v>
      </c>
      <c r="K153" s="18">
        <v>1213</v>
      </c>
      <c r="L153" s="18">
        <v>12</v>
      </c>
      <c r="M153" s="18">
        <v>1420</v>
      </c>
      <c r="N153" s="18">
        <v>796</v>
      </c>
      <c r="O153" s="18">
        <v>0</v>
      </c>
      <c r="P153" s="18">
        <v>12591.075999999999</v>
      </c>
      <c r="Q153" s="18">
        <v>8296</v>
      </c>
      <c r="R153" s="18">
        <v>-1217.2</v>
      </c>
      <c r="S153" s="18">
        <v>435.2</v>
      </c>
      <c r="T153" s="18">
        <v>20105.076000000001</v>
      </c>
      <c r="U153" s="18">
        <v>30960.728999999999</v>
      </c>
      <c r="V153" s="18">
        <v>26316.619650000001</v>
      </c>
      <c r="W153" s="18">
        <v>-6211.5436499999996</v>
      </c>
      <c r="X153" s="18">
        <v>-4348.0805549999995</v>
      </c>
      <c r="Y153" s="18">
        <v>0.86</v>
      </c>
      <c r="Z153" s="18">
        <v>6536</v>
      </c>
      <c r="AA153" s="18">
        <v>26626.22694</v>
      </c>
      <c r="AB153" s="18">
        <v>29412.9167901992</v>
      </c>
      <c r="AC153" s="18">
        <v>4500.1402677783299</v>
      </c>
      <c r="AD153" s="18">
        <v>-1796.7141104508901</v>
      </c>
      <c r="AE153" s="18">
        <v>-11743323</v>
      </c>
      <c r="AF153" s="18"/>
      <c r="AG153" s="18"/>
    </row>
    <row r="154" spans="1:33">
      <c r="A154" s="18" t="s">
        <v>823</v>
      </c>
      <c r="B154" s="18" t="s">
        <v>833</v>
      </c>
      <c r="C154" s="18" t="s">
        <v>488</v>
      </c>
      <c r="D154" s="18">
        <v>39920.207000000002</v>
      </c>
      <c r="E154" s="18">
        <v>3953</v>
      </c>
      <c r="F154" s="18">
        <v>43873.207000000002</v>
      </c>
      <c r="G154" s="18">
        <v>31449</v>
      </c>
      <c r="H154" s="18">
        <v>5947</v>
      </c>
      <c r="I154" s="18">
        <v>260</v>
      </c>
      <c r="J154" s="18">
        <v>0</v>
      </c>
      <c r="K154" s="18">
        <v>4530</v>
      </c>
      <c r="L154" s="18">
        <v>125</v>
      </c>
      <c r="M154" s="18">
        <v>21698</v>
      </c>
      <c r="N154" s="18">
        <v>3953</v>
      </c>
      <c r="O154" s="18">
        <v>757</v>
      </c>
      <c r="P154" s="18">
        <v>44075.773500000003</v>
      </c>
      <c r="Q154" s="18">
        <v>9126.4500000000007</v>
      </c>
      <c r="R154" s="18">
        <v>-19193</v>
      </c>
      <c r="S154" s="18">
        <v>-328.61</v>
      </c>
      <c r="T154" s="18">
        <v>33680.613499999999</v>
      </c>
      <c r="U154" s="18">
        <v>43873.207000000002</v>
      </c>
      <c r="V154" s="18">
        <v>37292.22595</v>
      </c>
      <c r="W154" s="18">
        <v>-3611.6124500000101</v>
      </c>
      <c r="X154" s="18">
        <v>-2528.1287150000098</v>
      </c>
      <c r="Y154" s="18">
        <v>0.94199999999999995</v>
      </c>
      <c r="Z154" s="18">
        <v>5673</v>
      </c>
      <c r="AA154" s="18">
        <v>41328.560993999999</v>
      </c>
      <c r="AB154" s="18">
        <v>45653.991018495901</v>
      </c>
      <c r="AC154" s="18">
        <v>8047.5922824776799</v>
      </c>
      <c r="AD154" s="18">
        <v>1750.7379042484599</v>
      </c>
      <c r="AE154" s="18">
        <v>9931936</v>
      </c>
      <c r="AF154" s="18"/>
      <c r="AG154" s="18"/>
    </row>
    <row r="155" spans="1:33">
      <c r="A155" s="18" t="s">
        <v>823</v>
      </c>
      <c r="B155" s="18" t="s">
        <v>834</v>
      </c>
      <c r="C155" s="18" t="s">
        <v>489</v>
      </c>
      <c r="D155" s="18">
        <v>28724.115000000002</v>
      </c>
      <c r="E155" s="18">
        <v>1549</v>
      </c>
      <c r="F155" s="18">
        <v>30273.115000000002</v>
      </c>
      <c r="G155" s="18">
        <v>17452</v>
      </c>
      <c r="H155" s="18">
        <v>2575</v>
      </c>
      <c r="I155" s="18">
        <v>953</v>
      </c>
      <c r="J155" s="18">
        <v>0</v>
      </c>
      <c r="K155" s="18">
        <v>2677</v>
      </c>
      <c r="L155" s="18">
        <v>804</v>
      </c>
      <c r="M155" s="18">
        <v>3417</v>
      </c>
      <c r="N155" s="18">
        <v>1549</v>
      </c>
      <c r="O155" s="18">
        <v>6</v>
      </c>
      <c r="P155" s="18">
        <v>24458.977999999999</v>
      </c>
      <c r="Q155" s="18">
        <v>5274.25</v>
      </c>
      <c r="R155" s="18">
        <v>-3592.95</v>
      </c>
      <c r="S155" s="18">
        <v>735.76</v>
      </c>
      <c r="T155" s="18">
        <v>26876.038</v>
      </c>
      <c r="U155" s="18">
        <v>30273.115000000002</v>
      </c>
      <c r="V155" s="18">
        <v>25732.14775</v>
      </c>
      <c r="W155" s="18">
        <v>1143.8902499999999</v>
      </c>
      <c r="X155" s="18">
        <v>800.72317499999804</v>
      </c>
      <c r="Y155" s="18">
        <v>1.026</v>
      </c>
      <c r="Z155" s="18">
        <v>5203</v>
      </c>
      <c r="AA155" s="18">
        <v>31060.215990000001</v>
      </c>
      <c r="AB155" s="18">
        <v>34310.965292158799</v>
      </c>
      <c r="AC155" s="18">
        <v>6594.4580611491101</v>
      </c>
      <c r="AD155" s="18">
        <v>297.60368291988499</v>
      </c>
      <c r="AE155" s="18">
        <v>1548432</v>
      </c>
      <c r="AF155" s="18"/>
      <c r="AG155" s="18"/>
    </row>
    <row r="156" spans="1:33">
      <c r="A156" s="18" t="s">
        <v>823</v>
      </c>
      <c r="B156" s="18" t="s">
        <v>835</v>
      </c>
      <c r="C156" s="18" t="s">
        <v>490</v>
      </c>
      <c r="D156" s="18">
        <v>2986934.0019999999</v>
      </c>
      <c r="E156" s="18">
        <v>217768</v>
      </c>
      <c r="F156" s="18">
        <v>3204702.0019999999</v>
      </c>
      <c r="G156" s="18">
        <v>1775735</v>
      </c>
      <c r="H156" s="18">
        <v>916758</v>
      </c>
      <c r="I156" s="18">
        <v>376761</v>
      </c>
      <c r="J156" s="18">
        <v>0</v>
      </c>
      <c r="K156" s="18">
        <v>61393</v>
      </c>
      <c r="L156" s="18">
        <v>201171</v>
      </c>
      <c r="M156" s="18">
        <v>114946</v>
      </c>
      <c r="N156" s="18">
        <v>217768</v>
      </c>
      <c r="O156" s="18">
        <v>6246</v>
      </c>
      <c r="P156" s="18">
        <v>2488692.6025</v>
      </c>
      <c r="Q156" s="18">
        <v>1151675.2</v>
      </c>
      <c r="R156" s="18">
        <v>-274008.55</v>
      </c>
      <c r="S156" s="18">
        <v>165561.98000000001</v>
      </c>
      <c r="T156" s="18">
        <v>3531921.2324999999</v>
      </c>
      <c r="U156" s="18">
        <v>3204702.0019999999</v>
      </c>
      <c r="V156" s="18">
        <v>2723996.7017000001</v>
      </c>
      <c r="W156" s="18">
        <v>807924.530800001</v>
      </c>
      <c r="X156" s="18">
        <v>565547.17156000098</v>
      </c>
      <c r="Y156" s="18">
        <v>1.1759999999999999</v>
      </c>
      <c r="Z156" s="18">
        <v>595574</v>
      </c>
      <c r="AA156" s="18">
        <v>3768729.5543519999</v>
      </c>
      <c r="AB156" s="18">
        <v>4163163.2238660599</v>
      </c>
      <c r="AC156" s="18">
        <v>6990.1695236294099</v>
      </c>
      <c r="AD156" s="18">
        <v>693.31514540018497</v>
      </c>
      <c r="AE156" s="18">
        <v>412920474</v>
      </c>
      <c r="AF156" s="18"/>
      <c r="AG156" s="18"/>
    </row>
    <row r="157" spans="1:33">
      <c r="A157" s="18" t="s">
        <v>823</v>
      </c>
      <c r="B157" s="18" t="s">
        <v>836</v>
      </c>
      <c r="C157" s="18" t="s">
        <v>491</v>
      </c>
      <c r="D157" s="18">
        <v>55818.207000000002</v>
      </c>
      <c r="E157" s="18">
        <v>3858</v>
      </c>
      <c r="F157" s="18">
        <v>59676.207000000002</v>
      </c>
      <c r="G157" s="18">
        <v>38498</v>
      </c>
      <c r="H157" s="18">
        <v>12465</v>
      </c>
      <c r="I157" s="18">
        <v>4147</v>
      </c>
      <c r="J157" s="18">
        <v>0</v>
      </c>
      <c r="K157" s="18">
        <v>4093</v>
      </c>
      <c r="L157" s="18">
        <v>4503</v>
      </c>
      <c r="M157" s="18">
        <v>12219</v>
      </c>
      <c r="N157" s="18">
        <v>3858</v>
      </c>
      <c r="O157" s="18">
        <v>26</v>
      </c>
      <c r="P157" s="18">
        <v>53954.947</v>
      </c>
      <c r="Q157" s="18">
        <v>17599.25</v>
      </c>
      <c r="R157" s="18">
        <v>-14235.8</v>
      </c>
      <c r="S157" s="18">
        <v>1202.07</v>
      </c>
      <c r="T157" s="18">
        <v>58520.466999999997</v>
      </c>
      <c r="U157" s="18">
        <v>59676.207000000002</v>
      </c>
      <c r="V157" s="18">
        <v>50724.775950000003</v>
      </c>
      <c r="W157" s="18">
        <v>7795.6910499999904</v>
      </c>
      <c r="X157" s="18">
        <v>5456.9837349999998</v>
      </c>
      <c r="Y157" s="18">
        <v>1.091</v>
      </c>
      <c r="Z157" s="18">
        <v>13276</v>
      </c>
      <c r="AA157" s="18">
        <v>65106.741837000001</v>
      </c>
      <c r="AB157" s="18">
        <v>71920.786390347697</v>
      </c>
      <c r="AC157" s="18">
        <v>5417.3535997550198</v>
      </c>
      <c r="AD157" s="18">
        <v>-879.50077847420096</v>
      </c>
      <c r="AE157" s="18">
        <v>-11676252</v>
      </c>
      <c r="AF157" s="18"/>
      <c r="AG157" s="18"/>
    </row>
    <row r="158" spans="1:33">
      <c r="A158" s="18" t="s">
        <v>823</v>
      </c>
      <c r="B158" s="18" t="s">
        <v>837</v>
      </c>
      <c r="C158" s="18" t="s">
        <v>492</v>
      </c>
      <c r="D158" s="18">
        <v>42171.207999999999</v>
      </c>
      <c r="E158" s="18">
        <v>3827</v>
      </c>
      <c r="F158" s="18">
        <v>45998.207999999999</v>
      </c>
      <c r="G158" s="18">
        <v>16318</v>
      </c>
      <c r="H158" s="18">
        <v>13128</v>
      </c>
      <c r="I158" s="18">
        <v>960</v>
      </c>
      <c r="J158" s="18">
        <v>1912</v>
      </c>
      <c r="K158" s="18">
        <v>0</v>
      </c>
      <c r="L158" s="18">
        <v>17</v>
      </c>
      <c r="M158" s="18">
        <v>1174</v>
      </c>
      <c r="N158" s="18">
        <v>3827</v>
      </c>
      <c r="O158" s="18">
        <v>0</v>
      </c>
      <c r="P158" s="18">
        <v>22869.677</v>
      </c>
      <c r="Q158" s="18">
        <v>13600</v>
      </c>
      <c r="R158" s="18">
        <v>-1012.35</v>
      </c>
      <c r="S158" s="18">
        <v>3053.37</v>
      </c>
      <c r="T158" s="18">
        <v>38510.697</v>
      </c>
      <c r="U158" s="18">
        <v>45998.207999999999</v>
      </c>
      <c r="V158" s="18">
        <v>39098.476799999997</v>
      </c>
      <c r="W158" s="18">
        <v>-587.77979999999695</v>
      </c>
      <c r="X158" s="18">
        <v>-411.44585999999799</v>
      </c>
      <c r="Y158" s="18">
        <v>0.99099999999999999</v>
      </c>
      <c r="Z158" s="18">
        <v>9490</v>
      </c>
      <c r="AA158" s="18">
        <v>45584.224128000002</v>
      </c>
      <c r="AB158" s="18">
        <v>50355.050088169002</v>
      </c>
      <c r="AC158" s="18">
        <v>5306.1169745172801</v>
      </c>
      <c r="AD158" s="18">
        <v>-990.73740371194697</v>
      </c>
      <c r="AE158" s="18">
        <v>-9402098</v>
      </c>
      <c r="AF158" s="18"/>
      <c r="AG158" s="18"/>
    </row>
    <row r="159" spans="1:33">
      <c r="A159" s="18" t="s">
        <v>823</v>
      </c>
      <c r="B159" s="18" t="s">
        <v>838</v>
      </c>
      <c r="C159" s="18" t="s">
        <v>493</v>
      </c>
      <c r="D159" s="18">
        <v>45049.951999999997</v>
      </c>
      <c r="E159" s="18">
        <v>8496</v>
      </c>
      <c r="F159" s="18">
        <v>53545.951999999997</v>
      </c>
      <c r="G159" s="18">
        <v>36289</v>
      </c>
      <c r="H159" s="18">
        <v>130</v>
      </c>
      <c r="I159" s="18">
        <v>771</v>
      </c>
      <c r="J159" s="18">
        <v>0</v>
      </c>
      <c r="K159" s="18">
        <v>4208</v>
      </c>
      <c r="L159" s="18">
        <v>1249</v>
      </c>
      <c r="M159" s="18">
        <v>21440</v>
      </c>
      <c r="N159" s="18">
        <v>8496</v>
      </c>
      <c r="O159" s="18">
        <v>0</v>
      </c>
      <c r="P159" s="18">
        <v>50859.033499999998</v>
      </c>
      <c r="Q159" s="18">
        <v>4342.6499999999996</v>
      </c>
      <c r="R159" s="18">
        <v>-19285.650000000001</v>
      </c>
      <c r="S159" s="18">
        <v>3576.8</v>
      </c>
      <c r="T159" s="18">
        <v>39492.833500000001</v>
      </c>
      <c r="U159" s="18">
        <v>53545.951999999997</v>
      </c>
      <c r="V159" s="18">
        <v>45514.059200000003</v>
      </c>
      <c r="W159" s="18">
        <v>-6021.22569999999</v>
      </c>
      <c r="X159" s="18">
        <v>-4214.8579899999904</v>
      </c>
      <c r="Y159" s="18">
        <v>0.92100000000000004</v>
      </c>
      <c r="Z159" s="18">
        <v>9254</v>
      </c>
      <c r="AA159" s="18">
        <v>49315.821792000002</v>
      </c>
      <c r="AB159" s="18">
        <v>54477.195213464503</v>
      </c>
      <c r="AC159" s="18">
        <v>5886.8808313663803</v>
      </c>
      <c r="AD159" s="18">
        <v>-409.973546862842</v>
      </c>
      <c r="AE159" s="18">
        <v>-3793895</v>
      </c>
      <c r="AF159" s="18"/>
      <c r="AG159" s="18"/>
    </row>
    <row r="160" spans="1:33">
      <c r="A160" s="18" t="s">
        <v>823</v>
      </c>
      <c r="B160" s="18" t="s">
        <v>839</v>
      </c>
      <c r="C160" s="18" t="s">
        <v>494</v>
      </c>
      <c r="D160" s="18">
        <v>193570.43700000001</v>
      </c>
      <c r="E160" s="18">
        <v>13509</v>
      </c>
      <c r="F160" s="18">
        <v>207079.43700000001</v>
      </c>
      <c r="G160" s="18">
        <v>80576</v>
      </c>
      <c r="H160" s="18">
        <v>57492</v>
      </c>
      <c r="I160" s="18">
        <v>6482</v>
      </c>
      <c r="J160" s="18">
        <v>0</v>
      </c>
      <c r="K160" s="18">
        <v>5390</v>
      </c>
      <c r="L160" s="18">
        <v>1933</v>
      </c>
      <c r="M160" s="18">
        <v>7677</v>
      </c>
      <c r="N160" s="18">
        <v>13509</v>
      </c>
      <c r="O160" s="18">
        <v>882</v>
      </c>
      <c r="P160" s="18">
        <v>112927.264</v>
      </c>
      <c r="Q160" s="18">
        <v>58959.4</v>
      </c>
      <c r="R160" s="18">
        <v>-8918.2000000000007</v>
      </c>
      <c r="S160" s="18">
        <v>10177.56</v>
      </c>
      <c r="T160" s="18">
        <v>173146.024</v>
      </c>
      <c r="U160" s="18">
        <v>207079.43700000001</v>
      </c>
      <c r="V160" s="18">
        <v>176017.52145</v>
      </c>
      <c r="W160" s="18">
        <v>-2871.4974500000199</v>
      </c>
      <c r="X160" s="18">
        <v>-2010.04821500002</v>
      </c>
      <c r="Y160" s="18">
        <v>0.99</v>
      </c>
      <c r="Z160" s="18">
        <v>39715</v>
      </c>
      <c r="AA160" s="18">
        <v>205008.64262999999</v>
      </c>
      <c r="AB160" s="18">
        <v>226464.76200085599</v>
      </c>
      <c r="AC160" s="18">
        <v>5702.2475639142804</v>
      </c>
      <c r="AD160" s="18">
        <v>-594.60681431494402</v>
      </c>
      <c r="AE160" s="18">
        <v>-23614810</v>
      </c>
      <c r="AF160" s="18"/>
      <c r="AG160" s="18"/>
    </row>
    <row r="161" spans="1:33">
      <c r="A161" s="18" t="s">
        <v>823</v>
      </c>
      <c r="B161" s="18" t="s">
        <v>840</v>
      </c>
      <c r="C161" s="18" t="s">
        <v>495</v>
      </c>
      <c r="D161" s="18">
        <v>21634.484</v>
      </c>
      <c r="E161" s="18">
        <v>2908</v>
      </c>
      <c r="F161" s="18">
        <v>24542.484</v>
      </c>
      <c r="G161" s="18">
        <v>19583</v>
      </c>
      <c r="H161" s="18">
        <v>5923</v>
      </c>
      <c r="I161" s="18">
        <v>878</v>
      </c>
      <c r="J161" s="18">
        <v>0</v>
      </c>
      <c r="K161" s="18">
        <v>1494</v>
      </c>
      <c r="L161" s="18">
        <v>102</v>
      </c>
      <c r="M161" s="18">
        <v>10929</v>
      </c>
      <c r="N161" s="18">
        <v>2908</v>
      </c>
      <c r="O161" s="18">
        <v>0</v>
      </c>
      <c r="P161" s="18">
        <v>27445.574499999999</v>
      </c>
      <c r="Q161" s="18">
        <v>7050.75</v>
      </c>
      <c r="R161" s="18">
        <v>-9376.35</v>
      </c>
      <c r="S161" s="18">
        <v>613.87</v>
      </c>
      <c r="T161" s="18">
        <v>25733.844499999999</v>
      </c>
      <c r="U161" s="18">
        <v>24542.484</v>
      </c>
      <c r="V161" s="18">
        <v>20861.111400000002</v>
      </c>
      <c r="W161" s="18">
        <v>4872.7331000000004</v>
      </c>
      <c r="X161" s="18">
        <v>3410.9131699999998</v>
      </c>
      <c r="Y161" s="18">
        <v>1.139</v>
      </c>
      <c r="Z161" s="18">
        <v>7045</v>
      </c>
      <c r="AA161" s="18">
        <v>27953.889276000002</v>
      </c>
      <c r="AB161" s="18">
        <v>30879.531714733799</v>
      </c>
      <c r="AC161" s="18">
        <v>4383.1840617081298</v>
      </c>
      <c r="AD161" s="18">
        <v>-1913.6703165210899</v>
      </c>
      <c r="AE161" s="18">
        <v>-13481807</v>
      </c>
      <c r="AF161" s="18"/>
      <c r="AG161" s="18"/>
    </row>
    <row r="162" spans="1:33">
      <c r="A162" s="18" t="s">
        <v>823</v>
      </c>
      <c r="B162" s="18" t="s">
        <v>841</v>
      </c>
      <c r="C162" s="18" t="s">
        <v>496</v>
      </c>
      <c r="D162" s="18">
        <v>227956.606</v>
      </c>
      <c r="E162" s="18">
        <v>9475</v>
      </c>
      <c r="F162" s="18">
        <v>237431.606</v>
      </c>
      <c r="G162" s="18">
        <v>150091</v>
      </c>
      <c r="H162" s="18">
        <v>54535</v>
      </c>
      <c r="I162" s="18">
        <v>3566</v>
      </c>
      <c r="J162" s="18">
        <v>0</v>
      </c>
      <c r="K162" s="18">
        <v>7941</v>
      </c>
      <c r="L162" s="18">
        <v>25</v>
      </c>
      <c r="M162" s="18">
        <v>14413</v>
      </c>
      <c r="N162" s="18">
        <v>9475</v>
      </c>
      <c r="O162" s="18">
        <v>37</v>
      </c>
      <c r="P162" s="18">
        <v>210352.53649999999</v>
      </c>
      <c r="Q162" s="18">
        <v>56135.7</v>
      </c>
      <c r="R162" s="18">
        <v>-12303.75</v>
      </c>
      <c r="S162" s="18">
        <v>5603.54</v>
      </c>
      <c r="T162" s="18">
        <v>259788.02650000001</v>
      </c>
      <c r="U162" s="18">
        <v>237431.606</v>
      </c>
      <c r="V162" s="18">
        <v>201816.8651</v>
      </c>
      <c r="W162" s="18">
        <v>57971.161399999997</v>
      </c>
      <c r="X162" s="18">
        <v>40579.812980000002</v>
      </c>
      <c r="Y162" s="18">
        <v>1.171</v>
      </c>
      <c r="Z162" s="18">
        <v>48930</v>
      </c>
      <c r="AA162" s="18">
        <v>278032.41062600003</v>
      </c>
      <c r="AB162" s="18">
        <v>307131.16721903201</v>
      </c>
      <c r="AC162" s="18">
        <v>6276.9500760071896</v>
      </c>
      <c r="AD162" s="18">
        <v>-19.9043022220349</v>
      </c>
      <c r="AE162" s="18">
        <v>-973918</v>
      </c>
      <c r="AF162" s="18"/>
      <c r="AG162" s="18"/>
    </row>
    <row r="163" spans="1:33">
      <c r="A163" s="18" t="s">
        <v>823</v>
      </c>
      <c r="B163" s="18" t="s">
        <v>842</v>
      </c>
      <c r="C163" s="18" t="s">
        <v>497</v>
      </c>
      <c r="D163" s="18">
        <v>200466.45300000001</v>
      </c>
      <c r="E163" s="18">
        <v>13341</v>
      </c>
      <c r="F163" s="18">
        <v>213807.45300000001</v>
      </c>
      <c r="G163" s="18">
        <v>69438</v>
      </c>
      <c r="H163" s="18">
        <v>78788</v>
      </c>
      <c r="I163" s="18">
        <v>10047</v>
      </c>
      <c r="J163" s="18">
        <v>481</v>
      </c>
      <c r="K163" s="18">
        <v>46</v>
      </c>
      <c r="L163" s="18">
        <v>-1</v>
      </c>
      <c r="M163" s="18">
        <v>0</v>
      </c>
      <c r="N163" s="18">
        <v>13341</v>
      </c>
      <c r="O163" s="18">
        <v>182</v>
      </c>
      <c r="P163" s="18">
        <v>97317.357000000004</v>
      </c>
      <c r="Q163" s="18">
        <v>75957.7</v>
      </c>
      <c r="R163" s="18">
        <v>-153.85</v>
      </c>
      <c r="S163" s="18">
        <v>11339.85</v>
      </c>
      <c r="T163" s="18">
        <v>184461.057</v>
      </c>
      <c r="U163" s="18">
        <v>213807.45300000001</v>
      </c>
      <c r="V163" s="18">
        <v>181736.33504999999</v>
      </c>
      <c r="W163" s="18">
        <v>2724.7219500000101</v>
      </c>
      <c r="X163" s="18">
        <v>1907.3053649999999</v>
      </c>
      <c r="Y163" s="18">
        <v>1.0089999999999999</v>
      </c>
      <c r="Z163" s="18">
        <v>43481</v>
      </c>
      <c r="AA163" s="18">
        <v>215731.72007700001</v>
      </c>
      <c r="AB163" s="18">
        <v>238310.11227876699</v>
      </c>
      <c r="AC163" s="18">
        <v>5480.7872928121997</v>
      </c>
      <c r="AD163" s="18">
        <v>-816.06708541702005</v>
      </c>
      <c r="AE163" s="18">
        <v>-35483413</v>
      </c>
      <c r="AF163" s="18"/>
      <c r="AG163" s="18"/>
    </row>
    <row r="164" spans="1:33">
      <c r="A164" s="18" t="s">
        <v>823</v>
      </c>
      <c r="B164" s="18" t="s">
        <v>843</v>
      </c>
      <c r="C164" s="18" t="s">
        <v>498</v>
      </c>
      <c r="D164" s="18">
        <v>240377.94899999999</v>
      </c>
      <c r="E164" s="18">
        <v>16647</v>
      </c>
      <c r="F164" s="18">
        <v>257024.94899999999</v>
      </c>
      <c r="G164" s="18">
        <v>162156</v>
      </c>
      <c r="H164" s="18">
        <v>15087</v>
      </c>
      <c r="I164" s="18">
        <v>5875</v>
      </c>
      <c r="J164" s="18">
        <v>0</v>
      </c>
      <c r="K164" s="18">
        <v>8274</v>
      </c>
      <c r="L164" s="18">
        <v>672</v>
      </c>
      <c r="M164" s="18">
        <v>36145</v>
      </c>
      <c r="N164" s="18">
        <v>16647</v>
      </c>
      <c r="O164" s="18">
        <v>7</v>
      </c>
      <c r="P164" s="18">
        <v>227261.63399999999</v>
      </c>
      <c r="Q164" s="18">
        <v>24850.6</v>
      </c>
      <c r="R164" s="18">
        <v>-31300.400000000001</v>
      </c>
      <c r="S164" s="18">
        <v>8005.3</v>
      </c>
      <c r="T164" s="18">
        <v>228817.13399999999</v>
      </c>
      <c r="U164" s="18">
        <v>257024.94899999999</v>
      </c>
      <c r="V164" s="18">
        <v>218471.20665000001</v>
      </c>
      <c r="W164" s="18">
        <v>10345.92735</v>
      </c>
      <c r="X164" s="18">
        <v>7242.1491450000103</v>
      </c>
      <c r="Y164" s="18">
        <v>1.028</v>
      </c>
      <c r="Z164" s="18">
        <v>40445</v>
      </c>
      <c r="AA164" s="18">
        <v>264221.64757199999</v>
      </c>
      <c r="AB164" s="18">
        <v>291874.97544120898</v>
      </c>
      <c r="AC164" s="18">
        <v>7216.5898242356097</v>
      </c>
      <c r="AD164" s="18">
        <v>919.73544600639002</v>
      </c>
      <c r="AE164" s="18">
        <v>37198700</v>
      </c>
      <c r="AF164" s="18"/>
      <c r="AG164" s="18"/>
    </row>
    <row r="165" spans="1:33">
      <c r="A165" s="18" t="s">
        <v>823</v>
      </c>
      <c r="B165" s="18" t="s">
        <v>844</v>
      </c>
      <c r="C165" s="18" t="s">
        <v>499</v>
      </c>
      <c r="D165" s="18">
        <v>67923.680999999997</v>
      </c>
      <c r="E165" s="18">
        <v>6212</v>
      </c>
      <c r="F165" s="18">
        <v>74135.680999999997</v>
      </c>
      <c r="G165" s="18">
        <v>38657</v>
      </c>
      <c r="H165" s="18">
        <v>29272</v>
      </c>
      <c r="I165" s="18">
        <v>1329</v>
      </c>
      <c r="J165" s="18">
        <v>0</v>
      </c>
      <c r="K165" s="18">
        <v>4804</v>
      </c>
      <c r="L165" s="18">
        <v>20</v>
      </c>
      <c r="M165" s="18">
        <v>12115</v>
      </c>
      <c r="N165" s="18">
        <v>6212</v>
      </c>
      <c r="O165" s="18">
        <v>54</v>
      </c>
      <c r="P165" s="18">
        <v>54177.785499999998</v>
      </c>
      <c r="Q165" s="18">
        <v>30094.25</v>
      </c>
      <c r="R165" s="18">
        <v>-10360.65</v>
      </c>
      <c r="S165" s="18">
        <v>3220.65</v>
      </c>
      <c r="T165" s="18">
        <v>77132.035499999998</v>
      </c>
      <c r="U165" s="18">
        <v>74135.680999999997</v>
      </c>
      <c r="V165" s="18">
        <v>63015.328849999998</v>
      </c>
      <c r="W165" s="18">
        <v>14116.70665</v>
      </c>
      <c r="X165" s="18">
        <v>9881.6946549999993</v>
      </c>
      <c r="Y165" s="18">
        <v>1.133</v>
      </c>
      <c r="Z165" s="18">
        <v>14460</v>
      </c>
      <c r="AA165" s="18">
        <v>83995.726573000007</v>
      </c>
      <c r="AB165" s="18">
        <v>92786.684421761005</v>
      </c>
      <c r="AC165" s="18">
        <v>6416.7831550318797</v>
      </c>
      <c r="AD165" s="18">
        <v>119.928776802656</v>
      </c>
      <c r="AE165" s="18">
        <v>1734170</v>
      </c>
      <c r="AF165" s="18"/>
      <c r="AG165" s="18"/>
    </row>
    <row r="166" spans="1:33">
      <c r="A166" s="18" t="s">
        <v>823</v>
      </c>
      <c r="B166" s="18" t="s">
        <v>845</v>
      </c>
      <c r="C166" s="18" t="s">
        <v>500</v>
      </c>
      <c r="D166" s="18">
        <v>95080.51</v>
      </c>
      <c r="E166" s="18">
        <v>6926</v>
      </c>
      <c r="F166" s="18">
        <v>102006.51</v>
      </c>
      <c r="G166" s="18">
        <v>55004</v>
      </c>
      <c r="H166" s="18">
        <v>17778</v>
      </c>
      <c r="I166" s="18">
        <v>5054</v>
      </c>
      <c r="J166" s="18">
        <v>0</v>
      </c>
      <c r="K166" s="18">
        <v>4239</v>
      </c>
      <c r="L166" s="18">
        <v>815</v>
      </c>
      <c r="M166" s="18">
        <v>5853</v>
      </c>
      <c r="N166" s="18">
        <v>6926</v>
      </c>
      <c r="O166" s="18">
        <v>2785</v>
      </c>
      <c r="P166" s="18">
        <v>77088.106</v>
      </c>
      <c r="Q166" s="18">
        <v>23010.35</v>
      </c>
      <c r="R166" s="18">
        <v>-8035.05</v>
      </c>
      <c r="S166" s="18">
        <v>4892.09</v>
      </c>
      <c r="T166" s="18">
        <v>96955.495999999999</v>
      </c>
      <c r="U166" s="18">
        <v>102006.51</v>
      </c>
      <c r="V166" s="18">
        <v>86705.533500000005</v>
      </c>
      <c r="W166" s="18">
        <v>10249.9625</v>
      </c>
      <c r="X166" s="18">
        <v>7174.9737500000101</v>
      </c>
      <c r="Y166" s="18">
        <v>1.07</v>
      </c>
      <c r="Z166" s="18">
        <v>14209</v>
      </c>
      <c r="AA166" s="18">
        <v>109146.9657</v>
      </c>
      <c r="AB166" s="18">
        <v>120570.241787206</v>
      </c>
      <c r="AC166" s="18">
        <v>8485.4839740450607</v>
      </c>
      <c r="AD166" s="18">
        <v>2188.6295958158298</v>
      </c>
      <c r="AE166" s="18">
        <v>31098238</v>
      </c>
      <c r="AF166" s="18"/>
      <c r="AG166" s="18"/>
    </row>
    <row r="167" spans="1:33">
      <c r="A167" s="18" t="s">
        <v>823</v>
      </c>
      <c r="B167" s="18" t="s">
        <v>846</v>
      </c>
      <c r="C167" s="18" t="s">
        <v>501</v>
      </c>
      <c r="D167" s="18">
        <v>167919.478</v>
      </c>
      <c r="E167" s="18">
        <v>11528</v>
      </c>
      <c r="F167" s="18">
        <v>179447.478</v>
      </c>
      <c r="G167" s="18">
        <v>102025</v>
      </c>
      <c r="H167" s="18">
        <v>3506</v>
      </c>
      <c r="I167" s="18">
        <v>2246</v>
      </c>
      <c r="J167" s="18">
        <v>0</v>
      </c>
      <c r="K167" s="18">
        <v>1082</v>
      </c>
      <c r="L167" s="18">
        <v>4977</v>
      </c>
      <c r="M167" s="18">
        <v>26004</v>
      </c>
      <c r="N167" s="18">
        <v>11528</v>
      </c>
      <c r="O167" s="18">
        <v>333</v>
      </c>
      <c r="P167" s="18">
        <v>142988.03750000001</v>
      </c>
      <c r="Q167" s="18">
        <v>5808.9</v>
      </c>
      <c r="R167" s="18">
        <v>-26616.9</v>
      </c>
      <c r="S167" s="18">
        <v>5378.12</v>
      </c>
      <c r="T167" s="18">
        <v>127558.1575</v>
      </c>
      <c r="U167" s="18">
        <v>179447.478</v>
      </c>
      <c r="V167" s="18">
        <v>152530.35630000001</v>
      </c>
      <c r="W167" s="18">
        <v>-24972.198799999998</v>
      </c>
      <c r="X167" s="18">
        <v>-17480.53916</v>
      </c>
      <c r="Y167" s="18">
        <v>0.90300000000000002</v>
      </c>
      <c r="Z167" s="18">
        <v>24798</v>
      </c>
      <c r="AA167" s="18">
        <v>162041.07263400001</v>
      </c>
      <c r="AB167" s="18">
        <v>179000.22397910399</v>
      </c>
      <c r="AC167" s="18">
        <v>7218.3330905356997</v>
      </c>
      <c r="AD167" s="18">
        <v>921.47871230648104</v>
      </c>
      <c r="AE167" s="18">
        <v>22850829</v>
      </c>
      <c r="AF167" s="18"/>
      <c r="AG167" s="18"/>
    </row>
    <row r="168" spans="1:33">
      <c r="A168" s="18" t="s">
        <v>823</v>
      </c>
      <c r="B168" s="18" t="s">
        <v>847</v>
      </c>
      <c r="C168" s="18" t="s">
        <v>502</v>
      </c>
      <c r="D168" s="18">
        <v>193325.302</v>
      </c>
      <c r="E168" s="18">
        <v>20010</v>
      </c>
      <c r="F168" s="18">
        <v>213335.302</v>
      </c>
      <c r="G168" s="18">
        <v>120488</v>
      </c>
      <c r="H168" s="18">
        <v>22992</v>
      </c>
      <c r="I168" s="18">
        <v>12109</v>
      </c>
      <c r="J168" s="18">
        <v>0</v>
      </c>
      <c r="K168" s="18">
        <v>9422</v>
      </c>
      <c r="L168" s="18">
        <v>6736</v>
      </c>
      <c r="M168" s="18">
        <v>11094</v>
      </c>
      <c r="N168" s="18">
        <v>20010</v>
      </c>
      <c r="O168" s="18">
        <v>396</v>
      </c>
      <c r="P168" s="18">
        <v>168863.932</v>
      </c>
      <c r="Q168" s="18">
        <v>37844.550000000003</v>
      </c>
      <c r="R168" s="18">
        <v>-15492.1</v>
      </c>
      <c r="S168" s="18">
        <v>15122.52</v>
      </c>
      <c r="T168" s="18">
        <v>206338.902</v>
      </c>
      <c r="U168" s="18">
        <v>213335.302</v>
      </c>
      <c r="V168" s="18">
        <v>181335.0067</v>
      </c>
      <c r="W168" s="18">
        <v>25003.8953</v>
      </c>
      <c r="X168" s="18">
        <v>17502.726709999999</v>
      </c>
      <c r="Y168" s="18">
        <v>1.0820000000000001</v>
      </c>
      <c r="Z168" s="18">
        <v>35345</v>
      </c>
      <c r="AA168" s="18">
        <v>230828.796764</v>
      </c>
      <c r="AB168" s="18">
        <v>254987.242740046</v>
      </c>
      <c r="AC168" s="18">
        <v>7214.2380178255999</v>
      </c>
      <c r="AD168" s="18">
        <v>917.38363959637695</v>
      </c>
      <c r="AE168" s="18">
        <v>32424925</v>
      </c>
      <c r="AF168" s="18"/>
      <c r="AG168" s="18"/>
    </row>
    <row r="169" spans="1:33">
      <c r="A169" s="18" t="s">
        <v>823</v>
      </c>
      <c r="B169" s="18" t="s">
        <v>848</v>
      </c>
      <c r="C169" s="18" t="s">
        <v>503</v>
      </c>
      <c r="D169" s="18">
        <v>76139.455000000002</v>
      </c>
      <c r="E169" s="18">
        <v>3774</v>
      </c>
      <c r="F169" s="18">
        <v>79913.455000000002</v>
      </c>
      <c r="G169" s="18">
        <v>48658</v>
      </c>
      <c r="H169" s="18">
        <v>2643</v>
      </c>
      <c r="I169" s="18">
        <v>3374</v>
      </c>
      <c r="J169" s="18">
        <v>0</v>
      </c>
      <c r="K169" s="18">
        <v>2546</v>
      </c>
      <c r="L169" s="18">
        <v>1054</v>
      </c>
      <c r="M169" s="18">
        <v>12329</v>
      </c>
      <c r="N169" s="18">
        <v>3774</v>
      </c>
      <c r="O169" s="18">
        <v>518</v>
      </c>
      <c r="P169" s="18">
        <v>68194.187000000005</v>
      </c>
      <c r="Q169" s="18">
        <v>7278.55</v>
      </c>
      <c r="R169" s="18">
        <v>-11815.85</v>
      </c>
      <c r="S169" s="18">
        <v>1111.97</v>
      </c>
      <c r="T169" s="18">
        <v>64768.857000000004</v>
      </c>
      <c r="U169" s="18">
        <v>79913.455000000002</v>
      </c>
      <c r="V169" s="18">
        <v>67926.436749999993</v>
      </c>
      <c r="W169" s="18">
        <v>-3157.5797499999799</v>
      </c>
      <c r="X169" s="18">
        <v>-2210.3058249999899</v>
      </c>
      <c r="Y169" s="18">
        <v>0.97199999999999998</v>
      </c>
      <c r="Z169" s="18">
        <v>9274</v>
      </c>
      <c r="AA169" s="18">
        <v>77675.878259999998</v>
      </c>
      <c r="AB169" s="18">
        <v>85805.403409778795</v>
      </c>
      <c r="AC169" s="18">
        <v>9252.2539799200804</v>
      </c>
      <c r="AD169" s="18">
        <v>2955.39960169086</v>
      </c>
      <c r="AE169" s="18">
        <v>27408376</v>
      </c>
      <c r="AF169" s="18"/>
      <c r="AG169" s="18"/>
    </row>
    <row r="170" spans="1:33">
      <c r="A170" s="18" t="s">
        <v>823</v>
      </c>
      <c r="B170" s="18" t="s">
        <v>849</v>
      </c>
      <c r="C170" s="18" t="s">
        <v>504</v>
      </c>
      <c r="D170" s="18">
        <v>57887.076000000001</v>
      </c>
      <c r="E170" s="18">
        <v>4687</v>
      </c>
      <c r="F170" s="18">
        <v>62574.076000000001</v>
      </c>
      <c r="G170" s="18">
        <v>33661</v>
      </c>
      <c r="H170" s="18">
        <v>8783</v>
      </c>
      <c r="I170" s="18">
        <v>1234</v>
      </c>
      <c r="J170" s="18">
        <v>0</v>
      </c>
      <c r="K170" s="18">
        <v>3243</v>
      </c>
      <c r="L170" s="18">
        <v>122</v>
      </c>
      <c r="M170" s="18">
        <v>6456</v>
      </c>
      <c r="N170" s="18">
        <v>4687</v>
      </c>
      <c r="O170" s="18">
        <v>0</v>
      </c>
      <c r="P170" s="18">
        <v>47175.891499999998</v>
      </c>
      <c r="Q170" s="18">
        <v>11271</v>
      </c>
      <c r="R170" s="18">
        <v>-5591.3</v>
      </c>
      <c r="S170" s="18">
        <v>2886.43</v>
      </c>
      <c r="T170" s="18">
        <v>55742.021500000003</v>
      </c>
      <c r="U170" s="18">
        <v>62574.076000000001</v>
      </c>
      <c r="V170" s="18">
        <v>53187.964599999999</v>
      </c>
      <c r="W170" s="18">
        <v>2554.0569</v>
      </c>
      <c r="X170" s="18">
        <v>1787.8398299999999</v>
      </c>
      <c r="Y170" s="18">
        <v>1.0289999999999999</v>
      </c>
      <c r="Z170" s="18">
        <v>10591</v>
      </c>
      <c r="AA170" s="18">
        <v>64388.724203999998</v>
      </c>
      <c r="AB170" s="18">
        <v>71127.621330164198</v>
      </c>
      <c r="AC170" s="18">
        <v>6715.8550967957799</v>
      </c>
      <c r="AD170" s="18">
        <v>419.00071856656098</v>
      </c>
      <c r="AE170" s="18">
        <v>4437637</v>
      </c>
      <c r="AF170" s="18"/>
      <c r="AG170" s="18"/>
    </row>
    <row r="171" spans="1:33">
      <c r="A171" s="18" t="s">
        <v>823</v>
      </c>
      <c r="B171" s="18" t="s">
        <v>850</v>
      </c>
      <c r="C171" s="18" t="s">
        <v>505</v>
      </c>
      <c r="D171" s="18">
        <v>356527.842</v>
      </c>
      <c r="E171" s="18">
        <v>25022</v>
      </c>
      <c r="F171" s="18">
        <v>381549.842</v>
      </c>
      <c r="G171" s="18">
        <v>224612</v>
      </c>
      <c r="H171" s="18">
        <v>65726</v>
      </c>
      <c r="I171" s="18">
        <v>42081</v>
      </c>
      <c r="J171" s="18">
        <v>0</v>
      </c>
      <c r="K171" s="18">
        <v>9599</v>
      </c>
      <c r="L171" s="18">
        <v>35083</v>
      </c>
      <c r="M171" s="18">
        <v>21196</v>
      </c>
      <c r="N171" s="18">
        <v>25022</v>
      </c>
      <c r="O171" s="18">
        <v>3241</v>
      </c>
      <c r="P171" s="18">
        <v>314793.71799999999</v>
      </c>
      <c r="Q171" s="18">
        <v>99795.1</v>
      </c>
      <c r="R171" s="18">
        <v>-50592</v>
      </c>
      <c r="S171" s="18">
        <v>17665.38</v>
      </c>
      <c r="T171" s="18">
        <v>381662.19799999997</v>
      </c>
      <c r="U171" s="18">
        <v>381549.842</v>
      </c>
      <c r="V171" s="18">
        <v>324317.36570000002</v>
      </c>
      <c r="W171" s="18">
        <v>57344.832300000002</v>
      </c>
      <c r="X171" s="18">
        <v>40141.382610000001</v>
      </c>
      <c r="Y171" s="18">
        <v>1.105</v>
      </c>
      <c r="Z171" s="18">
        <v>70205</v>
      </c>
      <c r="AA171" s="18">
        <v>421612.57540999999</v>
      </c>
      <c r="AB171" s="18">
        <v>465738.37240177498</v>
      </c>
      <c r="AC171" s="18">
        <v>6633.9772438113396</v>
      </c>
      <c r="AD171" s="18">
        <v>337.12286558212099</v>
      </c>
      <c r="AE171" s="18">
        <v>23667711</v>
      </c>
      <c r="AF171" s="18"/>
      <c r="AG171" s="18"/>
    </row>
    <row r="172" spans="1:33">
      <c r="A172" s="18" t="s">
        <v>823</v>
      </c>
      <c r="B172" s="18" t="s">
        <v>851</v>
      </c>
      <c r="C172" s="18" t="s">
        <v>506</v>
      </c>
      <c r="D172" s="18">
        <v>69233.331000000006</v>
      </c>
      <c r="E172" s="18">
        <v>3482</v>
      </c>
      <c r="F172" s="18">
        <v>72715.331000000006</v>
      </c>
      <c r="G172" s="18">
        <v>48920</v>
      </c>
      <c r="H172" s="18">
        <v>9605</v>
      </c>
      <c r="I172" s="18">
        <v>1750</v>
      </c>
      <c r="J172" s="18">
        <v>2508</v>
      </c>
      <c r="K172" s="18">
        <v>2417</v>
      </c>
      <c r="L172" s="18">
        <v>331</v>
      </c>
      <c r="M172" s="18">
        <v>7248</v>
      </c>
      <c r="N172" s="18">
        <v>3482</v>
      </c>
      <c r="O172" s="18">
        <v>57</v>
      </c>
      <c r="P172" s="18">
        <v>68561.38</v>
      </c>
      <c r="Q172" s="18">
        <v>13838</v>
      </c>
      <c r="R172" s="18">
        <v>-6490.6</v>
      </c>
      <c r="S172" s="18">
        <v>1727.54</v>
      </c>
      <c r="T172" s="18">
        <v>77636.320000000007</v>
      </c>
      <c r="U172" s="18">
        <v>72715.331000000006</v>
      </c>
      <c r="V172" s="18">
        <v>61808.031349999997</v>
      </c>
      <c r="W172" s="18">
        <v>15828.28865</v>
      </c>
      <c r="X172" s="18">
        <v>11079.802055</v>
      </c>
      <c r="Y172" s="18">
        <v>1.1519999999999999</v>
      </c>
      <c r="Z172" s="18">
        <v>15405</v>
      </c>
      <c r="AA172" s="18">
        <v>83768.061312000005</v>
      </c>
      <c r="AB172" s="18">
        <v>92535.191809123804</v>
      </c>
      <c r="AC172" s="18">
        <v>6006.8284199366299</v>
      </c>
      <c r="AD172" s="18">
        <v>-290.02595829259502</v>
      </c>
      <c r="AE172" s="18">
        <v>-4467850</v>
      </c>
      <c r="AF172" s="18"/>
      <c r="AG172" s="18"/>
    </row>
    <row r="173" spans="1:33">
      <c r="A173" s="18" t="s">
        <v>823</v>
      </c>
      <c r="B173" s="18" t="s">
        <v>852</v>
      </c>
      <c r="C173" s="18" t="s">
        <v>507</v>
      </c>
      <c r="D173" s="18">
        <v>190078.666</v>
      </c>
      <c r="E173" s="18">
        <v>14775</v>
      </c>
      <c r="F173" s="18">
        <v>204853.666</v>
      </c>
      <c r="G173" s="18">
        <v>122025</v>
      </c>
      <c r="H173" s="18">
        <v>22345</v>
      </c>
      <c r="I173" s="18">
        <v>5004</v>
      </c>
      <c r="J173" s="18">
        <v>0</v>
      </c>
      <c r="K173" s="18">
        <v>8955</v>
      </c>
      <c r="L173" s="18">
        <v>1581</v>
      </c>
      <c r="M173" s="18">
        <v>31671</v>
      </c>
      <c r="N173" s="18">
        <v>14775</v>
      </c>
      <c r="O173" s="18">
        <v>2856</v>
      </c>
      <c r="P173" s="18">
        <v>171018.03750000001</v>
      </c>
      <c r="Q173" s="18">
        <v>30858.400000000001</v>
      </c>
      <c r="R173" s="18">
        <v>-30691.8</v>
      </c>
      <c r="S173" s="18">
        <v>7174.68</v>
      </c>
      <c r="T173" s="18">
        <v>178359.3175</v>
      </c>
      <c r="U173" s="18">
        <v>204853.666</v>
      </c>
      <c r="V173" s="18">
        <v>174125.61610000001</v>
      </c>
      <c r="W173" s="18">
        <v>4233.7014000000199</v>
      </c>
      <c r="X173" s="18">
        <v>2963.5909800000099</v>
      </c>
      <c r="Y173" s="18">
        <v>1.014</v>
      </c>
      <c r="Z173" s="18">
        <v>39772</v>
      </c>
      <c r="AA173" s="18">
        <v>207721.61732399999</v>
      </c>
      <c r="AB173" s="18">
        <v>229461.675499278</v>
      </c>
      <c r="AC173" s="18">
        <v>5769.42762494413</v>
      </c>
      <c r="AD173" s="18">
        <v>-527.42675328509802</v>
      </c>
      <c r="AE173" s="18">
        <v>-20976817</v>
      </c>
      <c r="AF173" s="18"/>
      <c r="AG173" s="18"/>
    </row>
    <row r="174" spans="1:33">
      <c r="A174" s="18" t="s">
        <v>823</v>
      </c>
      <c r="B174" s="18" t="s">
        <v>853</v>
      </c>
      <c r="C174" s="18" t="s">
        <v>508</v>
      </c>
      <c r="D174" s="18">
        <v>95293.551000000007</v>
      </c>
      <c r="E174" s="18">
        <v>12022</v>
      </c>
      <c r="F174" s="18">
        <v>107315.55100000001</v>
      </c>
      <c r="G174" s="18">
        <v>77977</v>
      </c>
      <c r="H174" s="18">
        <v>6041</v>
      </c>
      <c r="I174" s="18">
        <v>2766</v>
      </c>
      <c r="J174" s="18">
        <v>0</v>
      </c>
      <c r="K174" s="18">
        <v>5232</v>
      </c>
      <c r="L174" s="18">
        <v>1093</v>
      </c>
      <c r="M174" s="18">
        <v>25993</v>
      </c>
      <c r="N174" s="18">
        <v>12022</v>
      </c>
      <c r="O174" s="18">
        <v>4645</v>
      </c>
      <c r="P174" s="18">
        <v>109284.76549999999</v>
      </c>
      <c r="Q174" s="18">
        <v>11933.15</v>
      </c>
      <c r="R174" s="18">
        <v>-26971.35</v>
      </c>
      <c r="S174" s="18">
        <v>5799.89</v>
      </c>
      <c r="T174" s="18">
        <v>100046.4555</v>
      </c>
      <c r="U174" s="18">
        <v>107315.55100000001</v>
      </c>
      <c r="V174" s="18">
        <v>91218.218349999996</v>
      </c>
      <c r="W174" s="18">
        <v>8828.2371499999899</v>
      </c>
      <c r="X174" s="18">
        <v>6179.7660049999904</v>
      </c>
      <c r="Y174" s="18">
        <v>1.0580000000000001</v>
      </c>
      <c r="Z174" s="18">
        <v>18765</v>
      </c>
      <c r="AA174" s="18">
        <v>113539.852958</v>
      </c>
      <c r="AB174" s="18">
        <v>125422.88680069</v>
      </c>
      <c r="AC174" s="18">
        <v>6683.8735305457003</v>
      </c>
      <c r="AD174" s="18">
        <v>387.01915231647598</v>
      </c>
      <c r="AE174" s="18">
        <v>7262414</v>
      </c>
      <c r="AF174" s="18"/>
      <c r="AG174" s="18"/>
    </row>
    <row r="175" spans="1:33">
      <c r="A175" s="18" t="s">
        <v>823</v>
      </c>
      <c r="B175" s="18" t="s">
        <v>854</v>
      </c>
      <c r="C175" s="18" t="s">
        <v>509</v>
      </c>
      <c r="D175" s="18">
        <v>364580.57799999998</v>
      </c>
      <c r="E175" s="18">
        <v>30070</v>
      </c>
      <c r="F175" s="18">
        <v>394650.57799999998</v>
      </c>
      <c r="G175" s="18">
        <v>219708</v>
      </c>
      <c r="H175" s="18">
        <v>31608</v>
      </c>
      <c r="I175" s="18">
        <v>12468</v>
      </c>
      <c r="J175" s="18">
        <v>0</v>
      </c>
      <c r="K175" s="18">
        <v>2956</v>
      </c>
      <c r="L175" s="18">
        <v>3633</v>
      </c>
      <c r="M175" s="18">
        <v>69953</v>
      </c>
      <c r="N175" s="18">
        <v>30070</v>
      </c>
      <c r="O175" s="18">
        <v>319</v>
      </c>
      <c r="P175" s="18">
        <v>307920.76199999999</v>
      </c>
      <c r="Q175" s="18">
        <v>39977.199999999997</v>
      </c>
      <c r="R175" s="18">
        <v>-62819.25</v>
      </c>
      <c r="S175" s="18">
        <v>13667.49</v>
      </c>
      <c r="T175" s="18">
        <v>298746.20199999999</v>
      </c>
      <c r="U175" s="18">
        <v>394650.57799999998</v>
      </c>
      <c r="V175" s="18">
        <v>335452.99129999999</v>
      </c>
      <c r="W175" s="18">
        <v>-36706.789299999997</v>
      </c>
      <c r="X175" s="18">
        <v>-25694.752509999998</v>
      </c>
      <c r="Y175" s="18">
        <v>0.93500000000000005</v>
      </c>
      <c r="Z175" s="18">
        <v>57404</v>
      </c>
      <c r="AA175" s="18">
        <v>368998.29042999999</v>
      </c>
      <c r="AB175" s="18">
        <v>407617.49821333599</v>
      </c>
      <c r="AC175" s="18">
        <v>7100.8553099668397</v>
      </c>
      <c r="AD175" s="18">
        <v>804.000931737614</v>
      </c>
      <c r="AE175" s="18">
        <v>46152869</v>
      </c>
      <c r="AF175" s="18"/>
      <c r="AG175" s="18"/>
    </row>
    <row r="176" spans="1:33">
      <c r="A176" s="18" t="s">
        <v>823</v>
      </c>
      <c r="B176" s="18" t="s">
        <v>855</v>
      </c>
      <c r="C176" s="18" t="s">
        <v>510</v>
      </c>
      <c r="D176" s="18">
        <v>32154.47</v>
      </c>
      <c r="E176" s="18">
        <v>3490</v>
      </c>
      <c r="F176" s="18">
        <v>35644.47</v>
      </c>
      <c r="G176" s="18">
        <v>19970</v>
      </c>
      <c r="H176" s="18">
        <v>7783</v>
      </c>
      <c r="I176" s="18">
        <v>396</v>
      </c>
      <c r="J176" s="18">
        <v>0</v>
      </c>
      <c r="K176" s="18">
        <v>1834</v>
      </c>
      <c r="L176" s="18">
        <v>0</v>
      </c>
      <c r="M176" s="18">
        <v>5603</v>
      </c>
      <c r="N176" s="18">
        <v>3490</v>
      </c>
      <c r="O176" s="18">
        <v>0</v>
      </c>
      <c r="P176" s="18">
        <v>27987.955000000002</v>
      </c>
      <c r="Q176" s="18">
        <v>8511.0499999999993</v>
      </c>
      <c r="R176" s="18">
        <v>-4762.55</v>
      </c>
      <c r="S176" s="18">
        <v>2013.99</v>
      </c>
      <c r="T176" s="18">
        <v>33750.445</v>
      </c>
      <c r="U176" s="18">
        <v>35644.47</v>
      </c>
      <c r="V176" s="18">
        <v>30297.799500000001</v>
      </c>
      <c r="W176" s="18">
        <v>3452.6455000000001</v>
      </c>
      <c r="X176" s="18">
        <v>2416.85185</v>
      </c>
      <c r="Y176" s="18">
        <v>1.0680000000000001</v>
      </c>
      <c r="Z176" s="18">
        <v>9157</v>
      </c>
      <c r="AA176" s="18">
        <v>38068.293960000003</v>
      </c>
      <c r="AB176" s="18">
        <v>42052.505791131101</v>
      </c>
      <c r="AC176" s="18">
        <v>4592.3889692182101</v>
      </c>
      <c r="AD176" s="18">
        <v>-1704.46540901101</v>
      </c>
      <c r="AE176" s="18">
        <v>-15607790</v>
      </c>
      <c r="AF176" s="18"/>
      <c r="AG176" s="18"/>
    </row>
    <row r="177" spans="1:33">
      <c r="A177" s="18" t="s">
        <v>823</v>
      </c>
      <c r="B177" s="18" t="s">
        <v>856</v>
      </c>
      <c r="C177" s="18" t="s">
        <v>511</v>
      </c>
      <c r="D177" s="18">
        <v>135190.83199999999</v>
      </c>
      <c r="E177" s="18">
        <v>9075</v>
      </c>
      <c r="F177" s="18">
        <v>144265.83199999999</v>
      </c>
      <c r="G177" s="18">
        <v>90234</v>
      </c>
      <c r="H177" s="18">
        <v>23931</v>
      </c>
      <c r="I177" s="18">
        <v>2797</v>
      </c>
      <c r="J177" s="18">
        <v>0</v>
      </c>
      <c r="K177" s="18">
        <v>7983</v>
      </c>
      <c r="L177" s="18">
        <v>1261</v>
      </c>
      <c r="M177" s="18">
        <v>13354</v>
      </c>
      <c r="N177" s="18">
        <v>9075</v>
      </c>
      <c r="O177" s="18">
        <v>4175</v>
      </c>
      <c r="P177" s="18">
        <v>126462.951</v>
      </c>
      <c r="Q177" s="18">
        <v>29504.35</v>
      </c>
      <c r="R177" s="18">
        <v>-15971.5</v>
      </c>
      <c r="S177" s="18">
        <v>5443.57</v>
      </c>
      <c r="T177" s="18">
        <v>145439.37100000001</v>
      </c>
      <c r="U177" s="18">
        <v>144265.83199999999</v>
      </c>
      <c r="V177" s="18">
        <v>122625.9572</v>
      </c>
      <c r="W177" s="18">
        <v>22813.413799999998</v>
      </c>
      <c r="X177" s="18">
        <v>15969.389660000001</v>
      </c>
      <c r="Y177" s="18">
        <v>1.111</v>
      </c>
      <c r="Z177" s="18">
        <v>27842</v>
      </c>
      <c r="AA177" s="18">
        <v>160279.33935200001</v>
      </c>
      <c r="AB177" s="18">
        <v>177054.10842368801</v>
      </c>
      <c r="AC177" s="18">
        <v>6359.2453280542904</v>
      </c>
      <c r="AD177" s="18">
        <v>62.390949825068702</v>
      </c>
      <c r="AE177" s="18">
        <v>1737089</v>
      </c>
      <c r="AF177" s="18"/>
      <c r="AG177" s="18"/>
    </row>
    <row r="178" spans="1:33">
      <c r="A178" s="18" t="s">
        <v>823</v>
      </c>
      <c r="B178" s="18" t="s">
        <v>857</v>
      </c>
      <c r="C178" s="18" t="s">
        <v>512</v>
      </c>
      <c r="D178" s="18">
        <v>62042.796000000002</v>
      </c>
      <c r="E178" s="18">
        <v>6523</v>
      </c>
      <c r="F178" s="18">
        <v>68565.796000000002</v>
      </c>
      <c r="G178" s="18">
        <v>37454</v>
      </c>
      <c r="H178" s="18">
        <v>4589</v>
      </c>
      <c r="I178" s="18">
        <v>161</v>
      </c>
      <c r="J178" s="18">
        <v>0</v>
      </c>
      <c r="K178" s="18">
        <v>3811</v>
      </c>
      <c r="L178" s="18">
        <v>72</v>
      </c>
      <c r="M178" s="18">
        <v>8175</v>
      </c>
      <c r="N178" s="18">
        <v>6523</v>
      </c>
      <c r="O178" s="18">
        <v>53</v>
      </c>
      <c r="P178" s="18">
        <v>52491.781000000003</v>
      </c>
      <c r="Q178" s="18">
        <v>7276.85</v>
      </c>
      <c r="R178" s="18">
        <v>-7055</v>
      </c>
      <c r="S178" s="18">
        <v>4154.8</v>
      </c>
      <c r="T178" s="18">
        <v>56868.430999999997</v>
      </c>
      <c r="U178" s="18">
        <v>68565.796000000002</v>
      </c>
      <c r="V178" s="18">
        <v>58280.926599999999</v>
      </c>
      <c r="W178" s="18">
        <v>-1412.4956</v>
      </c>
      <c r="X178" s="18">
        <v>-988.74692000000096</v>
      </c>
      <c r="Y178" s="18">
        <v>0.98599999999999999</v>
      </c>
      <c r="Z178" s="18">
        <v>13340</v>
      </c>
      <c r="AA178" s="18">
        <v>67605.874855999995</v>
      </c>
      <c r="AB178" s="18">
        <v>74681.477632900598</v>
      </c>
      <c r="AC178" s="18">
        <v>5598.3116666342303</v>
      </c>
      <c r="AD178" s="18">
        <v>-698.54271159499206</v>
      </c>
      <c r="AE178" s="18">
        <v>-9318560</v>
      </c>
      <c r="AF178" s="18"/>
      <c r="AG178" s="18"/>
    </row>
    <row r="179" spans="1:33">
      <c r="A179" s="18" t="s">
        <v>823</v>
      </c>
      <c r="B179" s="18" t="s">
        <v>858</v>
      </c>
      <c r="C179" s="18" t="s">
        <v>513</v>
      </c>
      <c r="D179" s="18">
        <v>46361.373</v>
      </c>
      <c r="E179" s="18">
        <v>7939</v>
      </c>
      <c r="F179" s="18">
        <v>54300.373</v>
      </c>
      <c r="G179" s="18">
        <v>31716</v>
      </c>
      <c r="H179" s="18">
        <v>10192</v>
      </c>
      <c r="I179" s="18">
        <v>2229</v>
      </c>
      <c r="J179" s="18">
        <v>0</v>
      </c>
      <c r="K179" s="18">
        <v>2995</v>
      </c>
      <c r="L179" s="18">
        <v>62</v>
      </c>
      <c r="M179" s="18">
        <v>7075</v>
      </c>
      <c r="N179" s="18">
        <v>7939</v>
      </c>
      <c r="O179" s="18">
        <v>0</v>
      </c>
      <c r="P179" s="18">
        <v>44449.974000000002</v>
      </c>
      <c r="Q179" s="18">
        <v>13103.6</v>
      </c>
      <c r="R179" s="18">
        <v>-6066.45</v>
      </c>
      <c r="S179" s="18">
        <v>5545.4</v>
      </c>
      <c r="T179" s="18">
        <v>57032.523999999998</v>
      </c>
      <c r="U179" s="18">
        <v>54300.373</v>
      </c>
      <c r="V179" s="18">
        <v>46155.317049999998</v>
      </c>
      <c r="W179" s="18">
        <v>10877.20695</v>
      </c>
      <c r="X179" s="18">
        <v>7614.0448649999998</v>
      </c>
      <c r="Y179" s="18">
        <v>1.1399999999999999</v>
      </c>
      <c r="Z179" s="18">
        <v>10852</v>
      </c>
      <c r="AA179" s="18">
        <v>61902.425219999997</v>
      </c>
      <c r="AB179" s="18">
        <v>68381.107327382604</v>
      </c>
      <c r="AC179" s="18">
        <v>6301.24468553102</v>
      </c>
      <c r="AD179" s="18">
        <v>4.3903073017972902</v>
      </c>
      <c r="AE179" s="18">
        <v>47644</v>
      </c>
      <c r="AF179" s="18"/>
      <c r="AG179" s="18"/>
    </row>
    <row r="180" spans="1:33">
      <c r="A180" s="18" t="s">
        <v>823</v>
      </c>
      <c r="B180" s="18" t="s">
        <v>859</v>
      </c>
      <c r="C180" s="18" t="s">
        <v>514</v>
      </c>
      <c r="D180" s="18">
        <v>56690.213000000003</v>
      </c>
      <c r="E180" s="18">
        <v>3491</v>
      </c>
      <c r="F180" s="18">
        <v>60181.213000000003</v>
      </c>
      <c r="G180" s="18">
        <v>44859</v>
      </c>
      <c r="H180" s="18">
        <v>10548</v>
      </c>
      <c r="I180" s="18">
        <v>2440</v>
      </c>
      <c r="J180" s="18">
        <v>0</v>
      </c>
      <c r="K180" s="18">
        <v>3603</v>
      </c>
      <c r="L180" s="18">
        <v>1231</v>
      </c>
      <c r="M180" s="18">
        <v>9964</v>
      </c>
      <c r="N180" s="18">
        <v>3491</v>
      </c>
      <c r="O180" s="18">
        <v>675</v>
      </c>
      <c r="P180" s="18">
        <v>62869.888500000001</v>
      </c>
      <c r="Q180" s="18">
        <v>14102.35</v>
      </c>
      <c r="R180" s="18">
        <v>-10089.5</v>
      </c>
      <c r="S180" s="18">
        <v>1273.47</v>
      </c>
      <c r="T180" s="18">
        <v>68156.208499999993</v>
      </c>
      <c r="U180" s="18">
        <v>60181.213000000003</v>
      </c>
      <c r="V180" s="18">
        <v>51154.031049999998</v>
      </c>
      <c r="W180" s="18">
        <v>17002.177449999999</v>
      </c>
      <c r="X180" s="18">
        <v>11901.524214999999</v>
      </c>
      <c r="Y180" s="18">
        <v>1.198</v>
      </c>
      <c r="Z180" s="18">
        <v>13001</v>
      </c>
      <c r="AA180" s="18">
        <v>72097.093173999994</v>
      </c>
      <c r="AB180" s="18">
        <v>79642.744994274399</v>
      </c>
      <c r="AC180" s="18">
        <v>6125.8937769613403</v>
      </c>
      <c r="AD180" s="18">
        <v>-170.960601267882</v>
      </c>
      <c r="AE180" s="18">
        <v>-2222659</v>
      </c>
      <c r="AF180" s="18"/>
      <c r="AG180" s="18"/>
    </row>
    <row r="181" spans="1:33">
      <c r="A181" s="18" t="s">
        <v>823</v>
      </c>
      <c r="B181" s="18" t="s">
        <v>860</v>
      </c>
      <c r="C181" s="18" t="s">
        <v>515</v>
      </c>
      <c r="D181" s="18">
        <v>50327.837</v>
      </c>
      <c r="E181" s="18">
        <v>6359</v>
      </c>
      <c r="F181" s="18">
        <v>56686.837</v>
      </c>
      <c r="G181" s="18">
        <v>27649</v>
      </c>
      <c r="H181" s="18">
        <v>5511</v>
      </c>
      <c r="I181" s="18">
        <v>6814</v>
      </c>
      <c r="J181" s="18">
        <v>0</v>
      </c>
      <c r="K181" s="18">
        <v>1670</v>
      </c>
      <c r="L181" s="18">
        <v>636</v>
      </c>
      <c r="M181" s="18">
        <v>10582</v>
      </c>
      <c r="N181" s="18">
        <v>6359</v>
      </c>
      <c r="O181" s="18">
        <v>278</v>
      </c>
      <c r="P181" s="18">
        <v>38750.073499999999</v>
      </c>
      <c r="Q181" s="18">
        <v>11895.75</v>
      </c>
      <c r="R181" s="18">
        <v>-9771.6</v>
      </c>
      <c r="S181" s="18">
        <v>3606.21</v>
      </c>
      <c r="T181" s="18">
        <v>44480.433499999999</v>
      </c>
      <c r="U181" s="18">
        <v>56686.837</v>
      </c>
      <c r="V181" s="18">
        <v>48183.811450000001</v>
      </c>
      <c r="W181" s="18">
        <v>-3703.3779500000001</v>
      </c>
      <c r="X181" s="18">
        <v>-2592.3645649999999</v>
      </c>
      <c r="Y181" s="18">
        <v>0.95399999999999996</v>
      </c>
      <c r="Z181" s="18">
        <v>11402</v>
      </c>
      <c r="AA181" s="18">
        <v>54079.242498</v>
      </c>
      <c r="AB181" s="18">
        <v>59739.153551685202</v>
      </c>
      <c r="AC181" s="18">
        <v>5239.3574418246999</v>
      </c>
      <c r="AD181" s="18">
        <v>-1057.4969364045301</v>
      </c>
      <c r="AE181" s="18">
        <v>-12057580</v>
      </c>
      <c r="AF181" s="18"/>
      <c r="AG181" s="18"/>
    </row>
    <row r="182" spans="1:33">
      <c r="A182" s="18" t="s">
        <v>823</v>
      </c>
      <c r="B182" s="18" t="s">
        <v>861</v>
      </c>
      <c r="C182" s="18" t="s">
        <v>516</v>
      </c>
      <c r="D182" s="18">
        <v>81555.337</v>
      </c>
      <c r="E182" s="18">
        <v>7086</v>
      </c>
      <c r="F182" s="18">
        <v>88641.337</v>
      </c>
      <c r="G182" s="18">
        <v>38447</v>
      </c>
      <c r="H182" s="18">
        <v>9833</v>
      </c>
      <c r="I182" s="18">
        <v>1429</v>
      </c>
      <c r="J182" s="18">
        <v>0</v>
      </c>
      <c r="K182" s="18">
        <v>2379</v>
      </c>
      <c r="L182" s="18">
        <v>19</v>
      </c>
      <c r="M182" s="18">
        <v>5019</v>
      </c>
      <c r="N182" s="18">
        <v>7086</v>
      </c>
      <c r="O182" s="18">
        <v>0</v>
      </c>
      <c r="P182" s="18">
        <v>53883.470500000003</v>
      </c>
      <c r="Q182" s="18">
        <v>11594.85</v>
      </c>
      <c r="R182" s="18">
        <v>-4282.3</v>
      </c>
      <c r="S182" s="18">
        <v>5169.87</v>
      </c>
      <c r="T182" s="18">
        <v>66365.890499999994</v>
      </c>
      <c r="U182" s="18">
        <v>88641.337</v>
      </c>
      <c r="V182" s="18">
        <v>75345.136450000005</v>
      </c>
      <c r="W182" s="18">
        <v>-8979.2459500000004</v>
      </c>
      <c r="X182" s="18">
        <v>-6285.4721650000001</v>
      </c>
      <c r="Y182" s="18">
        <v>0.92900000000000005</v>
      </c>
      <c r="Z182" s="18">
        <v>12861</v>
      </c>
      <c r="AA182" s="18">
        <v>82347.802072999999</v>
      </c>
      <c r="AB182" s="18">
        <v>90966.288828188801</v>
      </c>
      <c r="AC182" s="18">
        <v>7073.0338875817397</v>
      </c>
      <c r="AD182" s="18">
        <v>776.17950935251702</v>
      </c>
      <c r="AE182" s="18">
        <v>9982445</v>
      </c>
      <c r="AF182" s="18"/>
      <c r="AG182" s="18"/>
    </row>
    <row r="183" spans="1:33">
      <c r="A183" s="18" t="s">
        <v>823</v>
      </c>
      <c r="B183" s="18" t="s">
        <v>862</v>
      </c>
      <c r="C183" s="18" t="s">
        <v>517</v>
      </c>
      <c r="D183" s="18">
        <v>79784.398000000001</v>
      </c>
      <c r="E183" s="18">
        <v>8879</v>
      </c>
      <c r="F183" s="18">
        <v>88663.398000000001</v>
      </c>
      <c r="G183" s="18">
        <v>45738</v>
      </c>
      <c r="H183" s="18">
        <v>15727</v>
      </c>
      <c r="I183" s="18">
        <v>1508</v>
      </c>
      <c r="J183" s="18">
        <v>0</v>
      </c>
      <c r="K183" s="18">
        <v>3512</v>
      </c>
      <c r="L183" s="18">
        <v>166</v>
      </c>
      <c r="M183" s="18">
        <v>11418</v>
      </c>
      <c r="N183" s="18">
        <v>8879</v>
      </c>
      <c r="O183" s="18">
        <v>921</v>
      </c>
      <c r="P183" s="18">
        <v>64101.807000000001</v>
      </c>
      <c r="Q183" s="18">
        <v>17634.95</v>
      </c>
      <c r="R183" s="18">
        <v>-10629.25</v>
      </c>
      <c r="S183" s="18">
        <v>5606.09</v>
      </c>
      <c r="T183" s="18">
        <v>76713.596999999994</v>
      </c>
      <c r="U183" s="18">
        <v>88663.398000000001</v>
      </c>
      <c r="V183" s="18">
        <v>75363.888300000006</v>
      </c>
      <c r="W183" s="18">
        <v>1349.7086999999899</v>
      </c>
      <c r="X183" s="18">
        <v>944.79608999999198</v>
      </c>
      <c r="Y183" s="18">
        <v>1.0109999999999999</v>
      </c>
      <c r="Z183" s="18">
        <v>16268</v>
      </c>
      <c r="AA183" s="18">
        <v>89638.695378000004</v>
      </c>
      <c r="AB183" s="18">
        <v>99020.243997632104</v>
      </c>
      <c r="AC183" s="18">
        <v>6086.8111628738698</v>
      </c>
      <c r="AD183" s="18">
        <v>-210.04321535535499</v>
      </c>
      <c r="AE183" s="18">
        <v>-3416983</v>
      </c>
      <c r="AF183" s="18"/>
      <c r="AG183" s="18"/>
    </row>
    <row r="184" spans="1:33">
      <c r="A184" s="18" t="s">
        <v>823</v>
      </c>
      <c r="B184" s="18" t="s">
        <v>863</v>
      </c>
      <c r="C184" s="18" t="s">
        <v>518</v>
      </c>
      <c r="D184" s="18">
        <v>67669.505000000005</v>
      </c>
      <c r="E184" s="18">
        <v>5562</v>
      </c>
      <c r="F184" s="18">
        <v>73231.505000000005</v>
      </c>
      <c r="G184" s="18">
        <v>42216</v>
      </c>
      <c r="H184" s="18">
        <v>1855</v>
      </c>
      <c r="I184" s="18">
        <v>12306</v>
      </c>
      <c r="J184" s="18">
        <v>0</v>
      </c>
      <c r="K184" s="18">
        <v>4192</v>
      </c>
      <c r="L184" s="18">
        <v>11722</v>
      </c>
      <c r="M184" s="18">
        <v>6694</v>
      </c>
      <c r="N184" s="18">
        <v>5562</v>
      </c>
      <c r="O184" s="18">
        <v>9</v>
      </c>
      <c r="P184" s="18">
        <v>59165.724000000002</v>
      </c>
      <c r="Q184" s="18">
        <v>15600.05</v>
      </c>
      <c r="R184" s="18">
        <v>-15661.25</v>
      </c>
      <c r="S184" s="18">
        <v>3589.72</v>
      </c>
      <c r="T184" s="18">
        <v>62694.243999999999</v>
      </c>
      <c r="U184" s="18">
        <v>73231.505000000005</v>
      </c>
      <c r="V184" s="18">
        <v>62246.77925</v>
      </c>
      <c r="W184" s="18">
        <v>447.46475000000601</v>
      </c>
      <c r="X184" s="18">
        <v>313.22532500000398</v>
      </c>
      <c r="Y184" s="18">
        <v>1.004</v>
      </c>
      <c r="Z184" s="18">
        <v>11981</v>
      </c>
      <c r="AA184" s="18">
        <v>73524.431020000004</v>
      </c>
      <c r="AB184" s="18">
        <v>81219.467426277406</v>
      </c>
      <c r="AC184" s="18">
        <v>6779.0224043299704</v>
      </c>
      <c r="AD184" s="18">
        <v>482.16802610074802</v>
      </c>
      <c r="AE184" s="18">
        <v>5776855</v>
      </c>
      <c r="AF184" s="18"/>
      <c r="AG184" s="18"/>
    </row>
    <row r="185" spans="1:33">
      <c r="A185" s="18" t="s">
        <v>823</v>
      </c>
      <c r="B185" s="18" t="s">
        <v>864</v>
      </c>
      <c r="C185" s="18" t="s">
        <v>519</v>
      </c>
      <c r="D185" s="18">
        <v>316096.261</v>
      </c>
      <c r="E185" s="18">
        <v>30152</v>
      </c>
      <c r="F185" s="18">
        <v>346248.261</v>
      </c>
      <c r="G185" s="18">
        <v>206156</v>
      </c>
      <c r="H185" s="18">
        <v>64834</v>
      </c>
      <c r="I185" s="18">
        <v>6713</v>
      </c>
      <c r="J185" s="18">
        <v>0</v>
      </c>
      <c r="K185" s="18">
        <v>10096</v>
      </c>
      <c r="L185" s="18">
        <v>5546</v>
      </c>
      <c r="M185" s="18">
        <v>51408</v>
      </c>
      <c r="N185" s="18">
        <v>30152</v>
      </c>
      <c r="O185" s="18">
        <v>182</v>
      </c>
      <c r="P185" s="18">
        <v>288927.63400000002</v>
      </c>
      <c r="Q185" s="18">
        <v>69396.55</v>
      </c>
      <c r="R185" s="18">
        <v>-48565.599999999999</v>
      </c>
      <c r="S185" s="18">
        <v>16889.84</v>
      </c>
      <c r="T185" s="18">
        <v>326648.424</v>
      </c>
      <c r="U185" s="18">
        <v>346248.261</v>
      </c>
      <c r="V185" s="18">
        <v>294311.02185000002</v>
      </c>
      <c r="W185" s="18">
        <v>32337.402150000002</v>
      </c>
      <c r="X185" s="18">
        <v>22636.181505</v>
      </c>
      <c r="Y185" s="18">
        <v>1.0649999999999999</v>
      </c>
      <c r="Z185" s="18">
        <v>59295</v>
      </c>
      <c r="AA185" s="18">
        <v>368754.39796500001</v>
      </c>
      <c r="AB185" s="18">
        <v>407348.08006427001</v>
      </c>
      <c r="AC185" s="18">
        <v>6869.8554695045104</v>
      </c>
      <c r="AD185" s="18">
        <v>573.00109127528299</v>
      </c>
      <c r="AE185" s="18">
        <v>33976100</v>
      </c>
      <c r="AF185" s="18"/>
      <c r="AG185" s="18"/>
    </row>
    <row r="186" spans="1:33">
      <c r="A186" s="18" t="s">
        <v>823</v>
      </c>
      <c r="B186" s="18" t="s">
        <v>865</v>
      </c>
      <c r="C186" s="18" t="s">
        <v>520</v>
      </c>
      <c r="D186" s="18">
        <v>89065.156000000003</v>
      </c>
      <c r="E186" s="18">
        <v>7479</v>
      </c>
      <c r="F186" s="18">
        <v>96544.156000000003</v>
      </c>
      <c r="G186" s="18">
        <v>54706</v>
      </c>
      <c r="H186" s="18">
        <v>4</v>
      </c>
      <c r="I186" s="18">
        <v>1324</v>
      </c>
      <c r="J186" s="18">
        <v>0</v>
      </c>
      <c r="K186" s="18">
        <v>4719</v>
      </c>
      <c r="L186" s="18">
        <v>3669</v>
      </c>
      <c r="M186" s="18">
        <v>23085</v>
      </c>
      <c r="N186" s="18">
        <v>7479</v>
      </c>
      <c r="O186" s="18">
        <v>0</v>
      </c>
      <c r="P186" s="18">
        <v>76670.459000000003</v>
      </c>
      <c r="Q186" s="18">
        <v>5139.95</v>
      </c>
      <c r="R186" s="18">
        <v>-22740.9</v>
      </c>
      <c r="S186" s="18">
        <v>2432.6999999999998</v>
      </c>
      <c r="T186" s="18">
        <v>61502.209000000003</v>
      </c>
      <c r="U186" s="18">
        <v>96544.156000000003</v>
      </c>
      <c r="V186" s="18">
        <v>82062.532600000006</v>
      </c>
      <c r="W186" s="18">
        <v>-20560.3236</v>
      </c>
      <c r="X186" s="18">
        <v>-14392.22652</v>
      </c>
      <c r="Y186" s="18">
        <v>0.85099999999999998</v>
      </c>
      <c r="Z186" s="18">
        <v>9209</v>
      </c>
      <c r="AA186" s="18">
        <v>82159.076755999995</v>
      </c>
      <c r="AB186" s="18">
        <v>90757.811597913693</v>
      </c>
      <c r="AC186" s="18">
        <v>9855.3384295703909</v>
      </c>
      <c r="AD186" s="18">
        <v>3558.48405134117</v>
      </c>
      <c r="AE186" s="18">
        <v>32770080</v>
      </c>
      <c r="AF186" s="18"/>
      <c r="AG186" s="18"/>
    </row>
    <row r="187" spans="1:33">
      <c r="A187" s="18" t="s">
        <v>823</v>
      </c>
      <c r="B187" s="18" t="s">
        <v>866</v>
      </c>
      <c r="C187" s="18" t="s">
        <v>521</v>
      </c>
      <c r="D187" s="18">
        <v>405239.93599999999</v>
      </c>
      <c r="E187" s="18">
        <v>24680</v>
      </c>
      <c r="F187" s="18">
        <v>429919.93599999999</v>
      </c>
      <c r="G187" s="18">
        <v>246785</v>
      </c>
      <c r="H187" s="18">
        <v>51781</v>
      </c>
      <c r="I187" s="18">
        <v>10561</v>
      </c>
      <c r="J187" s="18">
        <v>0</v>
      </c>
      <c r="K187" s="18">
        <v>13781</v>
      </c>
      <c r="L187" s="18">
        <v>1123</v>
      </c>
      <c r="M187" s="18">
        <v>57405</v>
      </c>
      <c r="N187" s="18">
        <v>24680</v>
      </c>
      <c r="O187" s="18">
        <v>1427</v>
      </c>
      <c r="P187" s="18">
        <v>345869.17749999999</v>
      </c>
      <c r="Q187" s="18">
        <v>64704.55</v>
      </c>
      <c r="R187" s="18">
        <v>-50961.75</v>
      </c>
      <c r="S187" s="18">
        <v>11219.15</v>
      </c>
      <c r="T187" s="18">
        <v>370831.1275</v>
      </c>
      <c r="U187" s="18">
        <v>429919.93599999999</v>
      </c>
      <c r="V187" s="18">
        <v>365431.94559999998</v>
      </c>
      <c r="W187" s="18">
        <v>5399.1819000000296</v>
      </c>
      <c r="X187" s="18">
        <v>3779.42733000002</v>
      </c>
      <c r="Y187" s="18">
        <v>1.0089999999999999</v>
      </c>
      <c r="Z187" s="18">
        <v>57259</v>
      </c>
      <c r="AA187" s="18">
        <v>433789.21542399999</v>
      </c>
      <c r="AB187" s="18">
        <v>479189.41450109502</v>
      </c>
      <c r="AC187" s="18">
        <v>8368.8051572869808</v>
      </c>
      <c r="AD187" s="18">
        <v>2071.95077905776</v>
      </c>
      <c r="AE187" s="18">
        <v>118637830</v>
      </c>
      <c r="AF187" s="18"/>
      <c r="AG187" s="18"/>
    </row>
    <row r="188" spans="1:33">
      <c r="A188" s="18" t="s">
        <v>823</v>
      </c>
      <c r="B188" s="18" t="s">
        <v>867</v>
      </c>
      <c r="C188" s="18" t="s">
        <v>522</v>
      </c>
      <c r="D188" s="18">
        <v>143165.06400000001</v>
      </c>
      <c r="E188" s="18">
        <v>11303</v>
      </c>
      <c r="F188" s="18">
        <v>154468.06400000001</v>
      </c>
      <c r="G188" s="18">
        <v>82074</v>
      </c>
      <c r="H188" s="18">
        <v>22454</v>
      </c>
      <c r="I188" s="18">
        <v>2581</v>
      </c>
      <c r="J188" s="18">
        <v>0</v>
      </c>
      <c r="K188" s="18">
        <v>6905</v>
      </c>
      <c r="L188" s="18">
        <v>439</v>
      </c>
      <c r="M188" s="18">
        <v>7133</v>
      </c>
      <c r="N188" s="18">
        <v>11303</v>
      </c>
      <c r="O188" s="18">
        <v>1199</v>
      </c>
      <c r="P188" s="18">
        <v>115026.711</v>
      </c>
      <c r="Q188" s="18">
        <v>27149</v>
      </c>
      <c r="R188" s="18">
        <v>-7455.35</v>
      </c>
      <c r="S188" s="18">
        <v>8394.94</v>
      </c>
      <c r="T188" s="18">
        <v>143115.30100000001</v>
      </c>
      <c r="U188" s="18">
        <v>154468.06400000001</v>
      </c>
      <c r="V188" s="18">
        <v>131297.85440000001</v>
      </c>
      <c r="W188" s="18">
        <v>11817.446599999999</v>
      </c>
      <c r="X188" s="18">
        <v>8272.2126200000002</v>
      </c>
      <c r="Y188" s="18">
        <v>1.054</v>
      </c>
      <c r="Z188" s="18">
        <v>25081</v>
      </c>
      <c r="AA188" s="18">
        <v>162809.33945599999</v>
      </c>
      <c r="AB188" s="18">
        <v>179848.897287534</v>
      </c>
      <c r="AC188" s="18">
        <v>7170.7227497920203</v>
      </c>
      <c r="AD188" s="18">
        <v>873.86837156279398</v>
      </c>
      <c r="AE188" s="18">
        <v>21917493</v>
      </c>
      <c r="AF188" s="18"/>
      <c r="AG188" s="18"/>
    </row>
    <row r="189" spans="1:33">
      <c r="A189" s="18" t="s">
        <v>823</v>
      </c>
      <c r="B189" s="18" t="s">
        <v>868</v>
      </c>
      <c r="C189" s="18" t="s">
        <v>523</v>
      </c>
      <c r="D189" s="18">
        <v>109977.171</v>
      </c>
      <c r="E189" s="18">
        <v>5445</v>
      </c>
      <c r="F189" s="18">
        <v>115422.171</v>
      </c>
      <c r="G189" s="18">
        <v>67552</v>
      </c>
      <c r="H189" s="18">
        <v>9278</v>
      </c>
      <c r="I189" s="18">
        <v>916</v>
      </c>
      <c r="J189" s="18">
        <v>0</v>
      </c>
      <c r="K189" s="18">
        <v>5518</v>
      </c>
      <c r="L189" s="18">
        <v>928</v>
      </c>
      <c r="M189" s="18">
        <v>15496</v>
      </c>
      <c r="N189" s="18">
        <v>5445</v>
      </c>
      <c r="O189" s="18">
        <v>529</v>
      </c>
      <c r="P189" s="18">
        <v>94674.127999999997</v>
      </c>
      <c r="Q189" s="18">
        <v>13355.2</v>
      </c>
      <c r="R189" s="18">
        <v>-14410.05</v>
      </c>
      <c r="S189" s="18">
        <v>1993.93</v>
      </c>
      <c r="T189" s="18">
        <v>95613.207999999999</v>
      </c>
      <c r="U189" s="18">
        <v>115422.171</v>
      </c>
      <c r="V189" s="18">
        <v>98108.845350000003</v>
      </c>
      <c r="W189" s="18">
        <v>-2495.63735000002</v>
      </c>
      <c r="X189" s="18">
        <v>-1746.9461450000099</v>
      </c>
      <c r="Y189" s="18">
        <v>0.98499999999999999</v>
      </c>
      <c r="Z189" s="18">
        <v>16131</v>
      </c>
      <c r="AA189" s="18">
        <v>113690.838435</v>
      </c>
      <c r="AB189" s="18">
        <v>125589.67435498899</v>
      </c>
      <c r="AC189" s="18">
        <v>7785.6099655935104</v>
      </c>
      <c r="AD189" s="18">
        <v>1488.75558736429</v>
      </c>
      <c r="AE189" s="18">
        <v>24015116</v>
      </c>
      <c r="AF189" s="18"/>
      <c r="AG189" s="18"/>
    </row>
    <row r="190" spans="1:33">
      <c r="A190" s="18" t="s">
        <v>823</v>
      </c>
      <c r="B190" s="18" t="s">
        <v>869</v>
      </c>
      <c r="C190" s="18" t="s">
        <v>524</v>
      </c>
      <c r="D190" s="18">
        <v>52553.678999999996</v>
      </c>
      <c r="E190" s="18">
        <v>7638</v>
      </c>
      <c r="F190" s="18">
        <v>60191.678999999996</v>
      </c>
      <c r="G190" s="18">
        <v>35276</v>
      </c>
      <c r="H190" s="18">
        <v>13306</v>
      </c>
      <c r="I190" s="18">
        <v>4145</v>
      </c>
      <c r="J190" s="18">
        <v>4306</v>
      </c>
      <c r="K190" s="18">
        <v>0</v>
      </c>
      <c r="L190" s="18">
        <v>2869</v>
      </c>
      <c r="M190" s="18">
        <v>11921</v>
      </c>
      <c r="N190" s="18">
        <v>7638</v>
      </c>
      <c r="O190" s="18">
        <v>1482</v>
      </c>
      <c r="P190" s="18">
        <v>49439.313999999998</v>
      </c>
      <c r="Q190" s="18">
        <v>18493.45</v>
      </c>
      <c r="R190" s="18">
        <v>-13831.2</v>
      </c>
      <c r="S190" s="18">
        <v>4465.7299999999996</v>
      </c>
      <c r="T190" s="18">
        <v>58567.294000000002</v>
      </c>
      <c r="U190" s="18">
        <v>60191.678999999996</v>
      </c>
      <c r="V190" s="18">
        <v>51162.927150000003</v>
      </c>
      <c r="W190" s="18">
        <v>7404.3668500000103</v>
      </c>
      <c r="X190" s="18">
        <v>5183.0567950000004</v>
      </c>
      <c r="Y190" s="18">
        <v>1.0860000000000001</v>
      </c>
      <c r="Z190" s="18">
        <v>12270</v>
      </c>
      <c r="AA190" s="18">
        <v>65368.163394000003</v>
      </c>
      <c r="AB190" s="18">
        <v>72209.568218900895</v>
      </c>
      <c r="AC190" s="18">
        <v>5885.0503845884996</v>
      </c>
      <c r="AD190" s="18">
        <v>-411.80399364072798</v>
      </c>
      <c r="AE190" s="18">
        <v>-5052835</v>
      </c>
      <c r="AF190" s="18"/>
      <c r="AG190" s="18"/>
    </row>
    <row r="191" spans="1:33">
      <c r="A191" s="18" t="s">
        <v>823</v>
      </c>
      <c r="B191" s="18" t="s">
        <v>870</v>
      </c>
      <c r="C191" s="18" t="s">
        <v>525</v>
      </c>
      <c r="D191" s="18">
        <v>250628.16200000001</v>
      </c>
      <c r="E191" s="18">
        <v>14537</v>
      </c>
      <c r="F191" s="18">
        <v>265165.16200000001</v>
      </c>
      <c r="G191" s="18">
        <v>162981</v>
      </c>
      <c r="H191" s="18">
        <v>24450</v>
      </c>
      <c r="I191" s="18">
        <v>5976</v>
      </c>
      <c r="J191" s="18">
        <v>0</v>
      </c>
      <c r="K191" s="18">
        <v>6180</v>
      </c>
      <c r="L191" s="18">
        <v>1690</v>
      </c>
      <c r="M191" s="18">
        <v>18083</v>
      </c>
      <c r="N191" s="18">
        <v>14537</v>
      </c>
      <c r="O191" s="18">
        <v>329</v>
      </c>
      <c r="P191" s="18">
        <v>228417.87150000001</v>
      </c>
      <c r="Q191" s="18">
        <v>31115.1</v>
      </c>
      <c r="R191" s="18">
        <v>-17086.7</v>
      </c>
      <c r="S191" s="18">
        <v>9282.34</v>
      </c>
      <c r="T191" s="18">
        <v>251728.6115</v>
      </c>
      <c r="U191" s="18">
        <v>265165.16200000001</v>
      </c>
      <c r="V191" s="18">
        <v>225390.38769999999</v>
      </c>
      <c r="W191" s="18">
        <v>26338.2238</v>
      </c>
      <c r="X191" s="18">
        <v>18436.756659999999</v>
      </c>
      <c r="Y191" s="18">
        <v>1.07</v>
      </c>
      <c r="Z191" s="18">
        <v>39784</v>
      </c>
      <c r="AA191" s="18">
        <v>283726.72334000003</v>
      </c>
      <c r="AB191" s="18">
        <v>313421.44433608901</v>
      </c>
      <c r="AC191" s="18">
        <v>7878.0777281341498</v>
      </c>
      <c r="AD191" s="18">
        <v>1581.22334990493</v>
      </c>
      <c r="AE191" s="18">
        <v>62907390</v>
      </c>
      <c r="AF191" s="18"/>
      <c r="AG191" s="18"/>
    </row>
    <row r="192" spans="1:33">
      <c r="A192" s="18" t="s">
        <v>823</v>
      </c>
      <c r="B192" s="18" t="s">
        <v>871</v>
      </c>
      <c r="C192" s="18" t="s">
        <v>526</v>
      </c>
      <c r="D192" s="18">
        <v>101753.148</v>
      </c>
      <c r="E192" s="18">
        <v>4577</v>
      </c>
      <c r="F192" s="18">
        <v>106330.148</v>
      </c>
      <c r="G192" s="18">
        <v>69727</v>
      </c>
      <c r="H192" s="18">
        <v>2528</v>
      </c>
      <c r="I192" s="18">
        <v>1483</v>
      </c>
      <c r="J192" s="18">
        <v>0</v>
      </c>
      <c r="K192" s="18">
        <v>5464</v>
      </c>
      <c r="L192" s="18">
        <v>578</v>
      </c>
      <c r="M192" s="18">
        <v>17005</v>
      </c>
      <c r="N192" s="18">
        <v>4577</v>
      </c>
      <c r="O192" s="18">
        <v>2169</v>
      </c>
      <c r="P192" s="18">
        <v>97722.390499999994</v>
      </c>
      <c r="Q192" s="18">
        <v>8053.75</v>
      </c>
      <c r="R192" s="18">
        <v>-16789.2</v>
      </c>
      <c r="S192" s="18">
        <v>999.6</v>
      </c>
      <c r="T192" s="18">
        <v>89986.540500000003</v>
      </c>
      <c r="U192" s="18">
        <v>106330.148</v>
      </c>
      <c r="V192" s="18">
        <v>90380.625799999994</v>
      </c>
      <c r="W192" s="18">
        <v>-394.085299999992</v>
      </c>
      <c r="X192" s="18">
        <v>-275.85970999999398</v>
      </c>
      <c r="Y192" s="18">
        <v>0.997</v>
      </c>
      <c r="Z192" s="18">
        <v>12222</v>
      </c>
      <c r="AA192" s="18">
        <v>106011.15755600001</v>
      </c>
      <c r="AB192" s="18">
        <v>117106.241265565</v>
      </c>
      <c r="AC192" s="18">
        <v>9581.5939507089606</v>
      </c>
      <c r="AD192" s="18">
        <v>3284.7395724797302</v>
      </c>
      <c r="AE192" s="18">
        <v>40146087</v>
      </c>
      <c r="AF192" s="18"/>
      <c r="AG192" s="18"/>
    </row>
    <row r="193" spans="1:33">
      <c r="A193" s="18" t="s">
        <v>823</v>
      </c>
      <c r="B193" s="18" t="s">
        <v>872</v>
      </c>
      <c r="C193" s="18" t="s">
        <v>527</v>
      </c>
      <c r="D193" s="18">
        <v>61650.673000000003</v>
      </c>
      <c r="E193" s="18">
        <v>3482</v>
      </c>
      <c r="F193" s="18">
        <v>65132.673000000003</v>
      </c>
      <c r="G193" s="18">
        <v>47579</v>
      </c>
      <c r="H193" s="18">
        <v>8766</v>
      </c>
      <c r="I193" s="18">
        <v>1516</v>
      </c>
      <c r="J193" s="18">
        <v>0</v>
      </c>
      <c r="K193" s="18">
        <v>5072</v>
      </c>
      <c r="L193" s="18">
        <v>1073</v>
      </c>
      <c r="M193" s="18">
        <v>5330</v>
      </c>
      <c r="N193" s="18">
        <v>3482</v>
      </c>
      <c r="O193" s="18">
        <v>150</v>
      </c>
      <c r="P193" s="18">
        <v>66681.968500000003</v>
      </c>
      <c r="Q193" s="18">
        <v>13050.9</v>
      </c>
      <c r="R193" s="18">
        <v>-5570.05</v>
      </c>
      <c r="S193" s="18">
        <v>2053.6</v>
      </c>
      <c r="T193" s="18">
        <v>76216.4185</v>
      </c>
      <c r="U193" s="18">
        <v>65132.673000000003</v>
      </c>
      <c r="V193" s="18">
        <v>55362.77205</v>
      </c>
      <c r="W193" s="18">
        <v>20853.64645</v>
      </c>
      <c r="X193" s="18">
        <v>14597.552514999999</v>
      </c>
      <c r="Y193" s="18">
        <v>1.224</v>
      </c>
      <c r="Z193" s="18">
        <v>12825</v>
      </c>
      <c r="AA193" s="18">
        <v>79722.391751999996</v>
      </c>
      <c r="AB193" s="18">
        <v>88066.104153667897</v>
      </c>
      <c r="AC193" s="18">
        <v>6866.7527605199102</v>
      </c>
      <c r="AD193" s="18">
        <v>569.89838229068698</v>
      </c>
      <c r="AE193" s="18">
        <v>7308947</v>
      </c>
      <c r="AF193" s="18"/>
      <c r="AG193" s="18"/>
    </row>
    <row r="194" spans="1:33">
      <c r="A194" s="18" t="s">
        <v>873</v>
      </c>
      <c r="B194" s="18" t="s">
        <v>874</v>
      </c>
      <c r="C194" s="18" t="s">
        <v>529</v>
      </c>
      <c r="D194" s="18">
        <v>135006.16</v>
      </c>
      <c r="E194" s="18">
        <v>11317</v>
      </c>
      <c r="F194" s="18">
        <v>146323.16</v>
      </c>
      <c r="G194" s="18">
        <v>82418</v>
      </c>
      <c r="H194" s="18">
        <v>15390</v>
      </c>
      <c r="I194" s="18">
        <v>11824</v>
      </c>
      <c r="J194" s="18">
        <v>0</v>
      </c>
      <c r="K194" s="18">
        <v>4942</v>
      </c>
      <c r="L194" s="18">
        <v>150</v>
      </c>
      <c r="M194" s="18">
        <v>32270</v>
      </c>
      <c r="N194" s="18">
        <v>11317</v>
      </c>
      <c r="O194" s="18">
        <v>340</v>
      </c>
      <c r="P194" s="18">
        <v>115508.827</v>
      </c>
      <c r="Q194" s="18">
        <v>27332.6</v>
      </c>
      <c r="R194" s="18">
        <v>-27846</v>
      </c>
      <c r="S194" s="18">
        <v>4133.55</v>
      </c>
      <c r="T194" s="18">
        <v>119128.977</v>
      </c>
      <c r="U194" s="18">
        <v>146323.16</v>
      </c>
      <c r="V194" s="18">
        <v>124374.686</v>
      </c>
      <c r="W194" s="18">
        <v>-5245.7089999999998</v>
      </c>
      <c r="X194" s="18">
        <v>-3671.9962999999998</v>
      </c>
      <c r="Y194" s="18">
        <v>0.97499999999999998</v>
      </c>
      <c r="Z194" s="18">
        <v>25851</v>
      </c>
      <c r="AA194" s="18">
        <v>142665.08100000001</v>
      </c>
      <c r="AB194" s="18">
        <v>157596.34911006401</v>
      </c>
      <c r="AC194" s="18">
        <v>6096.3347301869899</v>
      </c>
      <c r="AD194" s="18">
        <v>-200.51964804223701</v>
      </c>
      <c r="AE194" s="18">
        <v>-5183633</v>
      </c>
      <c r="AF194" s="18"/>
      <c r="AG194" s="18"/>
    </row>
    <row r="195" spans="1:33">
      <c r="A195" s="18" t="s">
        <v>873</v>
      </c>
      <c r="B195" s="18" t="s">
        <v>875</v>
      </c>
      <c r="C195" s="18" t="s">
        <v>530</v>
      </c>
      <c r="D195" s="18">
        <v>48947.152999999998</v>
      </c>
      <c r="E195" s="18">
        <v>5040</v>
      </c>
      <c r="F195" s="18">
        <v>53987.152999999998</v>
      </c>
      <c r="G195" s="18">
        <v>17578</v>
      </c>
      <c r="H195" s="18">
        <v>10515</v>
      </c>
      <c r="I195" s="18">
        <v>2888</v>
      </c>
      <c r="J195" s="18">
        <v>0</v>
      </c>
      <c r="K195" s="18">
        <v>2882</v>
      </c>
      <c r="L195" s="18">
        <v>539</v>
      </c>
      <c r="M195" s="18">
        <v>875</v>
      </c>
      <c r="N195" s="18">
        <v>5040</v>
      </c>
      <c r="O195" s="18">
        <v>0</v>
      </c>
      <c r="P195" s="18">
        <v>24635.566999999999</v>
      </c>
      <c r="Q195" s="18">
        <v>13842.25</v>
      </c>
      <c r="R195" s="18">
        <v>-1201.9000000000001</v>
      </c>
      <c r="S195" s="18">
        <v>4135.25</v>
      </c>
      <c r="T195" s="18">
        <v>41411.167000000001</v>
      </c>
      <c r="U195" s="18">
        <v>53987.152999999998</v>
      </c>
      <c r="V195" s="18">
        <v>45889.080049999997</v>
      </c>
      <c r="W195" s="18">
        <v>-4477.9130500000001</v>
      </c>
      <c r="X195" s="18">
        <v>-3134.539135</v>
      </c>
      <c r="Y195" s="18">
        <v>0.94199999999999995</v>
      </c>
      <c r="Z195" s="18">
        <v>8536</v>
      </c>
      <c r="AA195" s="18">
        <v>50855.898126</v>
      </c>
      <c r="AB195" s="18">
        <v>56178.455296786597</v>
      </c>
      <c r="AC195" s="18">
        <v>6581.3560563245701</v>
      </c>
      <c r="AD195" s="18">
        <v>284.50167809534997</v>
      </c>
      <c r="AE195" s="18">
        <v>2428506</v>
      </c>
      <c r="AF195" s="18"/>
      <c r="AG195" s="18"/>
    </row>
    <row r="196" spans="1:33">
      <c r="A196" s="18" t="s">
        <v>873</v>
      </c>
      <c r="B196" s="18" t="s">
        <v>876</v>
      </c>
      <c r="C196" s="18" t="s">
        <v>531</v>
      </c>
      <c r="D196" s="18">
        <v>52304.796999999999</v>
      </c>
      <c r="E196" s="18">
        <v>5365</v>
      </c>
      <c r="F196" s="18">
        <v>57669.796999999999</v>
      </c>
      <c r="G196" s="18">
        <v>42991</v>
      </c>
      <c r="H196" s="18">
        <v>4561</v>
      </c>
      <c r="I196" s="18">
        <v>299</v>
      </c>
      <c r="J196" s="18">
        <v>0</v>
      </c>
      <c r="K196" s="18">
        <v>3313</v>
      </c>
      <c r="L196" s="18">
        <v>11</v>
      </c>
      <c r="M196" s="18">
        <v>17691</v>
      </c>
      <c r="N196" s="18">
        <v>5365</v>
      </c>
      <c r="O196" s="18">
        <v>248</v>
      </c>
      <c r="P196" s="18">
        <v>60251.886500000001</v>
      </c>
      <c r="Q196" s="18">
        <v>6947.05</v>
      </c>
      <c r="R196" s="18">
        <v>-15257.5</v>
      </c>
      <c r="S196" s="18">
        <v>1552.78</v>
      </c>
      <c r="T196" s="18">
        <v>53494.216500000002</v>
      </c>
      <c r="U196" s="18">
        <v>57669.796999999999</v>
      </c>
      <c r="V196" s="18">
        <v>49019.327449999997</v>
      </c>
      <c r="W196" s="18">
        <v>4474.8890499999998</v>
      </c>
      <c r="X196" s="18">
        <v>3132.4223350000002</v>
      </c>
      <c r="Y196" s="18">
        <v>1.054</v>
      </c>
      <c r="Z196" s="18">
        <v>10326</v>
      </c>
      <c r="AA196" s="18">
        <v>60783.966037999999</v>
      </c>
      <c r="AB196" s="18">
        <v>67145.590672036298</v>
      </c>
      <c r="AC196" s="18">
        <v>6502.5751183455704</v>
      </c>
      <c r="AD196" s="18">
        <v>205.72074011634399</v>
      </c>
      <c r="AE196" s="18">
        <v>2124272</v>
      </c>
      <c r="AF196" s="18"/>
      <c r="AG196" s="18"/>
    </row>
    <row r="197" spans="1:33">
      <c r="A197" s="18" t="s">
        <v>873</v>
      </c>
      <c r="B197" s="18" t="s">
        <v>877</v>
      </c>
      <c r="C197" s="18" t="s">
        <v>532</v>
      </c>
      <c r="D197" s="18">
        <v>60168.79</v>
      </c>
      <c r="E197" s="18">
        <v>7235</v>
      </c>
      <c r="F197" s="18">
        <v>67403.789999999994</v>
      </c>
      <c r="G197" s="18">
        <v>47571</v>
      </c>
      <c r="H197" s="18">
        <v>9411</v>
      </c>
      <c r="I197" s="18">
        <v>923</v>
      </c>
      <c r="J197" s="18">
        <v>0</v>
      </c>
      <c r="K197" s="18">
        <v>4129</v>
      </c>
      <c r="L197" s="18">
        <v>2</v>
      </c>
      <c r="M197" s="18">
        <v>22852</v>
      </c>
      <c r="N197" s="18">
        <v>7235</v>
      </c>
      <c r="O197" s="18">
        <v>0</v>
      </c>
      <c r="P197" s="18">
        <v>66670.756500000003</v>
      </c>
      <c r="Q197" s="18">
        <v>12293.55</v>
      </c>
      <c r="R197" s="18">
        <v>-19425.900000000001</v>
      </c>
      <c r="S197" s="18">
        <v>2264.91</v>
      </c>
      <c r="T197" s="18">
        <v>61803.316500000001</v>
      </c>
      <c r="U197" s="18">
        <v>67403.789999999994</v>
      </c>
      <c r="V197" s="18">
        <v>57293.2215</v>
      </c>
      <c r="W197" s="18">
        <v>4510.0950000000103</v>
      </c>
      <c r="X197" s="18">
        <v>3157.0665000000099</v>
      </c>
      <c r="Y197" s="18">
        <v>1.0469999999999999</v>
      </c>
      <c r="Z197" s="18">
        <v>11603</v>
      </c>
      <c r="AA197" s="18">
        <v>70571.768129999997</v>
      </c>
      <c r="AB197" s="18">
        <v>77957.780064835606</v>
      </c>
      <c r="AC197" s="18">
        <v>6718.7606709330003</v>
      </c>
      <c r="AD197" s="18">
        <v>421.90629270377502</v>
      </c>
      <c r="AE197" s="18">
        <v>4895379</v>
      </c>
      <c r="AF197" s="18"/>
      <c r="AG197" s="18"/>
    </row>
    <row r="198" spans="1:33">
      <c r="A198" s="18" t="s">
        <v>873</v>
      </c>
      <c r="B198" s="18" t="s">
        <v>878</v>
      </c>
      <c r="C198" s="18" t="s">
        <v>533</v>
      </c>
      <c r="D198" s="18">
        <v>54221.749000000003</v>
      </c>
      <c r="E198" s="18">
        <v>7734</v>
      </c>
      <c r="F198" s="18">
        <v>61955.749000000003</v>
      </c>
      <c r="G198" s="18">
        <v>37907</v>
      </c>
      <c r="H198" s="18">
        <v>4557</v>
      </c>
      <c r="I198" s="18">
        <v>1056</v>
      </c>
      <c r="J198" s="18">
        <v>0</v>
      </c>
      <c r="K198" s="18">
        <v>3885</v>
      </c>
      <c r="L198" s="18">
        <v>375</v>
      </c>
      <c r="M198" s="18">
        <v>24628</v>
      </c>
      <c r="N198" s="18">
        <v>7734</v>
      </c>
      <c r="O198" s="18">
        <v>0</v>
      </c>
      <c r="P198" s="18">
        <v>53126.660499999998</v>
      </c>
      <c r="Q198" s="18">
        <v>8073.3</v>
      </c>
      <c r="R198" s="18">
        <v>-21252.55</v>
      </c>
      <c r="S198" s="18">
        <v>2387.14</v>
      </c>
      <c r="T198" s="18">
        <v>42334.550499999998</v>
      </c>
      <c r="U198" s="18">
        <v>61955.749000000003</v>
      </c>
      <c r="V198" s="18">
        <v>52662.38665</v>
      </c>
      <c r="W198" s="18">
        <v>-10327.836149999999</v>
      </c>
      <c r="X198" s="18">
        <v>-7229.4853050000002</v>
      </c>
      <c r="Y198" s="18">
        <v>0.88300000000000001</v>
      </c>
      <c r="Z198" s="18">
        <v>9085</v>
      </c>
      <c r="AA198" s="18">
        <v>54706.926367</v>
      </c>
      <c r="AB198" s="18">
        <v>60432.530553655801</v>
      </c>
      <c r="AC198" s="18">
        <v>6651.9020972653698</v>
      </c>
      <c r="AD198" s="18">
        <v>355.04771903614301</v>
      </c>
      <c r="AE198" s="18">
        <v>3225609</v>
      </c>
      <c r="AF198" s="18"/>
      <c r="AG198" s="18"/>
    </row>
    <row r="199" spans="1:33">
      <c r="A199" s="18" t="s">
        <v>873</v>
      </c>
      <c r="B199" s="18" t="s">
        <v>879</v>
      </c>
      <c r="C199" s="18" t="s">
        <v>534</v>
      </c>
      <c r="D199" s="18">
        <v>60545.139000000003</v>
      </c>
      <c r="E199" s="18">
        <v>7997</v>
      </c>
      <c r="F199" s="18">
        <v>68542.138999999996</v>
      </c>
      <c r="G199" s="18">
        <v>60751</v>
      </c>
      <c r="H199" s="18">
        <v>7833</v>
      </c>
      <c r="I199" s="18">
        <v>755</v>
      </c>
      <c r="J199" s="18">
        <v>0</v>
      </c>
      <c r="K199" s="18">
        <v>4463</v>
      </c>
      <c r="L199" s="18">
        <v>31</v>
      </c>
      <c r="M199" s="18">
        <v>33121</v>
      </c>
      <c r="N199" s="18">
        <v>7997</v>
      </c>
      <c r="O199" s="18">
        <v>18</v>
      </c>
      <c r="P199" s="18">
        <v>85142.526500000007</v>
      </c>
      <c r="Q199" s="18">
        <v>11093.35</v>
      </c>
      <c r="R199" s="18">
        <v>-28194.5</v>
      </c>
      <c r="S199" s="18">
        <v>1166.8800000000001</v>
      </c>
      <c r="T199" s="18">
        <v>69208.256500000003</v>
      </c>
      <c r="U199" s="18">
        <v>68542.138999999996</v>
      </c>
      <c r="V199" s="18">
        <v>58260.818149999999</v>
      </c>
      <c r="W199" s="18">
        <v>10947.43835</v>
      </c>
      <c r="X199" s="18">
        <v>7663.2068450000097</v>
      </c>
      <c r="Y199" s="18">
        <v>1.1120000000000001</v>
      </c>
      <c r="Z199" s="18">
        <v>11581</v>
      </c>
      <c r="AA199" s="18">
        <v>76218.858567999996</v>
      </c>
      <c r="AB199" s="18">
        <v>84195.892642104198</v>
      </c>
      <c r="AC199" s="18">
        <v>7270.1746517661904</v>
      </c>
      <c r="AD199" s="18">
        <v>973.32027353696606</v>
      </c>
      <c r="AE199" s="18">
        <v>11272022</v>
      </c>
      <c r="AF199" s="18"/>
      <c r="AG199" s="18"/>
    </row>
    <row r="200" spans="1:33">
      <c r="A200" s="18" t="s">
        <v>873</v>
      </c>
      <c r="B200" s="18" t="s">
        <v>880</v>
      </c>
      <c r="C200" s="18" t="s">
        <v>535</v>
      </c>
      <c r="D200" s="18">
        <v>79003.585000000006</v>
      </c>
      <c r="E200" s="18">
        <v>7904</v>
      </c>
      <c r="F200" s="18">
        <v>86907.585000000006</v>
      </c>
      <c r="G200" s="18">
        <v>70427</v>
      </c>
      <c r="H200" s="18">
        <v>9033</v>
      </c>
      <c r="I200" s="18">
        <v>2372</v>
      </c>
      <c r="J200" s="18">
        <v>0</v>
      </c>
      <c r="K200" s="18">
        <v>5306</v>
      </c>
      <c r="L200" s="18">
        <v>84</v>
      </c>
      <c r="M200" s="18">
        <v>29236</v>
      </c>
      <c r="N200" s="18">
        <v>7904</v>
      </c>
      <c r="O200" s="18">
        <v>0</v>
      </c>
      <c r="P200" s="18">
        <v>98703.440499999997</v>
      </c>
      <c r="Q200" s="18">
        <v>14204.35</v>
      </c>
      <c r="R200" s="18">
        <v>-24922</v>
      </c>
      <c r="S200" s="18">
        <v>1748.28</v>
      </c>
      <c r="T200" s="18">
        <v>89734.070500000002</v>
      </c>
      <c r="U200" s="18">
        <v>86907.585000000006</v>
      </c>
      <c r="V200" s="18">
        <v>73871.447249999997</v>
      </c>
      <c r="W200" s="18">
        <v>15862.623250000001</v>
      </c>
      <c r="X200" s="18">
        <v>11103.836275</v>
      </c>
      <c r="Y200" s="18">
        <v>1.1279999999999999</v>
      </c>
      <c r="Z200" s="18">
        <v>16796</v>
      </c>
      <c r="AA200" s="18">
        <v>98031.755879999997</v>
      </c>
      <c r="AB200" s="18">
        <v>108291.71872504</v>
      </c>
      <c r="AC200" s="18">
        <v>6447.4707504786802</v>
      </c>
      <c r="AD200" s="18">
        <v>150.61637224945301</v>
      </c>
      <c r="AE200" s="18">
        <v>2529753</v>
      </c>
      <c r="AF200" s="18"/>
      <c r="AG200" s="18"/>
    </row>
    <row r="201" spans="1:33">
      <c r="A201" s="18" t="s">
        <v>873</v>
      </c>
      <c r="B201" s="18" t="s">
        <v>881</v>
      </c>
      <c r="C201" s="18" t="s">
        <v>536</v>
      </c>
      <c r="D201" s="18">
        <v>486588.39</v>
      </c>
      <c r="E201" s="18">
        <v>45615</v>
      </c>
      <c r="F201" s="18">
        <v>532203.39</v>
      </c>
      <c r="G201" s="18">
        <v>190338</v>
      </c>
      <c r="H201" s="18">
        <v>117281</v>
      </c>
      <c r="I201" s="18">
        <v>14102</v>
      </c>
      <c r="J201" s="18">
        <v>0</v>
      </c>
      <c r="K201" s="18">
        <v>5645</v>
      </c>
      <c r="L201" s="18">
        <v>228</v>
      </c>
      <c r="M201" s="18">
        <v>13798</v>
      </c>
      <c r="N201" s="18">
        <v>45615</v>
      </c>
      <c r="O201" s="18">
        <v>6757</v>
      </c>
      <c r="P201" s="18">
        <v>266758.70699999999</v>
      </c>
      <c r="Q201" s="18">
        <v>116473.8</v>
      </c>
      <c r="R201" s="18">
        <v>-17665.55</v>
      </c>
      <c r="S201" s="18">
        <v>36427.089999999997</v>
      </c>
      <c r="T201" s="18">
        <v>401994.04700000002</v>
      </c>
      <c r="U201" s="18">
        <v>532203.39</v>
      </c>
      <c r="V201" s="18">
        <v>452372.88150000002</v>
      </c>
      <c r="W201" s="18">
        <v>-50378.834499999997</v>
      </c>
      <c r="X201" s="18">
        <v>-35265.184150000001</v>
      </c>
      <c r="Y201" s="18">
        <v>0.93400000000000005</v>
      </c>
      <c r="Z201" s="18">
        <v>96392</v>
      </c>
      <c r="AA201" s="18">
        <v>497077.96626000002</v>
      </c>
      <c r="AB201" s="18">
        <v>549101.93970752705</v>
      </c>
      <c r="AC201" s="18">
        <v>5696.55095555157</v>
      </c>
      <c r="AD201" s="18">
        <v>-600.30342267765297</v>
      </c>
      <c r="AE201" s="18">
        <v>-57864448</v>
      </c>
      <c r="AF201" s="18"/>
      <c r="AG201" s="18"/>
    </row>
    <row r="202" spans="1:33">
      <c r="A202" s="18" t="s">
        <v>873</v>
      </c>
      <c r="B202" s="18" t="s">
        <v>882</v>
      </c>
      <c r="C202" s="18" t="s">
        <v>537</v>
      </c>
      <c r="D202" s="18">
        <v>67131.437000000005</v>
      </c>
      <c r="E202" s="18">
        <v>6269</v>
      </c>
      <c r="F202" s="18">
        <v>73400.437000000005</v>
      </c>
      <c r="G202" s="18">
        <v>50120</v>
      </c>
      <c r="H202" s="18">
        <v>8525</v>
      </c>
      <c r="I202" s="18">
        <v>978</v>
      </c>
      <c r="J202" s="18">
        <v>0</v>
      </c>
      <c r="K202" s="18">
        <v>4608</v>
      </c>
      <c r="L202" s="18">
        <v>231</v>
      </c>
      <c r="M202" s="18">
        <v>24156</v>
      </c>
      <c r="N202" s="18">
        <v>6269</v>
      </c>
      <c r="O202" s="18">
        <v>1711</v>
      </c>
      <c r="P202" s="18">
        <v>70243.179999999993</v>
      </c>
      <c r="Q202" s="18">
        <v>11994.35</v>
      </c>
      <c r="R202" s="18">
        <v>-22183.3</v>
      </c>
      <c r="S202" s="18">
        <v>1222.1300000000001</v>
      </c>
      <c r="T202" s="18">
        <v>61276.36</v>
      </c>
      <c r="U202" s="18">
        <v>73400.437000000005</v>
      </c>
      <c r="V202" s="18">
        <v>62390.371449999999</v>
      </c>
      <c r="W202" s="18">
        <v>-1114.01145000001</v>
      </c>
      <c r="X202" s="18">
        <v>-779.80801500000905</v>
      </c>
      <c r="Y202" s="18">
        <v>0.98899999999999999</v>
      </c>
      <c r="Z202" s="18">
        <v>12130</v>
      </c>
      <c r="AA202" s="18">
        <v>72593.032193000006</v>
      </c>
      <c r="AB202" s="18">
        <v>80190.588784974796</v>
      </c>
      <c r="AC202" s="18">
        <v>6610.9306500391504</v>
      </c>
      <c r="AD202" s="18">
        <v>314.07627180992199</v>
      </c>
      <c r="AE202" s="18">
        <v>3809745</v>
      </c>
      <c r="AF202" s="18"/>
      <c r="AG202" s="18"/>
    </row>
    <row r="203" spans="1:33">
      <c r="A203" s="18" t="s">
        <v>873</v>
      </c>
      <c r="B203" s="18" t="s">
        <v>883</v>
      </c>
      <c r="C203" s="18" t="s">
        <v>538</v>
      </c>
      <c r="D203" s="18">
        <v>127587.985</v>
      </c>
      <c r="E203" s="18">
        <v>10451</v>
      </c>
      <c r="F203" s="18">
        <v>138038.98499999999</v>
      </c>
      <c r="G203" s="18">
        <v>67684</v>
      </c>
      <c r="H203" s="18">
        <v>19459</v>
      </c>
      <c r="I203" s="18">
        <v>1866</v>
      </c>
      <c r="J203" s="18">
        <v>0</v>
      </c>
      <c r="K203" s="18">
        <v>3848</v>
      </c>
      <c r="L203" s="18">
        <v>11</v>
      </c>
      <c r="M203" s="18">
        <v>16605</v>
      </c>
      <c r="N203" s="18">
        <v>10451</v>
      </c>
      <c r="O203" s="18">
        <v>0</v>
      </c>
      <c r="P203" s="18">
        <v>94859.126000000004</v>
      </c>
      <c r="Q203" s="18">
        <v>21397.05</v>
      </c>
      <c r="R203" s="18">
        <v>-14123.6</v>
      </c>
      <c r="S203" s="18">
        <v>6060.5</v>
      </c>
      <c r="T203" s="18">
        <v>108193.076</v>
      </c>
      <c r="U203" s="18">
        <v>138038.98499999999</v>
      </c>
      <c r="V203" s="18">
        <v>117333.13725</v>
      </c>
      <c r="W203" s="18">
        <v>-9140.0612499999806</v>
      </c>
      <c r="X203" s="18">
        <v>-6398.0428749999901</v>
      </c>
      <c r="Y203" s="18">
        <v>0.95399999999999996</v>
      </c>
      <c r="Z203" s="18">
        <v>24049</v>
      </c>
      <c r="AA203" s="18">
        <v>131689.19169000001</v>
      </c>
      <c r="AB203" s="18">
        <v>145471.72778459601</v>
      </c>
      <c r="AC203" s="18">
        <v>6048.9720065115398</v>
      </c>
      <c r="AD203" s="18">
        <v>-247.88237171768199</v>
      </c>
      <c r="AE203" s="18">
        <v>-5961323</v>
      </c>
      <c r="AF203" s="18"/>
      <c r="AG203" s="18"/>
    </row>
    <row r="204" spans="1:33">
      <c r="A204" s="18" t="s">
        <v>873</v>
      </c>
      <c r="B204" s="18" t="s">
        <v>884</v>
      </c>
      <c r="C204" s="18" t="s">
        <v>539</v>
      </c>
      <c r="D204" s="18">
        <v>24704.413</v>
      </c>
      <c r="E204" s="18">
        <v>1932</v>
      </c>
      <c r="F204" s="18">
        <v>26636.413</v>
      </c>
      <c r="G204" s="18">
        <v>20409</v>
      </c>
      <c r="H204" s="18">
        <v>643</v>
      </c>
      <c r="I204" s="18">
        <v>256</v>
      </c>
      <c r="J204" s="18">
        <v>0</v>
      </c>
      <c r="K204" s="18">
        <v>2061</v>
      </c>
      <c r="L204" s="18">
        <v>328</v>
      </c>
      <c r="M204" s="18">
        <v>6847</v>
      </c>
      <c r="N204" s="18">
        <v>1932</v>
      </c>
      <c r="O204" s="18">
        <v>0</v>
      </c>
      <c r="P204" s="18">
        <v>28603.213500000002</v>
      </c>
      <c r="Q204" s="18">
        <v>2516</v>
      </c>
      <c r="R204" s="18">
        <v>-6098.75</v>
      </c>
      <c r="S204" s="18">
        <v>478.21</v>
      </c>
      <c r="T204" s="18">
        <v>25498.673500000001</v>
      </c>
      <c r="U204" s="18">
        <v>26636.413</v>
      </c>
      <c r="V204" s="18">
        <v>22640.95105</v>
      </c>
      <c r="W204" s="18">
        <v>2857.7224500000002</v>
      </c>
      <c r="X204" s="18">
        <v>2000.4057150000001</v>
      </c>
      <c r="Y204" s="18">
        <v>1.075</v>
      </c>
      <c r="Z204" s="18">
        <v>3700</v>
      </c>
      <c r="AA204" s="18">
        <v>28634.143974999999</v>
      </c>
      <c r="AB204" s="18">
        <v>31630.9815879327</v>
      </c>
      <c r="AC204" s="18">
        <v>8548.9139426845195</v>
      </c>
      <c r="AD204" s="18">
        <v>2252.05956445529</v>
      </c>
      <c r="AE204" s="18">
        <v>8332620</v>
      </c>
      <c r="AF204" s="18"/>
      <c r="AG204" s="18"/>
    </row>
    <row r="205" spans="1:33">
      <c r="A205" s="18" t="s">
        <v>873</v>
      </c>
      <c r="B205" s="18" t="s">
        <v>885</v>
      </c>
      <c r="C205" s="18" t="s">
        <v>540</v>
      </c>
      <c r="D205" s="18">
        <v>9227.4789999999994</v>
      </c>
      <c r="E205" s="18">
        <v>1853</v>
      </c>
      <c r="F205" s="18">
        <v>11080.478999999999</v>
      </c>
      <c r="G205" s="18">
        <v>12922</v>
      </c>
      <c r="H205" s="18">
        <v>4383</v>
      </c>
      <c r="I205" s="18">
        <v>0</v>
      </c>
      <c r="J205" s="18">
        <v>0</v>
      </c>
      <c r="K205" s="18">
        <v>1883</v>
      </c>
      <c r="L205" s="18">
        <v>0</v>
      </c>
      <c r="M205" s="18">
        <v>5888</v>
      </c>
      <c r="N205" s="18">
        <v>1853</v>
      </c>
      <c r="O205" s="18">
        <v>0</v>
      </c>
      <c r="P205" s="18">
        <v>18110.183000000001</v>
      </c>
      <c r="Q205" s="18">
        <v>5326.1</v>
      </c>
      <c r="R205" s="18">
        <v>-5004.8</v>
      </c>
      <c r="S205" s="18">
        <v>574.09</v>
      </c>
      <c r="T205" s="18">
        <v>19005.573</v>
      </c>
      <c r="U205" s="18">
        <v>11080.478999999999</v>
      </c>
      <c r="V205" s="18">
        <v>9418.4071499999991</v>
      </c>
      <c r="W205" s="18">
        <v>9587.1658499999994</v>
      </c>
      <c r="X205" s="18">
        <v>6711.016095</v>
      </c>
      <c r="Y205" s="18">
        <v>1.6060000000000001</v>
      </c>
      <c r="Z205" s="18">
        <v>3888</v>
      </c>
      <c r="AA205" s="18">
        <v>17795.249274000002</v>
      </c>
      <c r="AB205" s="18">
        <v>19657.692670331198</v>
      </c>
      <c r="AC205" s="18">
        <v>5055.9909131510403</v>
      </c>
      <c r="AD205" s="18">
        <v>-1240.8634650781801</v>
      </c>
      <c r="AE205" s="18">
        <v>-4824477</v>
      </c>
      <c r="AF205" s="18"/>
      <c r="AG205" s="18"/>
    </row>
    <row r="206" spans="1:33">
      <c r="A206" s="18" t="s">
        <v>873</v>
      </c>
      <c r="B206" s="18" t="s">
        <v>886</v>
      </c>
      <c r="C206" s="18" t="s">
        <v>541</v>
      </c>
      <c r="D206" s="18">
        <v>93478.485000000001</v>
      </c>
      <c r="E206" s="18">
        <v>6940</v>
      </c>
      <c r="F206" s="18">
        <v>100418.485</v>
      </c>
      <c r="G206" s="18">
        <v>59242</v>
      </c>
      <c r="H206" s="18">
        <v>6355</v>
      </c>
      <c r="I206" s="18">
        <v>1795</v>
      </c>
      <c r="J206" s="18">
        <v>0</v>
      </c>
      <c r="K206" s="18">
        <v>4848</v>
      </c>
      <c r="L206" s="18">
        <v>2881</v>
      </c>
      <c r="M206" s="18">
        <v>20814</v>
      </c>
      <c r="N206" s="18">
        <v>6940</v>
      </c>
      <c r="O206" s="18">
        <v>650</v>
      </c>
      <c r="P206" s="18">
        <v>83027.663</v>
      </c>
      <c r="Q206" s="18">
        <v>11048.3</v>
      </c>
      <c r="R206" s="18">
        <v>-20693.25</v>
      </c>
      <c r="S206" s="18">
        <v>2360.62</v>
      </c>
      <c r="T206" s="18">
        <v>75743.332999999999</v>
      </c>
      <c r="U206" s="18">
        <v>100418.485</v>
      </c>
      <c r="V206" s="18">
        <v>85355.712249999997</v>
      </c>
      <c r="W206" s="18">
        <v>-9612.37925</v>
      </c>
      <c r="X206" s="18">
        <v>-6728.6654749999998</v>
      </c>
      <c r="Y206" s="18">
        <v>0.93300000000000005</v>
      </c>
      <c r="Z206" s="18">
        <v>13430</v>
      </c>
      <c r="AA206" s="18">
        <v>93690.446505</v>
      </c>
      <c r="AB206" s="18">
        <v>103496.049714364</v>
      </c>
      <c r="AC206" s="18">
        <v>7706.3328156637199</v>
      </c>
      <c r="AD206" s="18">
        <v>1409.4784374344999</v>
      </c>
      <c r="AE206" s="18">
        <v>18929295</v>
      </c>
      <c r="AF206" s="18"/>
      <c r="AG206" s="18"/>
    </row>
    <row r="207" spans="1:33">
      <c r="A207" s="18" t="s">
        <v>873</v>
      </c>
      <c r="B207" s="18" t="s">
        <v>887</v>
      </c>
      <c r="C207" s="18" t="s">
        <v>542</v>
      </c>
      <c r="D207" s="18">
        <v>94475.668000000005</v>
      </c>
      <c r="E207" s="18">
        <v>6841</v>
      </c>
      <c r="F207" s="18">
        <v>101316.66800000001</v>
      </c>
      <c r="G207" s="18">
        <v>41419</v>
      </c>
      <c r="H207" s="18">
        <v>12398</v>
      </c>
      <c r="I207" s="18">
        <v>854</v>
      </c>
      <c r="J207" s="18">
        <v>0</v>
      </c>
      <c r="K207" s="18">
        <v>4408</v>
      </c>
      <c r="L207" s="18">
        <v>23</v>
      </c>
      <c r="M207" s="18">
        <v>0</v>
      </c>
      <c r="N207" s="18">
        <v>6841</v>
      </c>
      <c r="O207" s="18">
        <v>0</v>
      </c>
      <c r="P207" s="18">
        <v>58048.728499999997</v>
      </c>
      <c r="Q207" s="18">
        <v>15011</v>
      </c>
      <c r="R207" s="18">
        <v>-19.55</v>
      </c>
      <c r="S207" s="18">
        <v>5814.85</v>
      </c>
      <c r="T207" s="18">
        <v>78855.0285</v>
      </c>
      <c r="U207" s="18">
        <v>101316.66800000001</v>
      </c>
      <c r="V207" s="18">
        <v>86119.167799999996</v>
      </c>
      <c r="W207" s="18">
        <v>-7264.1392999999998</v>
      </c>
      <c r="X207" s="18">
        <v>-5084.8975099999998</v>
      </c>
      <c r="Y207" s="18">
        <v>0.95</v>
      </c>
      <c r="Z207" s="18">
        <v>15247</v>
      </c>
      <c r="AA207" s="18">
        <v>96250.834600000002</v>
      </c>
      <c r="AB207" s="18">
        <v>106324.406963724</v>
      </c>
      <c r="AC207" s="18">
        <v>6973.4640889174098</v>
      </c>
      <c r="AD207" s="18">
        <v>676.60971068818401</v>
      </c>
      <c r="AE207" s="18">
        <v>10316268</v>
      </c>
      <c r="AF207" s="18"/>
      <c r="AG207" s="18"/>
    </row>
    <row r="208" spans="1:33">
      <c r="A208" s="18" t="s">
        <v>873</v>
      </c>
      <c r="B208" s="18" t="s">
        <v>888</v>
      </c>
      <c r="C208" s="18" t="s">
        <v>543</v>
      </c>
      <c r="D208" s="18">
        <v>72184.023000000001</v>
      </c>
      <c r="E208" s="18">
        <v>5547</v>
      </c>
      <c r="F208" s="18">
        <v>77731.023000000001</v>
      </c>
      <c r="G208" s="18">
        <v>42647</v>
      </c>
      <c r="H208" s="18">
        <v>4159</v>
      </c>
      <c r="I208" s="18">
        <v>1159</v>
      </c>
      <c r="J208" s="18">
        <v>0</v>
      </c>
      <c r="K208" s="18">
        <v>5283</v>
      </c>
      <c r="L208" s="18">
        <v>112</v>
      </c>
      <c r="M208" s="18">
        <v>2880</v>
      </c>
      <c r="N208" s="18">
        <v>5547</v>
      </c>
      <c r="O208" s="18">
        <v>0</v>
      </c>
      <c r="P208" s="18">
        <v>59769.770499999999</v>
      </c>
      <c r="Q208" s="18">
        <v>9010.85</v>
      </c>
      <c r="R208" s="18">
        <v>-2543.1999999999998</v>
      </c>
      <c r="S208" s="18">
        <v>4225.3500000000004</v>
      </c>
      <c r="T208" s="18">
        <v>70462.770499999999</v>
      </c>
      <c r="U208" s="18">
        <v>77731.023000000001</v>
      </c>
      <c r="V208" s="18">
        <v>66071.369550000003</v>
      </c>
      <c r="W208" s="18">
        <v>4391.4009500000102</v>
      </c>
      <c r="X208" s="18">
        <v>3073.98066500001</v>
      </c>
      <c r="Y208" s="18">
        <v>1.04</v>
      </c>
      <c r="Z208" s="18">
        <v>11428</v>
      </c>
      <c r="AA208" s="18">
        <v>80840.263919999998</v>
      </c>
      <c r="AB208" s="18">
        <v>89300.972358372805</v>
      </c>
      <c r="AC208" s="18">
        <v>7814.2257926472503</v>
      </c>
      <c r="AD208" s="18">
        <v>1517.3714144180301</v>
      </c>
      <c r="AE208" s="18">
        <v>17340521</v>
      </c>
      <c r="AF208" s="18"/>
      <c r="AG208" s="18"/>
    </row>
    <row r="209" spans="1:33">
      <c r="A209" s="18" t="s">
        <v>873</v>
      </c>
      <c r="B209" s="18" t="s">
        <v>889</v>
      </c>
      <c r="C209" s="18" t="s">
        <v>544</v>
      </c>
      <c r="D209" s="18">
        <v>43525.1</v>
      </c>
      <c r="E209" s="18">
        <v>5996</v>
      </c>
      <c r="F209" s="18">
        <v>49521.1</v>
      </c>
      <c r="G209" s="18">
        <v>36675</v>
      </c>
      <c r="H209" s="18">
        <v>13587</v>
      </c>
      <c r="I209" s="18">
        <v>408</v>
      </c>
      <c r="J209" s="18">
        <v>0</v>
      </c>
      <c r="K209" s="18">
        <v>3612</v>
      </c>
      <c r="L209" s="18">
        <v>354</v>
      </c>
      <c r="M209" s="18">
        <v>23207</v>
      </c>
      <c r="N209" s="18">
        <v>5996</v>
      </c>
      <c r="O209" s="18">
        <v>0</v>
      </c>
      <c r="P209" s="18">
        <v>51400.012499999997</v>
      </c>
      <c r="Q209" s="18">
        <v>14965.95</v>
      </c>
      <c r="R209" s="18">
        <v>-20026.849999999999</v>
      </c>
      <c r="S209" s="18">
        <v>1151.4100000000001</v>
      </c>
      <c r="T209" s="18">
        <v>47490.522499999999</v>
      </c>
      <c r="U209" s="18">
        <v>49521.1</v>
      </c>
      <c r="V209" s="18">
        <v>42092.934999999998</v>
      </c>
      <c r="W209" s="18">
        <v>5397.5874999999996</v>
      </c>
      <c r="X209" s="18">
        <v>3778.3112500000002</v>
      </c>
      <c r="Y209" s="18">
        <v>1.0760000000000001</v>
      </c>
      <c r="Z209" s="18">
        <v>9909</v>
      </c>
      <c r="AA209" s="18">
        <v>53284.703600000001</v>
      </c>
      <c r="AB209" s="18">
        <v>58861.458542695997</v>
      </c>
      <c r="AC209" s="18">
        <v>5940.2016896453797</v>
      </c>
      <c r="AD209" s="18">
        <v>-356.65268858384701</v>
      </c>
      <c r="AE209" s="18">
        <v>-3534071</v>
      </c>
      <c r="AF209" s="18"/>
      <c r="AG209" s="18"/>
    </row>
    <row r="210" spans="1:33">
      <c r="A210" s="18" t="s">
        <v>890</v>
      </c>
      <c r="B210" s="18" t="s">
        <v>891</v>
      </c>
      <c r="C210" s="18" t="s">
        <v>546</v>
      </c>
      <c r="D210" s="18">
        <v>54171.292000000001</v>
      </c>
      <c r="E210" s="18">
        <v>4529</v>
      </c>
      <c r="F210" s="18">
        <v>58700.292000000001</v>
      </c>
      <c r="G210" s="18">
        <v>34181</v>
      </c>
      <c r="H210" s="18">
        <v>9236</v>
      </c>
      <c r="I210" s="18">
        <v>200</v>
      </c>
      <c r="J210" s="18">
        <v>0</v>
      </c>
      <c r="K210" s="18">
        <v>2451</v>
      </c>
      <c r="L210" s="18">
        <v>1</v>
      </c>
      <c r="M210" s="18">
        <v>7107</v>
      </c>
      <c r="N210" s="18">
        <v>4529</v>
      </c>
      <c r="O210" s="18">
        <v>0</v>
      </c>
      <c r="P210" s="18">
        <v>47904.671499999997</v>
      </c>
      <c r="Q210" s="18">
        <v>10103.950000000001</v>
      </c>
      <c r="R210" s="18">
        <v>-6041.8</v>
      </c>
      <c r="S210" s="18">
        <v>2641.46</v>
      </c>
      <c r="T210" s="18">
        <v>54608.281499999997</v>
      </c>
      <c r="U210" s="18">
        <v>58700.292000000001</v>
      </c>
      <c r="V210" s="18">
        <v>49895.248200000002</v>
      </c>
      <c r="W210" s="18">
        <v>4713.03329999999</v>
      </c>
      <c r="X210" s="18">
        <v>3299.1233099999899</v>
      </c>
      <c r="Y210" s="18">
        <v>1.056</v>
      </c>
      <c r="Z210" s="18">
        <v>11488</v>
      </c>
      <c r="AA210" s="18">
        <v>61987.508351999997</v>
      </c>
      <c r="AB210" s="18">
        <v>68475.095224631601</v>
      </c>
      <c r="AC210" s="18">
        <v>5960.5758377987104</v>
      </c>
      <c r="AD210" s="18">
        <v>-336.278540430509</v>
      </c>
      <c r="AE210" s="18">
        <v>-3863168</v>
      </c>
      <c r="AF210" s="18"/>
      <c r="AG210" s="18"/>
    </row>
    <row r="211" spans="1:33">
      <c r="A211" s="18" t="s">
        <v>890</v>
      </c>
      <c r="B211" s="18" t="s">
        <v>892</v>
      </c>
      <c r="C211" s="18" t="s">
        <v>547</v>
      </c>
      <c r="D211" s="18">
        <v>53779.08</v>
      </c>
      <c r="E211" s="18">
        <v>3213</v>
      </c>
      <c r="F211" s="18">
        <v>56992.08</v>
      </c>
      <c r="G211" s="18">
        <v>25239</v>
      </c>
      <c r="H211" s="18">
        <v>7881</v>
      </c>
      <c r="I211" s="18">
        <v>420</v>
      </c>
      <c r="J211" s="18">
        <v>0</v>
      </c>
      <c r="K211" s="18">
        <v>1025</v>
      </c>
      <c r="L211" s="18">
        <v>0</v>
      </c>
      <c r="M211" s="18">
        <v>0</v>
      </c>
      <c r="N211" s="18">
        <v>3213</v>
      </c>
      <c r="O211" s="18">
        <v>82</v>
      </c>
      <c r="P211" s="18">
        <v>35372.458500000001</v>
      </c>
      <c r="Q211" s="18">
        <v>7927.1</v>
      </c>
      <c r="R211" s="18">
        <v>-69.7</v>
      </c>
      <c r="S211" s="18">
        <v>2731.05</v>
      </c>
      <c r="T211" s="18">
        <v>45960.908499999998</v>
      </c>
      <c r="U211" s="18">
        <v>56992.08</v>
      </c>
      <c r="V211" s="18">
        <v>48443.267999999996</v>
      </c>
      <c r="W211" s="18">
        <v>-2482.3595</v>
      </c>
      <c r="X211" s="18">
        <v>-1737.65165</v>
      </c>
      <c r="Y211" s="18">
        <v>0.97</v>
      </c>
      <c r="Z211" s="18">
        <v>9529</v>
      </c>
      <c r="AA211" s="18">
        <v>55282.317600000002</v>
      </c>
      <c r="AB211" s="18">
        <v>61068.141994066696</v>
      </c>
      <c r="AC211" s="18">
        <v>6408.6621884842798</v>
      </c>
      <c r="AD211" s="18">
        <v>111.807810255053</v>
      </c>
      <c r="AE211" s="18">
        <v>1065417</v>
      </c>
      <c r="AF211" s="18"/>
      <c r="AG211" s="18"/>
    </row>
    <row r="212" spans="1:33">
      <c r="A212" s="18" t="s">
        <v>890</v>
      </c>
      <c r="B212" s="18" t="s">
        <v>893</v>
      </c>
      <c r="C212" s="18" t="s">
        <v>548</v>
      </c>
      <c r="D212" s="18">
        <v>73436.225000000006</v>
      </c>
      <c r="E212" s="18">
        <v>6960</v>
      </c>
      <c r="F212" s="18">
        <v>80396.225000000006</v>
      </c>
      <c r="G212" s="18">
        <v>51758</v>
      </c>
      <c r="H212" s="18">
        <v>16593</v>
      </c>
      <c r="I212" s="18">
        <v>911</v>
      </c>
      <c r="J212" s="18">
        <v>0</v>
      </c>
      <c r="K212" s="18">
        <v>4200</v>
      </c>
      <c r="L212" s="18">
        <v>146</v>
      </c>
      <c r="M212" s="18">
        <v>19542</v>
      </c>
      <c r="N212" s="18">
        <v>6960</v>
      </c>
      <c r="O212" s="18">
        <v>1700</v>
      </c>
      <c r="P212" s="18">
        <v>72538.837</v>
      </c>
      <c r="Q212" s="18">
        <v>18448.400000000001</v>
      </c>
      <c r="R212" s="18">
        <v>-18179.8</v>
      </c>
      <c r="S212" s="18">
        <v>2593.86</v>
      </c>
      <c r="T212" s="18">
        <v>75401.297000000006</v>
      </c>
      <c r="U212" s="18">
        <v>80396.225000000006</v>
      </c>
      <c r="V212" s="18">
        <v>68336.791249999995</v>
      </c>
      <c r="W212" s="18">
        <v>7064.5057499999803</v>
      </c>
      <c r="X212" s="18">
        <v>4945.1540249999898</v>
      </c>
      <c r="Y212" s="18">
        <v>1.0620000000000001</v>
      </c>
      <c r="Z212" s="18">
        <v>16263</v>
      </c>
      <c r="AA212" s="18">
        <v>85380.790949999995</v>
      </c>
      <c r="AB212" s="18">
        <v>94316.709061060101</v>
      </c>
      <c r="AC212" s="18">
        <v>5799.4656005079096</v>
      </c>
      <c r="AD212" s="18">
        <v>-497.388777721314</v>
      </c>
      <c r="AE212" s="18">
        <v>-8089034</v>
      </c>
      <c r="AF212" s="18"/>
      <c r="AG212" s="18"/>
    </row>
    <row r="213" spans="1:33">
      <c r="A213" s="18" t="s">
        <v>890</v>
      </c>
      <c r="B213" s="18" t="s">
        <v>894</v>
      </c>
      <c r="C213" s="18" t="s">
        <v>549</v>
      </c>
      <c r="D213" s="18">
        <v>38523.002999999997</v>
      </c>
      <c r="E213" s="18">
        <v>3487</v>
      </c>
      <c r="F213" s="18">
        <v>42010.002999999997</v>
      </c>
      <c r="G213" s="18">
        <v>31544</v>
      </c>
      <c r="H213" s="18">
        <v>10138</v>
      </c>
      <c r="I213" s="18">
        <v>122</v>
      </c>
      <c r="J213" s="18">
        <v>0</v>
      </c>
      <c r="K213" s="18">
        <v>1868</v>
      </c>
      <c r="L213" s="18">
        <v>137</v>
      </c>
      <c r="M213" s="18">
        <v>14999</v>
      </c>
      <c r="N213" s="18">
        <v>3487</v>
      </c>
      <c r="O213" s="18">
        <v>0</v>
      </c>
      <c r="P213" s="18">
        <v>44208.915999999997</v>
      </c>
      <c r="Q213" s="18">
        <v>10308.799999999999</v>
      </c>
      <c r="R213" s="18">
        <v>-12865.6</v>
      </c>
      <c r="S213" s="18">
        <v>414.12</v>
      </c>
      <c r="T213" s="18">
        <v>42066.235999999997</v>
      </c>
      <c r="U213" s="18">
        <v>42010.002999999997</v>
      </c>
      <c r="V213" s="18">
        <v>35708.502549999997</v>
      </c>
      <c r="W213" s="18">
        <v>6357.7334500000097</v>
      </c>
      <c r="X213" s="18">
        <v>4450.413415</v>
      </c>
      <c r="Y213" s="18">
        <v>1.1060000000000001</v>
      </c>
      <c r="Z213" s="18">
        <v>6663</v>
      </c>
      <c r="AA213" s="18">
        <v>46463.063318</v>
      </c>
      <c r="AB213" s="18">
        <v>51325.8682226979</v>
      </c>
      <c r="AC213" s="18">
        <v>7703.11694772594</v>
      </c>
      <c r="AD213" s="18">
        <v>1406.2625694967201</v>
      </c>
      <c r="AE213" s="18">
        <v>9369928</v>
      </c>
      <c r="AF213" s="18"/>
      <c r="AG213" s="18"/>
    </row>
    <row r="214" spans="1:33">
      <c r="A214" s="18" t="s">
        <v>890</v>
      </c>
      <c r="B214" s="18" t="s">
        <v>895</v>
      </c>
      <c r="C214" s="18" t="s">
        <v>550</v>
      </c>
      <c r="D214" s="18">
        <v>174586.36</v>
      </c>
      <c r="E214" s="18">
        <v>14247</v>
      </c>
      <c r="F214" s="18">
        <v>188833.36</v>
      </c>
      <c r="G214" s="18">
        <v>84789</v>
      </c>
      <c r="H214" s="18">
        <v>17699</v>
      </c>
      <c r="I214" s="18">
        <v>3201</v>
      </c>
      <c r="J214" s="18">
        <v>0</v>
      </c>
      <c r="K214" s="18">
        <v>4157</v>
      </c>
      <c r="L214" s="18">
        <v>553</v>
      </c>
      <c r="M214" s="18">
        <v>21482</v>
      </c>
      <c r="N214" s="18">
        <v>14247</v>
      </c>
      <c r="O214" s="18">
        <v>338</v>
      </c>
      <c r="P214" s="18">
        <v>118831.78350000001</v>
      </c>
      <c r="Q214" s="18">
        <v>21298.45</v>
      </c>
      <c r="R214" s="18">
        <v>-19017.05</v>
      </c>
      <c r="S214" s="18">
        <v>8458.01</v>
      </c>
      <c r="T214" s="18">
        <v>129571.19349999999</v>
      </c>
      <c r="U214" s="18">
        <v>188833.36</v>
      </c>
      <c r="V214" s="18">
        <v>160508.356</v>
      </c>
      <c r="W214" s="18">
        <v>-30937.162499999999</v>
      </c>
      <c r="X214" s="18">
        <v>-21656.013749999998</v>
      </c>
      <c r="Y214" s="18">
        <v>0.88500000000000001</v>
      </c>
      <c r="Z214" s="18">
        <v>30308</v>
      </c>
      <c r="AA214" s="18">
        <v>167117.52359999999</v>
      </c>
      <c r="AB214" s="18">
        <v>184607.97419429399</v>
      </c>
      <c r="AC214" s="18">
        <v>6091.0642138806397</v>
      </c>
      <c r="AD214" s="18">
        <v>-205.790164348584</v>
      </c>
      <c r="AE214" s="18">
        <v>-6237088</v>
      </c>
      <c r="AF214" s="18"/>
      <c r="AG214" s="18"/>
    </row>
    <row r="215" spans="1:33">
      <c r="A215" s="18" t="s">
        <v>890</v>
      </c>
      <c r="B215" s="18" t="s">
        <v>896</v>
      </c>
      <c r="C215" s="18" t="s">
        <v>551</v>
      </c>
      <c r="D215" s="18">
        <v>155068.323</v>
      </c>
      <c r="E215" s="18">
        <v>7289</v>
      </c>
      <c r="F215" s="18">
        <v>162357.323</v>
      </c>
      <c r="G215" s="18">
        <v>95303</v>
      </c>
      <c r="H215" s="18">
        <v>17216</v>
      </c>
      <c r="I215" s="18">
        <v>2537</v>
      </c>
      <c r="J215" s="18">
        <v>0</v>
      </c>
      <c r="K215" s="18">
        <v>7197</v>
      </c>
      <c r="L215" s="18">
        <v>2062</v>
      </c>
      <c r="M215" s="18">
        <v>11158</v>
      </c>
      <c r="N215" s="18">
        <v>7289</v>
      </c>
      <c r="O215" s="18">
        <v>6464</v>
      </c>
      <c r="P215" s="18">
        <v>133567.1545</v>
      </c>
      <c r="Q215" s="18">
        <v>22907.5</v>
      </c>
      <c r="R215" s="18">
        <v>-16731.400000000001</v>
      </c>
      <c r="S215" s="18">
        <v>4298.79</v>
      </c>
      <c r="T215" s="18">
        <v>144042.04449999999</v>
      </c>
      <c r="U215" s="18">
        <v>162357.323</v>
      </c>
      <c r="V215" s="18">
        <v>138003.72455000001</v>
      </c>
      <c r="W215" s="18">
        <v>6038.3199500000001</v>
      </c>
      <c r="X215" s="18">
        <v>4226.8239649999996</v>
      </c>
      <c r="Y215" s="18">
        <v>1.026</v>
      </c>
      <c r="Z215" s="18">
        <v>22473</v>
      </c>
      <c r="AA215" s="18">
        <v>166578.61339799999</v>
      </c>
      <c r="AB215" s="18">
        <v>184012.66187443299</v>
      </c>
      <c r="AC215" s="18">
        <v>8188.1663273453796</v>
      </c>
      <c r="AD215" s="18">
        <v>1891.3119491161599</v>
      </c>
      <c r="AE215" s="18">
        <v>42503453</v>
      </c>
      <c r="AF215" s="18"/>
      <c r="AG215" s="18"/>
    </row>
    <row r="216" spans="1:33">
      <c r="A216" s="18" t="s">
        <v>890</v>
      </c>
      <c r="B216" s="18" t="s">
        <v>897</v>
      </c>
      <c r="C216" s="18" t="s">
        <v>552</v>
      </c>
      <c r="D216" s="18">
        <v>31985.679</v>
      </c>
      <c r="E216" s="18">
        <v>960</v>
      </c>
      <c r="F216" s="18">
        <v>32945.678999999996</v>
      </c>
      <c r="G216" s="18">
        <v>16380</v>
      </c>
      <c r="H216" s="18">
        <v>9590</v>
      </c>
      <c r="I216" s="18">
        <v>226</v>
      </c>
      <c r="J216" s="18">
        <v>0</v>
      </c>
      <c r="K216" s="18">
        <v>2070</v>
      </c>
      <c r="L216" s="18">
        <v>0</v>
      </c>
      <c r="M216" s="18">
        <v>2186</v>
      </c>
      <c r="N216" s="18">
        <v>960</v>
      </c>
      <c r="O216" s="18">
        <v>0</v>
      </c>
      <c r="P216" s="18">
        <v>22956.57</v>
      </c>
      <c r="Q216" s="18">
        <v>10103.1</v>
      </c>
      <c r="R216" s="18">
        <v>-1858.1</v>
      </c>
      <c r="S216" s="18">
        <v>444.38</v>
      </c>
      <c r="T216" s="18">
        <v>31645.95</v>
      </c>
      <c r="U216" s="18">
        <v>32945.678999999996</v>
      </c>
      <c r="V216" s="18">
        <v>28003.827150000001</v>
      </c>
      <c r="W216" s="18">
        <v>3642.1228500000002</v>
      </c>
      <c r="X216" s="18">
        <v>2549.485995</v>
      </c>
      <c r="Y216" s="18">
        <v>1.077</v>
      </c>
      <c r="Z216" s="18">
        <v>5586</v>
      </c>
      <c r="AA216" s="18">
        <v>35482.496283</v>
      </c>
      <c r="AB216" s="18">
        <v>39196.079603475002</v>
      </c>
      <c r="AC216" s="18">
        <v>7016.8420342776599</v>
      </c>
      <c r="AD216" s="18">
        <v>719.98765604843504</v>
      </c>
      <c r="AE216" s="18">
        <v>4021851</v>
      </c>
      <c r="AF216" s="18"/>
      <c r="AG216" s="18"/>
    </row>
    <row r="217" spans="1:33">
      <c r="A217" s="18" t="s">
        <v>890</v>
      </c>
      <c r="B217" s="18" t="s">
        <v>898</v>
      </c>
      <c r="C217" s="18" t="s">
        <v>553</v>
      </c>
      <c r="D217" s="18">
        <v>44337.411</v>
      </c>
      <c r="E217" s="18">
        <v>3505</v>
      </c>
      <c r="F217" s="18">
        <v>47842.411</v>
      </c>
      <c r="G217" s="18">
        <v>27118</v>
      </c>
      <c r="H217" s="18">
        <v>7435</v>
      </c>
      <c r="I217" s="18">
        <v>912</v>
      </c>
      <c r="J217" s="18">
        <v>0</v>
      </c>
      <c r="K217" s="18">
        <v>5201</v>
      </c>
      <c r="L217" s="18">
        <v>177</v>
      </c>
      <c r="M217" s="18">
        <v>5203</v>
      </c>
      <c r="N217" s="18">
        <v>3505</v>
      </c>
      <c r="O217" s="18">
        <v>0</v>
      </c>
      <c r="P217" s="18">
        <v>38005.877</v>
      </c>
      <c r="Q217" s="18">
        <v>11515.8</v>
      </c>
      <c r="R217" s="18">
        <v>-4573</v>
      </c>
      <c r="S217" s="18">
        <v>2094.7399999999998</v>
      </c>
      <c r="T217" s="18">
        <v>47043.417000000001</v>
      </c>
      <c r="U217" s="18">
        <v>47842.411</v>
      </c>
      <c r="V217" s="18">
        <v>40666.049350000001</v>
      </c>
      <c r="W217" s="18">
        <v>6377.3676499999901</v>
      </c>
      <c r="X217" s="18">
        <v>4464.1573549999903</v>
      </c>
      <c r="Y217" s="18">
        <v>1.093</v>
      </c>
      <c r="Z217" s="18">
        <v>8736</v>
      </c>
      <c r="AA217" s="18">
        <v>52291.755223</v>
      </c>
      <c r="AB217" s="18">
        <v>57764.588601060103</v>
      </c>
      <c r="AC217" s="18">
        <v>6612.2468636744597</v>
      </c>
      <c r="AD217" s="18">
        <v>315.39248544523298</v>
      </c>
      <c r="AE217" s="18">
        <v>2755269</v>
      </c>
      <c r="AF217" s="18"/>
      <c r="AG217" s="18"/>
    </row>
    <row r="218" spans="1:33">
      <c r="A218" s="18" t="s">
        <v>890</v>
      </c>
      <c r="B218" s="18" t="s">
        <v>899</v>
      </c>
      <c r="C218" s="18" t="s">
        <v>554</v>
      </c>
      <c r="D218" s="18">
        <v>174418.359</v>
      </c>
      <c r="E218" s="18">
        <v>13571</v>
      </c>
      <c r="F218" s="18">
        <v>187989.359</v>
      </c>
      <c r="G218" s="18">
        <v>97629</v>
      </c>
      <c r="H218" s="18">
        <v>35240</v>
      </c>
      <c r="I218" s="18">
        <v>1953</v>
      </c>
      <c r="J218" s="18">
        <v>0</v>
      </c>
      <c r="K218" s="18">
        <v>4091</v>
      </c>
      <c r="L218" s="18">
        <v>0</v>
      </c>
      <c r="M218" s="18">
        <v>33208</v>
      </c>
      <c r="N218" s="18">
        <v>13571</v>
      </c>
      <c r="O218" s="18">
        <v>535</v>
      </c>
      <c r="P218" s="18">
        <v>136827.0435</v>
      </c>
      <c r="Q218" s="18">
        <v>35091.4</v>
      </c>
      <c r="R218" s="18">
        <v>-28681.55</v>
      </c>
      <c r="S218" s="18">
        <v>5889.99</v>
      </c>
      <c r="T218" s="18">
        <v>149126.8835</v>
      </c>
      <c r="U218" s="18">
        <v>187989.359</v>
      </c>
      <c r="V218" s="18">
        <v>159790.95514999999</v>
      </c>
      <c r="W218" s="18">
        <v>-10664.07165</v>
      </c>
      <c r="X218" s="18">
        <v>-7464.8501550000001</v>
      </c>
      <c r="Y218" s="18">
        <v>0.96</v>
      </c>
      <c r="Z218" s="18">
        <v>23483</v>
      </c>
      <c r="AA218" s="18">
        <v>180469.78464</v>
      </c>
      <c r="AB218" s="18">
        <v>199357.677327807</v>
      </c>
      <c r="AC218" s="18">
        <v>8489.4467200871804</v>
      </c>
      <c r="AD218" s="18">
        <v>2192.59234185795</v>
      </c>
      <c r="AE218" s="18">
        <v>51488646</v>
      </c>
      <c r="AF218" s="18"/>
      <c r="AG218" s="18"/>
    </row>
    <row r="219" spans="1:33">
      <c r="A219" s="18" t="s">
        <v>890</v>
      </c>
      <c r="B219" s="18" t="s">
        <v>900</v>
      </c>
      <c r="C219" s="18" t="s">
        <v>555</v>
      </c>
      <c r="D219" s="18">
        <v>23502.282999999999</v>
      </c>
      <c r="E219" s="18">
        <v>3095</v>
      </c>
      <c r="F219" s="18">
        <v>26597.282999999999</v>
      </c>
      <c r="G219" s="18">
        <v>6454</v>
      </c>
      <c r="H219" s="18">
        <v>10039</v>
      </c>
      <c r="I219" s="18">
        <v>27</v>
      </c>
      <c r="J219" s="18">
        <v>0</v>
      </c>
      <c r="K219" s="18">
        <v>1071</v>
      </c>
      <c r="L219" s="18">
        <v>0</v>
      </c>
      <c r="M219" s="18">
        <v>0</v>
      </c>
      <c r="N219" s="18">
        <v>3095</v>
      </c>
      <c r="O219" s="18">
        <v>0</v>
      </c>
      <c r="P219" s="18">
        <v>9045.2810000000009</v>
      </c>
      <c r="Q219" s="18">
        <v>9466.4500000000007</v>
      </c>
      <c r="R219" s="18">
        <v>0</v>
      </c>
      <c r="S219" s="18">
        <v>2630.75</v>
      </c>
      <c r="T219" s="18">
        <v>21142.481</v>
      </c>
      <c r="U219" s="18">
        <v>26597.282999999999</v>
      </c>
      <c r="V219" s="18">
        <v>22607.690549999999</v>
      </c>
      <c r="W219" s="18">
        <v>-1465.20955</v>
      </c>
      <c r="X219" s="18">
        <v>-1025.6466849999999</v>
      </c>
      <c r="Y219" s="18">
        <v>0.96099999999999997</v>
      </c>
      <c r="Z219" s="18">
        <v>4503</v>
      </c>
      <c r="AA219" s="18">
        <v>25559.988963</v>
      </c>
      <c r="AB219" s="18">
        <v>28235.086789473899</v>
      </c>
      <c r="AC219" s="18">
        <v>6270.2835419662297</v>
      </c>
      <c r="AD219" s="18">
        <v>-26.570836262998501</v>
      </c>
      <c r="AE219" s="18">
        <v>-119648</v>
      </c>
      <c r="AF219" s="18"/>
      <c r="AG219" s="18"/>
    </row>
    <row r="220" spans="1:33">
      <c r="A220" s="18" t="s">
        <v>890</v>
      </c>
      <c r="B220" s="18" t="s">
        <v>901</v>
      </c>
      <c r="C220" s="18" t="s">
        <v>556</v>
      </c>
      <c r="D220" s="18">
        <v>73385.349000000002</v>
      </c>
      <c r="E220" s="18">
        <v>7470</v>
      </c>
      <c r="F220" s="18">
        <v>80855.349000000002</v>
      </c>
      <c r="G220" s="18">
        <v>29962</v>
      </c>
      <c r="H220" s="18">
        <v>14421</v>
      </c>
      <c r="I220" s="18">
        <v>180</v>
      </c>
      <c r="J220" s="18">
        <v>0</v>
      </c>
      <c r="K220" s="18">
        <v>3355</v>
      </c>
      <c r="L220" s="18">
        <v>28</v>
      </c>
      <c r="M220" s="18">
        <v>7941</v>
      </c>
      <c r="N220" s="18">
        <v>7470</v>
      </c>
      <c r="O220" s="18">
        <v>407</v>
      </c>
      <c r="P220" s="18">
        <v>41991.743000000002</v>
      </c>
      <c r="Q220" s="18">
        <v>15262.6</v>
      </c>
      <c r="R220" s="18">
        <v>-7119.6</v>
      </c>
      <c r="S220" s="18">
        <v>4999.53</v>
      </c>
      <c r="T220" s="18">
        <v>55134.273000000001</v>
      </c>
      <c r="U220" s="18">
        <v>80855.349000000002</v>
      </c>
      <c r="V220" s="18">
        <v>68727.046650000004</v>
      </c>
      <c r="W220" s="18">
        <v>-13592.773649999999</v>
      </c>
      <c r="X220" s="18">
        <v>-9514.9415549999994</v>
      </c>
      <c r="Y220" s="18">
        <v>0.88200000000000001</v>
      </c>
      <c r="Z220" s="18">
        <v>10705</v>
      </c>
      <c r="AA220" s="18">
        <v>71314.417818000002</v>
      </c>
      <c r="AB220" s="18">
        <v>78778.1551606625</v>
      </c>
      <c r="AC220" s="18">
        <v>7359.0056198657203</v>
      </c>
      <c r="AD220" s="18">
        <v>1062.1512416364901</v>
      </c>
      <c r="AE220" s="18">
        <v>11370329</v>
      </c>
      <c r="AF220" s="18"/>
      <c r="AG220" s="18"/>
    </row>
    <row r="221" spans="1:33">
      <c r="A221" s="18" t="s">
        <v>890</v>
      </c>
      <c r="B221" s="18" t="s">
        <v>902</v>
      </c>
      <c r="C221" s="18" t="s">
        <v>557</v>
      </c>
      <c r="D221" s="18">
        <v>1008615.8909999999</v>
      </c>
      <c r="E221" s="18">
        <v>67716</v>
      </c>
      <c r="F221" s="18">
        <v>1076331.8910000001</v>
      </c>
      <c r="G221" s="18">
        <v>541513</v>
      </c>
      <c r="H221" s="18">
        <v>151549</v>
      </c>
      <c r="I221" s="18">
        <v>630441</v>
      </c>
      <c r="J221" s="18">
        <v>32109</v>
      </c>
      <c r="K221" s="18">
        <v>0</v>
      </c>
      <c r="L221" s="18">
        <v>607984</v>
      </c>
      <c r="M221" s="18">
        <v>46482</v>
      </c>
      <c r="N221" s="18">
        <v>67716</v>
      </c>
      <c r="O221" s="18">
        <v>8844</v>
      </c>
      <c r="P221" s="18">
        <v>758930.46950000001</v>
      </c>
      <c r="Q221" s="18">
        <v>691984.15</v>
      </c>
      <c r="R221" s="18">
        <v>-563813.5</v>
      </c>
      <c r="S221" s="18">
        <v>49656.66</v>
      </c>
      <c r="T221" s="18">
        <v>936757.77949999995</v>
      </c>
      <c r="U221" s="18">
        <v>1076331.8910000001</v>
      </c>
      <c r="V221" s="18">
        <v>914882.10734999995</v>
      </c>
      <c r="W221" s="18">
        <v>21875.672150000199</v>
      </c>
      <c r="X221" s="18">
        <v>15312.970505000199</v>
      </c>
      <c r="Y221" s="18">
        <v>1.014</v>
      </c>
      <c r="Z221" s="18">
        <v>157919</v>
      </c>
      <c r="AA221" s="18">
        <v>1091400.5374739999</v>
      </c>
      <c r="AB221" s="18">
        <v>1205626.0643251899</v>
      </c>
      <c r="AC221" s="18">
        <v>7634.4585789245502</v>
      </c>
      <c r="AD221" s="18">
        <v>1337.6042006953201</v>
      </c>
      <c r="AE221" s="18">
        <v>211233118</v>
      </c>
      <c r="AF221" s="18"/>
      <c r="AG221" s="18"/>
    </row>
    <row r="222" spans="1:33">
      <c r="A222" s="18" t="s">
        <v>903</v>
      </c>
      <c r="B222" s="18" t="s">
        <v>904</v>
      </c>
      <c r="C222" s="18" t="s">
        <v>559</v>
      </c>
      <c r="D222" s="18">
        <v>72585.104999999996</v>
      </c>
      <c r="E222" s="18">
        <v>7510</v>
      </c>
      <c r="F222" s="18">
        <v>80095.104999999996</v>
      </c>
      <c r="G222" s="18">
        <v>34344</v>
      </c>
      <c r="H222" s="18">
        <v>6669</v>
      </c>
      <c r="I222" s="18">
        <v>813</v>
      </c>
      <c r="J222" s="18">
        <v>0</v>
      </c>
      <c r="K222" s="18">
        <v>2070</v>
      </c>
      <c r="L222" s="18">
        <v>1105</v>
      </c>
      <c r="M222" s="18">
        <v>920</v>
      </c>
      <c r="N222" s="18">
        <v>7510</v>
      </c>
      <c r="O222" s="18">
        <v>423</v>
      </c>
      <c r="P222" s="18">
        <v>48133.116000000002</v>
      </c>
      <c r="Q222" s="18">
        <v>8119.2</v>
      </c>
      <c r="R222" s="18">
        <v>-2080.8000000000002</v>
      </c>
      <c r="S222" s="18">
        <v>6227.1</v>
      </c>
      <c r="T222" s="18">
        <v>60398.616000000002</v>
      </c>
      <c r="U222" s="18">
        <v>80095.104999999996</v>
      </c>
      <c r="V222" s="18">
        <v>68080.839250000005</v>
      </c>
      <c r="W222" s="18">
        <v>-7682.22325</v>
      </c>
      <c r="X222" s="18">
        <v>-5377.5562749999999</v>
      </c>
      <c r="Y222" s="18">
        <v>0.93300000000000005</v>
      </c>
      <c r="Z222" s="18">
        <v>14088</v>
      </c>
      <c r="AA222" s="18">
        <v>74728.732965000003</v>
      </c>
      <c r="AB222" s="18">
        <v>82549.811112537602</v>
      </c>
      <c r="AC222" s="18">
        <v>5859.5834123039203</v>
      </c>
      <c r="AD222" s="18">
        <v>-437.270965925307</v>
      </c>
      <c r="AE222" s="18">
        <v>-6160273</v>
      </c>
      <c r="AF222" s="18"/>
      <c r="AG222" s="18"/>
    </row>
    <row r="223" spans="1:33">
      <c r="A223" s="18" t="s">
        <v>903</v>
      </c>
      <c r="B223" s="18" t="s">
        <v>905</v>
      </c>
      <c r="C223" s="18" t="s">
        <v>560</v>
      </c>
      <c r="D223" s="18">
        <v>77279.764999999999</v>
      </c>
      <c r="E223" s="18">
        <v>0</v>
      </c>
      <c r="F223" s="18">
        <v>77279.764999999999</v>
      </c>
      <c r="G223" s="18">
        <v>41129</v>
      </c>
      <c r="H223" s="18">
        <v>6452</v>
      </c>
      <c r="I223" s="18">
        <v>1267</v>
      </c>
      <c r="J223" s="18">
        <v>0</v>
      </c>
      <c r="K223" s="18">
        <v>3004</v>
      </c>
      <c r="L223" s="18">
        <v>159</v>
      </c>
      <c r="M223" s="18">
        <v>11758</v>
      </c>
      <c r="N223" s="18">
        <v>0</v>
      </c>
      <c r="O223" s="18">
        <v>1169</v>
      </c>
      <c r="P223" s="18">
        <v>57642.2935</v>
      </c>
      <c r="Q223" s="18">
        <v>9114.5499999999993</v>
      </c>
      <c r="R223" s="18">
        <v>-11123.1</v>
      </c>
      <c r="S223" s="18">
        <v>-1998.86</v>
      </c>
      <c r="T223" s="18">
        <v>53634.883500000004</v>
      </c>
      <c r="U223" s="18">
        <v>77279.764999999999</v>
      </c>
      <c r="V223" s="18">
        <v>65687.80025</v>
      </c>
      <c r="W223" s="18">
        <v>-12052.91675</v>
      </c>
      <c r="X223" s="18">
        <v>-8437.0417249999991</v>
      </c>
      <c r="Y223" s="18">
        <v>0.89100000000000001</v>
      </c>
      <c r="Z223" s="18">
        <v>13362</v>
      </c>
      <c r="AA223" s="18">
        <v>68856.270615000001</v>
      </c>
      <c r="AB223" s="18">
        <v>76062.739292585306</v>
      </c>
      <c r="AC223" s="18">
        <v>5692.4666436600301</v>
      </c>
      <c r="AD223" s="18">
        <v>-604.387734569195</v>
      </c>
      <c r="AE223" s="18">
        <v>-8075829</v>
      </c>
      <c r="AF223" s="18"/>
      <c r="AG223" s="18"/>
    </row>
    <row r="224" spans="1:33">
      <c r="A224" s="18" t="s">
        <v>903</v>
      </c>
      <c r="B224" s="18" t="s">
        <v>906</v>
      </c>
      <c r="C224" s="18" t="s">
        <v>561</v>
      </c>
      <c r="D224" s="18">
        <v>119178.325</v>
      </c>
      <c r="E224" s="18">
        <v>6174</v>
      </c>
      <c r="F224" s="18">
        <v>125352.325</v>
      </c>
      <c r="G224" s="18">
        <v>61362</v>
      </c>
      <c r="H224" s="18">
        <v>19210</v>
      </c>
      <c r="I224" s="18">
        <v>1979</v>
      </c>
      <c r="J224" s="18">
        <v>0</v>
      </c>
      <c r="K224" s="18">
        <v>5017</v>
      </c>
      <c r="L224" s="18">
        <v>6</v>
      </c>
      <c r="M224" s="18">
        <v>14933</v>
      </c>
      <c r="N224" s="18">
        <v>6174</v>
      </c>
      <c r="O224" s="18">
        <v>275</v>
      </c>
      <c r="P224" s="18">
        <v>85998.842999999993</v>
      </c>
      <c r="Q224" s="18">
        <v>22275.1</v>
      </c>
      <c r="R224" s="18">
        <v>-12931.9</v>
      </c>
      <c r="S224" s="18">
        <v>2709.29</v>
      </c>
      <c r="T224" s="18">
        <v>98051.332999999999</v>
      </c>
      <c r="U224" s="18">
        <v>125352.325</v>
      </c>
      <c r="V224" s="18">
        <v>106549.47625000001</v>
      </c>
      <c r="W224" s="18">
        <v>-8498.1432499999901</v>
      </c>
      <c r="X224" s="18">
        <v>-5948.7002750000001</v>
      </c>
      <c r="Y224" s="18">
        <v>0.95299999999999996</v>
      </c>
      <c r="Z224" s="18">
        <v>16702</v>
      </c>
      <c r="AA224" s="18">
        <v>119460.765725</v>
      </c>
      <c r="AB224" s="18">
        <v>131963.479838158</v>
      </c>
      <c r="AC224" s="18">
        <v>7901.05854617158</v>
      </c>
      <c r="AD224" s="18">
        <v>1604.2041679423601</v>
      </c>
      <c r="AE224" s="18">
        <v>26793418</v>
      </c>
      <c r="AF224" s="18"/>
      <c r="AG224" s="18"/>
    </row>
    <row r="225" spans="1:33">
      <c r="A225" s="18" t="s">
        <v>903</v>
      </c>
      <c r="B225" s="18" t="s">
        <v>907</v>
      </c>
      <c r="C225" s="18" t="s">
        <v>562</v>
      </c>
      <c r="D225" s="18">
        <v>75081.376999999993</v>
      </c>
      <c r="E225" s="18">
        <v>3100</v>
      </c>
      <c r="F225" s="18">
        <v>78181.376999999993</v>
      </c>
      <c r="G225" s="18">
        <v>46231</v>
      </c>
      <c r="H225" s="18">
        <v>14587</v>
      </c>
      <c r="I225" s="18">
        <v>20</v>
      </c>
      <c r="J225" s="18">
        <v>0</v>
      </c>
      <c r="K225" s="18">
        <v>7415</v>
      </c>
      <c r="L225" s="18">
        <v>14</v>
      </c>
      <c r="M225" s="18">
        <v>4146</v>
      </c>
      <c r="N225" s="18">
        <v>3100</v>
      </c>
      <c r="O225" s="18">
        <v>1573</v>
      </c>
      <c r="P225" s="18">
        <v>64792.746500000001</v>
      </c>
      <c r="Q225" s="18">
        <v>18718.7</v>
      </c>
      <c r="R225" s="18">
        <v>-4873.05</v>
      </c>
      <c r="S225" s="18">
        <v>1930.18</v>
      </c>
      <c r="T225" s="18">
        <v>80568.576499999996</v>
      </c>
      <c r="U225" s="18">
        <v>78181.376999999993</v>
      </c>
      <c r="V225" s="18">
        <v>66454.170450000005</v>
      </c>
      <c r="W225" s="18">
        <v>14114.40605</v>
      </c>
      <c r="X225" s="18">
        <v>9880.0842350000003</v>
      </c>
      <c r="Y225" s="18">
        <v>1.1259999999999999</v>
      </c>
      <c r="Z225" s="18">
        <v>8752</v>
      </c>
      <c r="AA225" s="18">
        <v>88032.230502000006</v>
      </c>
      <c r="AB225" s="18">
        <v>97245.647175084101</v>
      </c>
      <c r="AC225" s="18">
        <v>11111.2485346303</v>
      </c>
      <c r="AD225" s="18">
        <v>4814.3941564010402</v>
      </c>
      <c r="AE225" s="18">
        <v>42135578</v>
      </c>
      <c r="AF225" s="18"/>
      <c r="AG225" s="18"/>
    </row>
    <row r="226" spans="1:33">
      <c r="A226" s="18" t="s">
        <v>903</v>
      </c>
      <c r="B226" s="18" t="s">
        <v>908</v>
      </c>
      <c r="C226" s="18" t="s">
        <v>563</v>
      </c>
      <c r="D226" s="18">
        <v>128356.966</v>
      </c>
      <c r="E226" s="18">
        <v>9616</v>
      </c>
      <c r="F226" s="18">
        <v>137972.96599999999</v>
      </c>
      <c r="G226" s="18">
        <v>104378</v>
      </c>
      <c r="H226" s="18">
        <v>17267</v>
      </c>
      <c r="I226" s="18">
        <v>1354</v>
      </c>
      <c r="J226" s="18">
        <v>0</v>
      </c>
      <c r="K226" s="18">
        <v>5174</v>
      </c>
      <c r="L226" s="18">
        <v>0</v>
      </c>
      <c r="M226" s="18">
        <v>21699</v>
      </c>
      <c r="N226" s="18">
        <v>9616</v>
      </c>
      <c r="O226" s="18">
        <v>379</v>
      </c>
      <c r="P226" s="18">
        <v>146285.76699999999</v>
      </c>
      <c r="Q226" s="18">
        <v>20225.75</v>
      </c>
      <c r="R226" s="18">
        <v>-18766.3</v>
      </c>
      <c r="S226" s="18">
        <v>4484.7700000000004</v>
      </c>
      <c r="T226" s="18">
        <v>152229.98699999999</v>
      </c>
      <c r="U226" s="18">
        <v>137972.96599999999</v>
      </c>
      <c r="V226" s="18">
        <v>117277.0211</v>
      </c>
      <c r="W226" s="18">
        <v>34952.965900000003</v>
      </c>
      <c r="X226" s="18">
        <v>24467.076130000001</v>
      </c>
      <c r="Y226" s="18">
        <v>1.177</v>
      </c>
      <c r="Z226" s="18">
        <v>26125</v>
      </c>
      <c r="AA226" s="18">
        <v>162394.18098199999</v>
      </c>
      <c r="AB226" s="18">
        <v>179390.28850011399</v>
      </c>
      <c r="AC226" s="18">
        <v>6866.6139138799699</v>
      </c>
      <c r="AD226" s="18">
        <v>569.75953565074497</v>
      </c>
      <c r="AE226" s="18">
        <v>14884968</v>
      </c>
      <c r="AF226" s="18"/>
      <c r="AG226" s="18"/>
    </row>
    <row r="227" spans="1:33">
      <c r="A227" s="18" t="s">
        <v>903</v>
      </c>
      <c r="B227" s="18" t="s">
        <v>909</v>
      </c>
      <c r="C227" s="18" t="s">
        <v>564</v>
      </c>
      <c r="D227" s="18">
        <v>22893.306</v>
      </c>
      <c r="E227" s="18">
        <v>3792</v>
      </c>
      <c r="F227" s="18">
        <v>26685.306</v>
      </c>
      <c r="G227" s="18">
        <v>22555</v>
      </c>
      <c r="H227" s="18">
        <v>3811</v>
      </c>
      <c r="I227" s="18">
        <v>136</v>
      </c>
      <c r="J227" s="18">
        <v>0</v>
      </c>
      <c r="K227" s="18">
        <v>1673</v>
      </c>
      <c r="L227" s="18">
        <v>315</v>
      </c>
      <c r="M227" s="18">
        <v>11524</v>
      </c>
      <c r="N227" s="18">
        <v>3792</v>
      </c>
      <c r="O227" s="18">
        <v>3</v>
      </c>
      <c r="P227" s="18">
        <v>31610.8325</v>
      </c>
      <c r="Q227" s="18">
        <v>4777</v>
      </c>
      <c r="R227" s="18">
        <v>-10065.700000000001</v>
      </c>
      <c r="S227" s="18">
        <v>1264.1199999999999</v>
      </c>
      <c r="T227" s="18">
        <v>27586.252499999999</v>
      </c>
      <c r="U227" s="18">
        <v>26685.306</v>
      </c>
      <c r="V227" s="18">
        <v>22682.5101</v>
      </c>
      <c r="W227" s="18">
        <v>4903.7424000000101</v>
      </c>
      <c r="X227" s="18">
        <v>3432.6196799999998</v>
      </c>
      <c r="Y227" s="18">
        <v>1.129</v>
      </c>
      <c r="Z227" s="18">
        <v>5626</v>
      </c>
      <c r="AA227" s="18">
        <v>30127.710474</v>
      </c>
      <c r="AB227" s="18">
        <v>33280.864136245298</v>
      </c>
      <c r="AC227" s="18">
        <v>5915.5464159696603</v>
      </c>
      <c r="AD227" s="18">
        <v>-381.30796225956601</v>
      </c>
      <c r="AE227" s="18">
        <v>-2145239</v>
      </c>
      <c r="AF227" s="18"/>
      <c r="AG227" s="18"/>
    </row>
    <row r="228" spans="1:33">
      <c r="A228" s="18" t="s">
        <v>903</v>
      </c>
      <c r="B228" s="18" t="s">
        <v>910</v>
      </c>
      <c r="C228" s="18" t="s">
        <v>565</v>
      </c>
      <c r="D228" s="18">
        <v>141200.739</v>
      </c>
      <c r="E228" s="18">
        <v>8864</v>
      </c>
      <c r="F228" s="18">
        <v>150064.739</v>
      </c>
      <c r="G228" s="18">
        <v>63023</v>
      </c>
      <c r="H228" s="18">
        <v>16791</v>
      </c>
      <c r="I228" s="18">
        <v>1012</v>
      </c>
      <c r="J228" s="18">
        <v>0</v>
      </c>
      <c r="K228" s="18">
        <v>4440</v>
      </c>
      <c r="L228" s="18">
        <v>16</v>
      </c>
      <c r="M228" s="18">
        <v>5887</v>
      </c>
      <c r="N228" s="18">
        <v>8864</v>
      </c>
      <c r="O228" s="18">
        <v>0</v>
      </c>
      <c r="P228" s="18">
        <v>88326.734500000006</v>
      </c>
      <c r="Q228" s="18">
        <v>18906.55</v>
      </c>
      <c r="R228" s="18">
        <v>-5017.55</v>
      </c>
      <c r="S228" s="18">
        <v>6533.61</v>
      </c>
      <c r="T228" s="18">
        <v>108749.34450000001</v>
      </c>
      <c r="U228" s="18">
        <v>150064.739</v>
      </c>
      <c r="V228" s="18">
        <v>127555.02815</v>
      </c>
      <c r="W228" s="18">
        <v>-18805.683649999999</v>
      </c>
      <c r="X228" s="18">
        <v>-13163.978555</v>
      </c>
      <c r="Y228" s="18">
        <v>0.91200000000000003</v>
      </c>
      <c r="Z228" s="18">
        <v>22994</v>
      </c>
      <c r="AA228" s="18">
        <v>136859.041968</v>
      </c>
      <c r="AB228" s="18">
        <v>151182.652444979</v>
      </c>
      <c r="AC228" s="18">
        <v>6574.87398647383</v>
      </c>
      <c r="AD228" s="18">
        <v>278.019608244604</v>
      </c>
      <c r="AE228" s="18">
        <v>6392783</v>
      </c>
      <c r="AF228" s="18"/>
      <c r="AG228" s="18"/>
    </row>
    <row r="229" spans="1:33">
      <c r="A229" s="18" t="s">
        <v>903</v>
      </c>
      <c r="B229" s="18" t="s">
        <v>911</v>
      </c>
      <c r="C229" s="18" t="s">
        <v>566</v>
      </c>
      <c r="D229" s="18">
        <v>16810.787</v>
      </c>
      <c r="E229" s="18">
        <v>1621</v>
      </c>
      <c r="F229" s="18">
        <v>18431.787</v>
      </c>
      <c r="G229" s="18">
        <v>12973</v>
      </c>
      <c r="H229" s="18">
        <v>2848</v>
      </c>
      <c r="I229" s="18">
        <v>217</v>
      </c>
      <c r="J229" s="18">
        <v>0</v>
      </c>
      <c r="K229" s="18">
        <v>1871</v>
      </c>
      <c r="L229" s="18">
        <v>0</v>
      </c>
      <c r="M229" s="18">
        <v>4432</v>
      </c>
      <c r="N229" s="18">
        <v>1621</v>
      </c>
      <c r="O229" s="18">
        <v>14</v>
      </c>
      <c r="P229" s="18">
        <v>18181.659500000002</v>
      </c>
      <c r="Q229" s="18">
        <v>4195.6000000000004</v>
      </c>
      <c r="R229" s="18">
        <v>-3779.1</v>
      </c>
      <c r="S229" s="18">
        <v>624.41</v>
      </c>
      <c r="T229" s="18">
        <v>19222.569500000001</v>
      </c>
      <c r="U229" s="18">
        <v>18431.787</v>
      </c>
      <c r="V229" s="18">
        <v>15667.01895</v>
      </c>
      <c r="W229" s="18">
        <v>3555.5505499999999</v>
      </c>
      <c r="X229" s="18">
        <v>2488.885385</v>
      </c>
      <c r="Y229" s="18">
        <v>1.135</v>
      </c>
      <c r="Z229" s="18">
        <v>4406</v>
      </c>
      <c r="AA229" s="18">
        <v>20920.078245000001</v>
      </c>
      <c r="AB229" s="18">
        <v>23109.5649432875</v>
      </c>
      <c r="AC229" s="18">
        <v>5245.02154863538</v>
      </c>
      <c r="AD229" s="18">
        <v>-1051.83282959384</v>
      </c>
      <c r="AE229" s="18">
        <v>-4634375</v>
      </c>
      <c r="AF229" s="18"/>
      <c r="AG229" s="18"/>
    </row>
    <row r="230" spans="1:33">
      <c r="A230" s="18" t="s">
        <v>903</v>
      </c>
      <c r="B230" s="18" t="s">
        <v>912</v>
      </c>
      <c r="C230" s="18" t="s">
        <v>567</v>
      </c>
      <c r="D230" s="18">
        <v>32668.425999999999</v>
      </c>
      <c r="E230" s="18">
        <v>3539</v>
      </c>
      <c r="F230" s="18">
        <v>36207.425999999999</v>
      </c>
      <c r="G230" s="18">
        <v>27960</v>
      </c>
      <c r="H230" s="18">
        <v>974</v>
      </c>
      <c r="I230" s="18">
        <v>2</v>
      </c>
      <c r="J230" s="18">
        <v>267</v>
      </c>
      <c r="K230" s="18">
        <v>3865</v>
      </c>
      <c r="L230" s="18">
        <v>0</v>
      </c>
      <c r="M230" s="18">
        <v>9184</v>
      </c>
      <c r="N230" s="18">
        <v>3539</v>
      </c>
      <c r="O230" s="18">
        <v>91</v>
      </c>
      <c r="P230" s="18">
        <v>39185.94</v>
      </c>
      <c r="Q230" s="18">
        <v>4341.8</v>
      </c>
      <c r="R230" s="18">
        <v>-7883.75</v>
      </c>
      <c r="S230" s="18">
        <v>1446.87</v>
      </c>
      <c r="T230" s="18">
        <v>37090.86</v>
      </c>
      <c r="U230" s="18">
        <v>36207.425999999999</v>
      </c>
      <c r="V230" s="18">
        <v>30776.312099999999</v>
      </c>
      <c r="W230" s="18">
        <v>6314.5479000000096</v>
      </c>
      <c r="X230" s="18">
        <v>4420.1835300000103</v>
      </c>
      <c r="Y230" s="18">
        <v>1.1220000000000001</v>
      </c>
      <c r="Z230" s="18">
        <v>10029</v>
      </c>
      <c r="AA230" s="18">
        <v>40624.731972000001</v>
      </c>
      <c r="AB230" s="18">
        <v>44876.499543445301</v>
      </c>
      <c r="AC230" s="18">
        <v>4474.6734014802296</v>
      </c>
      <c r="AD230" s="18">
        <v>-1822.1809767489899</v>
      </c>
      <c r="AE230" s="18">
        <v>-18274653</v>
      </c>
      <c r="AF230" s="18"/>
      <c r="AG230" s="18"/>
    </row>
    <row r="231" spans="1:33">
      <c r="A231" s="18" t="s">
        <v>903</v>
      </c>
      <c r="B231" s="18" t="s">
        <v>913</v>
      </c>
      <c r="C231" s="18" t="s">
        <v>568</v>
      </c>
      <c r="D231" s="18">
        <v>777834.04299999995</v>
      </c>
      <c r="E231" s="18">
        <v>70525</v>
      </c>
      <c r="F231" s="18">
        <v>848359.04299999995</v>
      </c>
      <c r="G231" s="18">
        <v>251864</v>
      </c>
      <c r="H231" s="18">
        <v>235278</v>
      </c>
      <c r="I231" s="18">
        <v>14290</v>
      </c>
      <c r="J231" s="18">
        <v>0</v>
      </c>
      <c r="K231" s="18">
        <v>7126</v>
      </c>
      <c r="L231" s="18">
        <v>5</v>
      </c>
      <c r="M231" s="18">
        <v>0</v>
      </c>
      <c r="N231" s="18">
        <v>70525</v>
      </c>
      <c r="O231" s="18">
        <v>889</v>
      </c>
      <c r="P231" s="18">
        <v>352987.39600000001</v>
      </c>
      <c r="Q231" s="18">
        <v>218189.9</v>
      </c>
      <c r="R231" s="18">
        <v>-759.9</v>
      </c>
      <c r="S231" s="18">
        <v>59946.25</v>
      </c>
      <c r="T231" s="18">
        <v>630363.64599999995</v>
      </c>
      <c r="U231" s="18">
        <v>848359.04299999995</v>
      </c>
      <c r="V231" s="18">
        <v>721105.18654999998</v>
      </c>
      <c r="W231" s="18">
        <v>-90741.540550000005</v>
      </c>
      <c r="X231" s="18">
        <v>-63519.078385000001</v>
      </c>
      <c r="Y231" s="18">
        <v>0.92500000000000004</v>
      </c>
      <c r="Z231" s="18">
        <v>158500</v>
      </c>
      <c r="AA231" s="18">
        <v>784732.11477500002</v>
      </c>
      <c r="AB231" s="18">
        <v>866861.85190586001</v>
      </c>
      <c r="AC231" s="18">
        <v>5469.1599489328701</v>
      </c>
      <c r="AD231" s="18">
        <v>-827.69442929635204</v>
      </c>
      <c r="AE231" s="18">
        <v>-131189567</v>
      </c>
      <c r="AF231" s="18"/>
      <c r="AG231" s="18"/>
    </row>
    <row r="232" spans="1:33">
      <c r="A232" s="18" t="s">
        <v>914</v>
      </c>
      <c r="B232" s="18" t="s">
        <v>915</v>
      </c>
      <c r="C232" s="18" t="s">
        <v>570</v>
      </c>
      <c r="D232" s="18">
        <v>94373.422000000006</v>
      </c>
      <c r="E232" s="18">
        <v>8907</v>
      </c>
      <c r="F232" s="18">
        <v>103280.42200000001</v>
      </c>
      <c r="G232" s="18">
        <v>71431</v>
      </c>
      <c r="H232" s="18">
        <v>15824</v>
      </c>
      <c r="I232" s="18">
        <v>1521</v>
      </c>
      <c r="J232" s="18">
        <v>0</v>
      </c>
      <c r="K232" s="18">
        <v>4774</v>
      </c>
      <c r="L232" s="18">
        <v>258</v>
      </c>
      <c r="M232" s="18">
        <v>22868</v>
      </c>
      <c r="N232" s="18">
        <v>8907</v>
      </c>
      <c r="O232" s="18">
        <v>205</v>
      </c>
      <c r="P232" s="18">
        <v>100110.5465</v>
      </c>
      <c r="Q232" s="18">
        <v>18801.150000000001</v>
      </c>
      <c r="R232" s="18">
        <v>-19831.349999999999</v>
      </c>
      <c r="S232" s="18">
        <v>3683.39</v>
      </c>
      <c r="T232" s="18">
        <v>102763.7365</v>
      </c>
      <c r="U232" s="18">
        <v>103280.42200000001</v>
      </c>
      <c r="V232" s="18">
        <v>87788.358699999997</v>
      </c>
      <c r="W232" s="18">
        <v>14975.3778</v>
      </c>
      <c r="X232" s="18">
        <v>10482.76446</v>
      </c>
      <c r="Y232" s="18">
        <v>1.101</v>
      </c>
      <c r="Z232" s="18">
        <v>22926</v>
      </c>
      <c r="AA232" s="18">
        <v>113711.744622</v>
      </c>
      <c r="AB232" s="18">
        <v>125612.768574835</v>
      </c>
      <c r="AC232" s="18">
        <v>5479.0529780526604</v>
      </c>
      <c r="AD232" s="18">
        <v>-817.80140017656299</v>
      </c>
      <c r="AE232" s="18">
        <v>-18748915</v>
      </c>
      <c r="AF232" s="18"/>
      <c r="AG232" s="18"/>
    </row>
    <row r="233" spans="1:33">
      <c r="A233" s="18" t="s">
        <v>914</v>
      </c>
      <c r="B233" s="18" t="s">
        <v>916</v>
      </c>
      <c r="C233" s="18" t="s">
        <v>571</v>
      </c>
      <c r="D233" s="18">
        <v>312230.342</v>
      </c>
      <c r="E233" s="18">
        <v>40152</v>
      </c>
      <c r="F233" s="18">
        <v>352382.342</v>
      </c>
      <c r="G233" s="18">
        <v>212725</v>
      </c>
      <c r="H233" s="18">
        <v>56782</v>
      </c>
      <c r="I233" s="18">
        <v>2232</v>
      </c>
      <c r="J233" s="18">
        <v>0</v>
      </c>
      <c r="K233" s="18">
        <v>21127</v>
      </c>
      <c r="L233" s="18">
        <v>414</v>
      </c>
      <c r="M233" s="18">
        <v>67828</v>
      </c>
      <c r="N233" s="18">
        <v>40152</v>
      </c>
      <c r="O233" s="18">
        <v>3525</v>
      </c>
      <c r="P233" s="18">
        <v>298134.08750000002</v>
      </c>
      <c r="Q233" s="18">
        <v>68119.850000000006</v>
      </c>
      <c r="R233" s="18">
        <v>-61001.95</v>
      </c>
      <c r="S233" s="18">
        <v>22598.44</v>
      </c>
      <c r="T233" s="18">
        <v>327850.42749999999</v>
      </c>
      <c r="U233" s="18">
        <v>352382.342</v>
      </c>
      <c r="V233" s="18">
        <v>299524.99070000002</v>
      </c>
      <c r="W233" s="18">
        <v>28325.436799999901</v>
      </c>
      <c r="X233" s="18">
        <v>19827.805759999901</v>
      </c>
      <c r="Y233" s="18">
        <v>1.056</v>
      </c>
      <c r="Z233" s="18">
        <v>52208</v>
      </c>
      <c r="AA233" s="18">
        <v>372115.75315200002</v>
      </c>
      <c r="AB233" s="18">
        <v>411061.23328873201</v>
      </c>
      <c r="AC233" s="18">
        <v>7873.5295986962201</v>
      </c>
      <c r="AD233" s="18">
        <v>1576.6752204669999</v>
      </c>
      <c r="AE233" s="18">
        <v>82315060</v>
      </c>
      <c r="AF233" s="18"/>
      <c r="AG233" s="18"/>
    </row>
    <row r="234" spans="1:33">
      <c r="A234" s="18" t="s">
        <v>914</v>
      </c>
      <c r="B234" s="18" t="s">
        <v>917</v>
      </c>
      <c r="C234" s="18" t="s">
        <v>572</v>
      </c>
      <c r="D234" s="18">
        <v>333601.592</v>
      </c>
      <c r="E234" s="18">
        <v>35449</v>
      </c>
      <c r="F234" s="18">
        <v>369050.592</v>
      </c>
      <c r="G234" s="18">
        <v>157565</v>
      </c>
      <c r="H234" s="18">
        <v>62502</v>
      </c>
      <c r="I234" s="18">
        <v>19333</v>
      </c>
      <c r="J234" s="18">
        <v>0</v>
      </c>
      <c r="K234" s="18">
        <v>6326</v>
      </c>
      <c r="L234" s="18">
        <v>11840</v>
      </c>
      <c r="M234" s="18">
        <v>0</v>
      </c>
      <c r="N234" s="18">
        <v>35449</v>
      </c>
      <c r="O234" s="18">
        <v>0</v>
      </c>
      <c r="P234" s="18">
        <v>220827.3475</v>
      </c>
      <c r="Q234" s="18">
        <v>74936.850000000006</v>
      </c>
      <c r="R234" s="18">
        <v>-10064</v>
      </c>
      <c r="S234" s="18">
        <v>30131.65</v>
      </c>
      <c r="T234" s="18">
        <v>315831.84749999997</v>
      </c>
      <c r="U234" s="18">
        <v>369050.592</v>
      </c>
      <c r="V234" s="18">
        <v>313693.00319999998</v>
      </c>
      <c r="W234" s="18">
        <v>2138.8443000000598</v>
      </c>
      <c r="X234" s="18">
        <v>1497.19101000004</v>
      </c>
      <c r="Y234" s="18">
        <v>1.004</v>
      </c>
      <c r="Z234" s="18">
        <v>59855</v>
      </c>
      <c r="AA234" s="18">
        <v>370526.794368</v>
      </c>
      <c r="AB234" s="18">
        <v>409305.97473850101</v>
      </c>
      <c r="AC234" s="18">
        <v>6838.2921182608097</v>
      </c>
      <c r="AD234" s="18">
        <v>541.43774003158399</v>
      </c>
      <c r="AE234" s="18">
        <v>32407756</v>
      </c>
      <c r="AF234" s="18"/>
      <c r="AG234" s="18"/>
    </row>
    <row r="235" spans="1:33">
      <c r="A235" s="18" t="s">
        <v>914</v>
      </c>
      <c r="B235" s="18" t="s">
        <v>918</v>
      </c>
      <c r="C235" s="18" t="s">
        <v>573</v>
      </c>
      <c r="D235" s="18">
        <v>50796.603999999999</v>
      </c>
      <c r="E235" s="18">
        <v>6358</v>
      </c>
      <c r="F235" s="18">
        <v>57154.603999999999</v>
      </c>
      <c r="G235" s="18">
        <v>27226</v>
      </c>
      <c r="H235" s="18">
        <v>10130</v>
      </c>
      <c r="I235" s="18">
        <v>279</v>
      </c>
      <c r="J235" s="18">
        <v>0</v>
      </c>
      <c r="K235" s="18">
        <v>3889</v>
      </c>
      <c r="L235" s="18">
        <v>1726</v>
      </c>
      <c r="M235" s="18">
        <v>0</v>
      </c>
      <c r="N235" s="18">
        <v>6358</v>
      </c>
      <c r="O235" s="18">
        <v>78</v>
      </c>
      <c r="P235" s="18">
        <v>38157.239000000001</v>
      </c>
      <c r="Q235" s="18">
        <v>12153.3</v>
      </c>
      <c r="R235" s="18">
        <v>-1533.4</v>
      </c>
      <c r="S235" s="18">
        <v>5404.3</v>
      </c>
      <c r="T235" s="18">
        <v>54181.438999999998</v>
      </c>
      <c r="U235" s="18">
        <v>57154.603999999999</v>
      </c>
      <c r="V235" s="18">
        <v>48581.413399999998</v>
      </c>
      <c r="W235" s="18">
        <v>5600.0256000000099</v>
      </c>
      <c r="X235" s="18">
        <v>3920.0179200000098</v>
      </c>
      <c r="Y235" s="18">
        <v>1.069</v>
      </c>
      <c r="Z235" s="18">
        <v>10487</v>
      </c>
      <c r="AA235" s="18">
        <v>61098.271675999997</v>
      </c>
      <c r="AB235" s="18">
        <v>67492.791407537297</v>
      </c>
      <c r="AC235" s="18">
        <v>6435.8530950259701</v>
      </c>
      <c r="AD235" s="18">
        <v>138.99871679674499</v>
      </c>
      <c r="AE235" s="18">
        <v>1457680</v>
      </c>
      <c r="AF235" s="18"/>
      <c r="AG235" s="18"/>
    </row>
    <row r="236" spans="1:33">
      <c r="A236" s="18" t="s">
        <v>914</v>
      </c>
      <c r="B236" s="18" t="s">
        <v>919</v>
      </c>
      <c r="C236" s="18" t="s">
        <v>574</v>
      </c>
      <c r="D236" s="18">
        <v>82389.183999999994</v>
      </c>
      <c r="E236" s="18">
        <v>14388</v>
      </c>
      <c r="F236" s="18">
        <v>96777.183999999994</v>
      </c>
      <c r="G236" s="18">
        <v>65925</v>
      </c>
      <c r="H236" s="18">
        <v>3013</v>
      </c>
      <c r="I236" s="18">
        <v>705</v>
      </c>
      <c r="J236" s="18">
        <v>-99</v>
      </c>
      <c r="K236" s="18">
        <v>5576</v>
      </c>
      <c r="L236" s="18">
        <v>335</v>
      </c>
      <c r="M236" s="18">
        <v>20307</v>
      </c>
      <c r="N236" s="18">
        <v>14388</v>
      </c>
      <c r="O236" s="18">
        <v>3259</v>
      </c>
      <c r="P236" s="18">
        <v>92393.887499999997</v>
      </c>
      <c r="Q236" s="18">
        <v>7815.75</v>
      </c>
      <c r="R236" s="18">
        <v>-20315.849999999999</v>
      </c>
      <c r="S236" s="18">
        <v>8777.61</v>
      </c>
      <c r="T236" s="18">
        <v>88671.397500000006</v>
      </c>
      <c r="U236" s="18">
        <v>96777.183999999994</v>
      </c>
      <c r="V236" s="18">
        <v>82260.606400000004</v>
      </c>
      <c r="W236" s="18">
        <v>6410.7911000000204</v>
      </c>
      <c r="X236" s="18">
        <v>4487.5537700000104</v>
      </c>
      <c r="Y236" s="18">
        <v>1.046</v>
      </c>
      <c r="Z236" s="18">
        <v>15441</v>
      </c>
      <c r="AA236" s="18">
        <v>101228.93446400001</v>
      </c>
      <c r="AB236" s="18">
        <v>111823.512691436</v>
      </c>
      <c r="AC236" s="18">
        <v>7241.9864446238198</v>
      </c>
      <c r="AD236" s="18">
        <v>945.132066394601</v>
      </c>
      <c r="AE236" s="18">
        <v>14593784</v>
      </c>
      <c r="AF236" s="18"/>
      <c r="AG236" s="18"/>
    </row>
    <row r="237" spans="1:33">
      <c r="A237" s="18" t="s">
        <v>914</v>
      </c>
      <c r="B237" s="18" t="s">
        <v>920</v>
      </c>
      <c r="C237" s="18" t="s">
        <v>575</v>
      </c>
      <c r="D237" s="18">
        <v>41311.921000000002</v>
      </c>
      <c r="E237" s="18">
        <v>3739</v>
      </c>
      <c r="F237" s="18">
        <v>45050.921000000002</v>
      </c>
      <c r="G237" s="18">
        <v>36385</v>
      </c>
      <c r="H237" s="18">
        <v>2958</v>
      </c>
      <c r="I237" s="18">
        <v>448</v>
      </c>
      <c r="J237" s="18">
        <v>0</v>
      </c>
      <c r="K237" s="18">
        <v>3246</v>
      </c>
      <c r="L237" s="18">
        <v>23</v>
      </c>
      <c r="M237" s="18">
        <v>9237</v>
      </c>
      <c r="N237" s="18">
        <v>3739</v>
      </c>
      <c r="O237" s="18">
        <v>3</v>
      </c>
      <c r="P237" s="18">
        <v>50993.577499999999</v>
      </c>
      <c r="Q237" s="18">
        <v>5654.2</v>
      </c>
      <c r="R237" s="18">
        <v>-7873.55</v>
      </c>
      <c r="S237" s="18">
        <v>1607.86</v>
      </c>
      <c r="T237" s="18">
        <v>50382.087500000001</v>
      </c>
      <c r="U237" s="18">
        <v>45050.921000000002</v>
      </c>
      <c r="V237" s="18">
        <v>38293.282850000003</v>
      </c>
      <c r="W237" s="18">
        <v>12088.80465</v>
      </c>
      <c r="X237" s="18">
        <v>8462.1632549999904</v>
      </c>
      <c r="Y237" s="18">
        <v>1.1879999999999999</v>
      </c>
      <c r="Z237" s="18">
        <v>16119</v>
      </c>
      <c r="AA237" s="18">
        <v>53520.494147999998</v>
      </c>
      <c r="AB237" s="18">
        <v>59121.926831495199</v>
      </c>
      <c r="AC237" s="18">
        <v>3667.8408605679701</v>
      </c>
      <c r="AD237" s="18">
        <v>-2629.0135176612498</v>
      </c>
      <c r="AE237" s="18">
        <v>-42377069</v>
      </c>
      <c r="AF237" s="18"/>
      <c r="AG237" s="18"/>
    </row>
    <row r="238" spans="1:33">
      <c r="A238" s="18" t="s">
        <v>914</v>
      </c>
      <c r="B238" s="18" t="s">
        <v>921</v>
      </c>
      <c r="C238" s="18" t="s">
        <v>576</v>
      </c>
      <c r="D238" s="18">
        <v>139731.6</v>
      </c>
      <c r="E238" s="18">
        <v>13152</v>
      </c>
      <c r="F238" s="18">
        <v>152883.6</v>
      </c>
      <c r="G238" s="18">
        <v>92682</v>
      </c>
      <c r="H238" s="18">
        <v>34678</v>
      </c>
      <c r="I238" s="18">
        <v>2994</v>
      </c>
      <c r="J238" s="18">
        <v>0</v>
      </c>
      <c r="K238" s="18">
        <v>1382</v>
      </c>
      <c r="L238" s="18">
        <v>36</v>
      </c>
      <c r="M238" s="18">
        <v>29759</v>
      </c>
      <c r="N238" s="18">
        <v>13152</v>
      </c>
      <c r="O238" s="18">
        <v>1799</v>
      </c>
      <c r="P238" s="18">
        <v>129893.823</v>
      </c>
      <c r="Q238" s="18">
        <v>33195.9</v>
      </c>
      <c r="R238" s="18">
        <v>-26854.9</v>
      </c>
      <c r="S238" s="18">
        <v>6120.17</v>
      </c>
      <c r="T238" s="18">
        <v>142354.99299999999</v>
      </c>
      <c r="U238" s="18">
        <v>152883.6</v>
      </c>
      <c r="V238" s="18">
        <v>129951.06</v>
      </c>
      <c r="W238" s="18">
        <v>12403.933000000001</v>
      </c>
      <c r="X238" s="18">
        <v>8682.7531000000108</v>
      </c>
      <c r="Y238" s="18">
        <v>1.0569999999999999</v>
      </c>
      <c r="Z238" s="18">
        <v>26343</v>
      </c>
      <c r="AA238" s="18">
        <v>161597.96520000001</v>
      </c>
      <c r="AB238" s="18">
        <v>178510.74110514199</v>
      </c>
      <c r="AC238" s="18">
        <v>6776.4013629860801</v>
      </c>
      <c r="AD238" s="18">
        <v>479.54698475685302</v>
      </c>
      <c r="AE238" s="18">
        <v>12632706</v>
      </c>
      <c r="AF238" s="18"/>
      <c r="AG238" s="18"/>
    </row>
    <row r="239" spans="1:33">
      <c r="A239" s="18" t="s">
        <v>914</v>
      </c>
      <c r="B239" s="18" t="s">
        <v>668</v>
      </c>
      <c r="C239" s="18" t="s">
        <v>577</v>
      </c>
      <c r="D239" s="18">
        <v>42959.962</v>
      </c>
      <c r="E239" s="18">
        <v>4673</v>
      </c>
      <c r="F239" s="18">
        <v>47632.962</v>
      </c>
      <c r="G239" s="18">
        <v>37510</v>
      </c>
      <c r="H239" s="18">
        <v>7483</v>
      </c>
      <c r="I239" s="18">
        <v>1375</v>
      </c>
      <c r="J239" s="18">
        <v>0</v>
      </c>
      <c r="K239" s="18">
        <v>2418</v>
      </c>
      <c r="L239" s="18">
        <v>0</v>
      </c>
      <c r="M239" s="18">
        <v>10385</v>
      </c>
      <c r="N239" s="18">
        <v>4673</v>
      </c>
      <c r="O239" s="18">
        <v>0</v>
      </c>
      <c r="P239" s="18">
        <v>52570.264999999999</v>
      </c>
      <c r="Q239" s="18">
        <v>9584.6</v>
      </c>
      <c r="R239" s="18">
        <v>-8827.25</v>
      </c>
      <c r="S239" s="18">
        <v>2206.6</v>
      </c>
      <c r="T239" s="18">
        <v>55534.214999999997</v>
      </c>
      <c r="U239" s="18">
        <v>47632.962</v>
      </c>
      <c r="V239" s="18">
        <v>40488.017699999997</v>
      </c>
      <c r="W239" s="18">
        <v>15046.1973</v>
      </c>
      <c r="X239" s="18">
        <v>10532.338110000001</v>
      </c>
      <c r="Y239" s="18">
        <v>1.2210000000000001</v>
      </c>
      <c r="Z239" s="18">
        <v>10215</v>
      </c>
      <c r="AA239" s="18">
        <v>58159.846601999998</v>
      </c>
      <c r="AB239" s="18">
        <v>64246.831986003301</v>
      </c>
      <c r="AC239" s="18">
        <v>6289.4598126288101</v>
      </c>
      <c r="AD239" s="18">
        <v>-7.3945656004134399</v>
      </c>
      <c r="AE239" s="18">
        <v>-75535</v>
      </c>
      <c r="AF239" s="18"/>
      <c r="AG239" s="18"/>
    </row>
    <row r="240" spans="1:33">
      <c r="A240" s="18" t="s">
        <v>914</v>
      </c>
      <c r="B240" s="18" t="s">
        <v>922</v>
      </c>
      <c r="C240" s="18" t="s">
        <v>578</v>
      </c>
      <c r="D240" s="18">
        <v>131527.33900000001</v>
      </c>
      <c r="E240" s="18">
        <v>12538</v>
      </c>
      <c r="F240" s="18">
        <v>144065.33900000001</v>
      </c>
      <c r="G240" s="18">
        <v>70706</v>
      </c>
      <c r="H240" s="18">
        <v>20181</v>
      </c>
      <c r="I240" s="18">
        <v>7387</v>
      </c>
      <c r="J240" s="18">
        <v>0</v>
      </c>
      <c r="K240" s="18">
        <v>5328</v>
      </c>
      <c r="L240" s="18">
        <v>4942</v>
      </c>
      <c r="M240" s="18">
        <v>1063</v>
      </c>
      <c r="N240" s="18">
        <v>12538</v>
      </c>
      <c r="O240" s="18">
        <v>2029</v>
      </c>
      <c r="P240" s="18">
        <v>99094.459000000003</v>
      </c>
      <c r="Q240" s="18">
        <v>27961.599999999999</v>
      </c>
      <c r="R240" s="18">
        <v>-6828.9</v>
      </c>
      <c r="S240" s="18">
        <v>10476.59</v>
      </c>
      <c r="T240" s="18">
        <v>130703.749</v>
      </c>
      <c r="U240" s="18">
        <v>144065.33900000001</v>
      </c>
      <c r="V240" s="18">
        <v>122455.53814999999</v>
      </c>
      <c r="W240" s="18">
        <v>8248.2108499999995</v>
      </c>
      <c r="X240" s="18">
        <v>5773.7475949999998</v>
      </c>
      <c r="Y240" s="18">
        <v>1.04</v>
      </c>
      <c r="Z240" s="18">
        <v>20669</v>
      </c>
      <c r="AA240" s="18">
        <v>149827.95256000001</v>
      </c>
      <c r="AB240" s="18">
        <v>165508.88383186</v>
      </c>
      <c r="AC240" s="18">
        <v>8007.59029618557</v>
      </c>
      <c r="AD240" s="18">
        <v>1710.73591795635</v>
      </c>
      <c r="AE240" s="18">
        <v>35359201</v>
      </c>
      <c r="AF240" s="18"/>
      <c r="AG240" s="18"/>
    </row>
    <row r="241" spans="1:33">
      <c r="A241" s="18" t="s">
        <v>914</v>
      </c>
      <c r="B241" s="18" t="s">
        <v>923</v>
      </c>
      <c r="C241" s="18" t="s">
        <v>579</v>
      </c>
      <c r="D241" s="18">
        <v>32631.098000000002</v>
      </c>
      <c r="E241" s="18">
        <v>5173</v>
      </c>
      <c r="F241" s="18">
        <v>37804.097999999998</v>
      </c>
      <c r="G241" s="18">
        <v>17042</v>
      </c>
      <c r="H241" s="18">
        <v>4394</v>
      </c>
      <c r="I241" s="18">
        <v>180</v>
      </c>
      <c r="J241" s="18">
        <v>0</v>
      </c>
      <c r="K241" s="18">
        <v>2018</v>
      </c>
      <c r="L241" s="18">
        <v>0</v>
      </c>
      <c r="M241" s="18">
        <v>4593</v>
      </c>
      <c r="N241" s="18">
        <v>5173</v>
      </c>
      <c r="O241" s="18">
        <v>0</v>
      </c>
      <c r="P241" s="18">
        <v>23884.363000000001</v>
      </c>
      <c r="Q241" s="18">
        <v>5603.2</v>
      </c>
      <c r="R241" s="18">
        <v>-3904.05</v>
      </c>
      <c r="S241" s="18">
        <v>3616.24</v>
      </c>
      <c r="T241" s="18">
        <v>29199.753000000001</v>
      </c>
      <c r="U241" s="18">
        <v>37804.097999999998</v>
      </c>
      <c r="V241" s="18">
        <v>32133.4833</v>
      </c>
      <c r="W241" s="18">
        <v>-2933.7302999999902</v>
      </c>
      <c r="X241" s="18">
        <v>-2053.61120999999</v>
      </c>
      <c r="Y241" s="18">
        <v>0.94599999999999995</v>
      </c>
      <c r="Z241" s="18">
        <v>6926</v>
      </c>
      <c r="AA241" s="18">
        <v>35762.676707999999</v>
      </c>
      <c r="AB241" s="18">
        <v>39505.583595360098</v>
      </c>
      <c r="AC241" s="18">
        <v>5703.9537388622703</v>
      </c>
      <c r="AD241" s="18">
        <v>-592.90063936695503</v>
      </c>
      <c r="AE241" s="18">
        <v>-4106430</v>
      </c>
      <c r="AF241" s="18"/>
      <c r="AG241" s="18"/>
    </row>
    <row r="242" spans="1:33">
      <c r="A242" s="18" t="s">
        <v>914</v>
      </c>
      <c r="B242" s="18" t="s">
        <v>924</v>
      </c>
      <c r="C242" s="18" t="s">
        <v>580</v>
      </c>
      <c r="D242" s="18">
        <v>65498.137999999999</v>
      </c>
      <c r="E242" s="18">
        <v>5442</v>
      </c>
      <c r="F242" s="18">
        <v>70940.138000000006</v>
      </c>
      <c r="G242" s="18">
        <v>33886</v>
      </c>
      <c r="H242" s="18">
        <v>344</v>
      </c>
      <c r="I242" s="18">
        <v>3947</v>
      </c>
      <c r="J242" s="18">
        <v>0</v>
      </c>
      <c r="K242" s="18">
        <v>1907</v>
      </c>
      <c r="L242" s="18">
        <v>112</v>
      </c>
      <c r="M242" s="18">
        <v>0</v>
      </c>
      <c r="N242" s="18">
        <v>5442</v>
      </c>
      <c r="O242" s="18">
        <v>94</v>
      </c>
      <c r="P242" s="18">
        <v>47491.228999999999</v>
      </c>
      <c r="Q242" s="18">
        <v>5268.3</v>
      </c>
      <c r="R242" s="18">
        <v>-175.1</v>
      </c>
      <c r="S242" s="18">
        <v>4625.7</v>
      </c>
      <c r="T242" s="18">
        <v>57210.129000000001</v>
      </c>
      <c r="U242" s="18">
        <v>70940.138000000006</v>
      </c>
      <c r="V242" s="18">
        <v>60299.117299999998</v>
      </c>
      <c r="W242" s="18">
        <v>-3088.9883</v>
      </c>
      <c r="X242" s="18">
        <v>-2162.2918100000002</v>
      </c>
      <c r="Y242" s="18">
        <v>0.97</v>
      </c>
      <c r="Z242" s="18">
        <v>11138</v>
      </c>
      <c r="AA242" s="18">
        <v>68811.933860000005</v>
      </c>
      <c r="AB242" s="18">
        <v>76013.762271225802</v>
      </c>
      <c r="AC242" s="18">
        <v>6824.7227752941099</v>
      </c>
      <c r="AD242" s="18">
        <v>527.86839706489002</v>
      </c>
      <c r="AE242" s="18">
        <v>5879398</v>
      </c>
      <c r="AF242" s="18"/>
      <c r="AG242" s="18"/>
    </row>
    <row r="243" spans="1:33">
      <c r="A243" s="18" t="s">
        <v>914</v>
      </c>
      <c r="B243" s="18" t="s">
        <v>925</v>
      </c>
      <c r="C243" s="18" t="s">
        <v>581</v>
      </c>
      <c r="D243" s="18">
        <v>58993.434000000001</v>
      </c>
      <c r="E243" s="18">
        <v>3280</v>
      </c>
      <c r="F243" s="18">
        <v>62273.434000000001</v>
      </c>
      <c r="G243" s="18">
        <v>22067</v>
      </c>
      <c r="H243" s="18">
        <v>12624</v>
      </c>
      <c r="I243" s="18">
        <v>566</v>
      </c>
      <c r="J243" s="18">
        <v>0</v>
      </c>
      <c r="K243" s="18">
        <v>1610</v>
      </c>
      <c r="L243" s="18">
        <v>224</v>
      </c>
      <c r="M243" s="18">
        <v>0</v>
      </c>
      <c r="N243" s="18">
        <v>3280</v>
      </c>
      <c r="O243" s="18">
        <v>0</v>
      </c>
      <c r="P243" s="18">
        <v>30926.9005</v>
      </c>
      <c r="Q243" s="18">
        <v>12580</v>
      </c>
      <c r="R243" s="18">
        <v>-190.4</v>
      </c>
      <c r="S243" s="18">
        <v>2788</v>
      </c>
      <c r="T243" s="18">
        <v>46104.500500000002</v>
      </c>
      <c r="U243" s="18">
        <v>62273.434000000001</v>
      </c>
      <c r="V243" s="18">
        <v>52932.418899999997</v>
      </c>
      <c r="W243" s="18">
        <v>-6827.9183999999996</v>
      </c>
      <c r="X243" s="18">
        <v>-4779.54288</v>
      </c>
      <c r="Y243" s="18">
        <v>0.92300000000000004</v>
      </c>
      <c r="Z243" s="18">
        <v>10953</v>
      </c>
      <c r="AA243" s="18">
        <v>57478.379582000001</v>
      </c>
      <c r="AB243" s="18">
        <v>63494.042910792101</v>
      </c>
      <c r="AC243" s="18">
        <v>5796.9545248600498</v>
      </c>
      <c r="AD243" s="18">
        <v>-499.89985336917499</v>
      </c>
      <c r="AE243" s="18">
        <v>-5475403</v>
      </c>
      <c r="AF243" s="18"/>
      <c r="AG243" s="18"/>
    </row>
    <row r="244" spans="1:33">
      <c r="A244" s="18" t="s">
        <v>914</v>
      </c>
      <c r="B244" s="18" t="s">
        <v>926</v>
      </c>
      <c r="C244" s="18" t="s">
        <v>582</v>
      </c>
      <c r="D244" s="18">
        <v>60289.847000000002</v>
      </c>
      <c r="E244" s="18">
        <v>5523</v>
      </c>
      <c r="F244" s="18">
        <v>65812.846999999994</v>
      </c>
      <c r="G244" s="18">
        <v>39033</v>
      </c>
      <c r="H244" s="18">
        <v>3282</v>
      </c>
      <c r="I244" s="18">
        <v>572</v>
      </c>
      <c r="J244" s="18">
        <v>0</v>
      </c>
      <c r="K244" s="18">
        <v>3534</v>
      </c>
      <c r="L244" s="18">
        <v>150</v>
      </c>
      <c r="M244" s="18">
        <v>12910</v>
      </c>
      <c r="N244" s="18">
        <v>5523</v>
      </c>
      <c r="O244" s="18">
        <v>0</v>
      </c>
      <c r="P244" s="18">
        <v>54704.749499999998</v>
      </c>
      <c r="Q244" s="18">
        <v>6279.8</v>
      </c>
      <c r="R244" s="18">
        <v>-11101</v>
      </c>
      <c r="S244" s="18">
        <v>2499.85</v>
      </c>
      <c r="T244" s="18">
        <v>52383.3995</v>
      </c>
      <c r="U244" s="18">
        <v>65812.846999999994</v>
      </c>
      <c r="V244" s="18">
        <v>55940.919950000003</v>
      </c>
      <c r="W244" s="18">
        <v>-3557.52045</v>
      </c>
      <c r="X244" s="18">
        <v>-2490.2643149999999</v>
      </c>
      <c r="Y244" s="18">
        <v>0.96199999999999997</v>
      </c>
      <c r="Z244" s="18">
        <v>11263</v>
      </c>
      <c r="AA244" s="18">
        <v>63311.958813999998</v>
      </c>
      <c r="AB244" s="18">
        <v>69938.162121767702</v>
      </c>
      <c r="AC244" s="18">
        <v>6209.5500418865104</v>
      </c>
      <c r="AD244" s="18">
        <v>-87.304336342716894</v>
      </c>
      <c r="AE244" s="18">
        <v>-983309</v>
      </c>
      <c r="AF244" s="18"/>
      <c r="AG244" s="18"/>
    </row>
    <row r="245" spans="1:33">
      <c r="A245" s="18" t="s">
        <v>914</v>
      </c>
      <c r="B245" s="18" t="s">
        <v>927</v>
      </c>
      <c r="C245" s="18" t="s">
        <v>583</v>
      </c>
      <c r="D245" s="18">
        <v>39329.629000000001</v>
      </c>
      <c r="E245" s="18">
        <v>4014</v>
      </c>
      <c r="F245" s="18">
        <v>43343.629000000001</v>
      </c>
      <c r="G245" s="18">
        <v>18703</v>
      </c>
      <c r="H245" s="18">
        <v>16064</v>
      </c>
      <c r="I245" s="18">
        <v>165</v>
      </c>
      <c r="J245" s="18">
        <v>0</v>
      </c>
      <c r="K245" s="18">
        <v>2344</v>
      </c>
      <c r="L245" s="18">
        <v>21</v>
      </c>
      <c r="M245" s="18">
        <v>7146</v>
      </c>
      <c r="N245" s="18">
        <v>4014</v>
      </c>
      <c r="O245" s="18">
        <v>2</v>
      </c>
      <c r="P245" s="18">
        <v>26212.254499999999</v>
      </c>
      <c r="Q245" s="18">
        <v>15787.05</v>
      </c>
      <c r="R245" s="18">
        <v>-6093.65</v>
      </c>
      <c r="S245" s="18">
        <v>2197.08</v>
      </c>
      <c r="T245" s="18">
        <v>38102.734499999999</v>
      </c>
      <c r="U245" s="18">
        <v>43343.629000000001</v>
      </c>
      <c r="V245" s="18">
        <v>36842.084649999997</v>
      </c>
      <c r="W245" s="18">
        <v>1260.64985</v>
      </c>
      <c r="X245" s="18">
        <v>882.45489500000099</v>
      </c>
      <c r="Y245" s="18">
        <v>1.02</v>
      </c>
      <c r="Z245" s="18">
        <v>6788</v>
      </c>
      <c r="AA245" s="18">
        <v>44210.501579999996</v>
      </c>
      <c r="AB245" s="18">
        <v>48837.554308981198</v>
      </c>
      <c r="AC245" s="18">
        <v>7194.6897921304098</v>
      </c>
      <c r="AD245" s="18">
        <v>897.83541390118796</v>
      </c>
      <c r="AE245" s="18">
        <v>6094507</v>
      </c>
      <c r="AF245" s="18"/>
      <c r="AG245" s="18"/>
    </row>
    <row r="246" spans="1:33">
      <c r="A246" s="18" t="s">
        <v>914</v>
      </c>
      <c r="B246" s="18" t="s">
        <v>928</v>
      </c>
      <c r="C246" s="18" t="s">
        <v>584</v>
      </c>
      <c r="D246" s="18">
        <v>25482.600999999999</v>
      </c>
      <c r="E246" s="18">
        <v>3349</v>
      </c>
      <c r="F246" s="18">
        <v>28831.600999999999</v>
      </c>
      <c r="G246" s="18">
        <v>13974</v>
      </c>
      <c r="H246" s="18">
        <v>4876</v>
      </c>
      <c r="I246" s="18">
        <v>42</v>
      </c>
      <c r="J246" s="18">
        <v>0</v>
      </c>
      <c r="K246" s="18">
        <v>790</v>
      </c>
      <c r="L246" s="18">
        <v>2</v>
      </c>
      <c r="M246" s="18">
        <v>1267</v>
      </c>
      <c r="N246" s="18">
        <v>3349</v>
      </c>
      <c r="O246" s="18">
        <v>0</v>
      </c>
      <c r="P246" s="18">
        <v>19584.561000000002</v>
      </c>
      <c r="Q246" s="18">
        <v>4851.8</v>
      </c>
      <c r="R246" s="18">
        <v>-1078.6500000000001</v>
      </c>
      <c r="S246" s="18">
        <v>2631.26</v>
      </c>
      <c r="T246" s="18">
        <v>25988.971000000001</v>
      </c>
      <c r="U246" s="18">
        <v>28831.600999999999</v>
      </c>
      <c r="V246" s="18">
        <v>24506.860850000001</v>
      </c>
      <c r="W246" s="18">
        <v>1482.11015</v>
      </c>
      <c r="X246" s="18">
        <v>1037.4771049999999</v>
      </c>
      <c r="Y246" s="18">
        <v>1.036</v>
      </c>
      <c r="Z246" s="18">
        <v>7012</v>
      </c>
      <c r="AA246" s="18">
        <v>29869.538636000001</v>
      </c>
      <c r="AB246" s="18">
        <v>32995.672140932598</v>
      </c>
      <c r="AC246" s="18">
        <v>4705.6007046395598</v>
      </c>
      <c r="AD246" s="18">
        <v>-1591.2536735896599</v>
      </c>
      <c r="AE246" s="18">
        <v>-11157871</v>
      </c>
      <c r="AF246" s="18"/>
      <c r="AG246" s="18"/>
    </row>
    <row r="247" spans="1:33">
      <c r="A247" s="18" t="s">
        <v>929</v>
      </c>
      <c r="B247" s="18" t="s">
        <v>930</v>
      </c>
      <c r="C247" s="18" t="s">
        <v>586</v>
      </c>
      <c r="D247" s="18">
        <v>185363.492</v>
      </c>
      <c r="E247" s="18">
        <v>16356</v>
      </c>
      <c r="F247" s="18">
        <v>201719.492</v>
      </c>
      <c r="G247" s="18">
        <v>81674</v>
      </c>
      <c r="H247" s="18">
        <v>12318</v>
      </c>
      <c r="I247" s="18">
        <v>3236</v>
      </c>
      <c r="J247" s="18">
        <v>0</v>
      </c>
      <c r="K247" s="18">
        <v>5909</v>
      </c>
      <c r="L247" s="18">
        <v>510</v>
      </c>
      <c r="M247" s="18">
        <v>21461</v>
      </c>
      <c r="N247" s="18">
        <v>16356</v>
      </c>
      <c r="O247" s="18">
        <v>0</v>
      </c>
      <c r="P247" s="18">
        <v>114466.111</v>
      </c>
      <c r="Q247" s="18">
        <v>18243.55</v>
      </c>
      <c r="R247" s="18">
        <v>-18675.349999999999</v>
      </c>
      <c r="S247" s="18">
        <v>10254.23</v>
      </c>
      <c r="T247" s="18">
        <v>124288.541</v>
      </c>
      <c r="U247" s="18">
        <v>201719.492</v>
      </c>
      <c r="V247" s="18">
        <v>171461.56820000001</v>
      </c>
      <c r="W247" s="18">
        <v>-47173.027199999997</v>
      </c>
      <c r="X247" s="18">
        <v>-33021.119039999998</v>
      </c>
      <c r="Y247" s="18">
        <v>0.83599999999999997</v>
      </c>
      <c r="Z247" s="18">
        <v>26605</v>
      </c>
      <c r="AA247" s="18">
        <v>168637.49531200001</v>
      </c>
      <c r="AB247" s="18">
        <v>186287.02551422999</v>
      </c>
      <c r="AC247" s="18">
        <v>7001.9554788284204</v>
      </c>
      <c r="AD247" s="18">
        <v>705.10110059919396</v>
      </c>
      <c r="AE247" s="18">
        <v>18759215</v>
      </c>
      <c r="AF247" s="18"/>
      <c r="AG247" s="18"/>
    </row>
    <row r="248" spans="1:33">
      <c r="A248" s="18" t="s">
        <v>929</v>
      </c>
      <c r="B248" s="18" t="s">
        <v>931</v>
      </c>
      <c r="C248" s="18" t="s">
        <v>587</v>
      </c>
      <c r="D248" s="18">
        <v>537471.21299999999</v>
      </c>
      <c r="E248" s="18">
        <v>44037</v>
      </c>
      <c r="F248" s="18">
        <v>581508.21299999999</v>
      </c>
      <c r="G248" s="18">
        <v>273823</v>
      </c>
      <c r="H248" s="18">
        <v>118337</v>
      </c>
      <c r="I248" s="18">
        <v>24067</v>
      </c>
      <c r="J248" s="18">
        <v>0</v>
      </c>
      <c r="K248" s="18">
        <v>27986</v>
      </c>
      <c r="L248" s="18">
        <v>5923</v>
      </c>
      <c r="M248" s="18">
        <v>59323</v>
      </c>
      <c r="N248" s="18">
        <v>44037</v>
      </c>
      <c r="O248" s="18">
        <v>3073</v>
      </c>
      <c r="P248" s="18">
        <v>383762.93449999997</v>
      </c>
      <c r="Q248" s="18">
        <v>144831.5</v>
      </c>
      <c r="R248" s="18">
        <v>-58071.15</v>
      </c>
      <c r="S248" s="18">
        <v>27346.54</v>
      </c>
      <c r="T248" s="18">
        <v>497869.82449999999</v>
      </c>
      <c r="U248" s="18">
        <v>581508.21299999999</v>
      </c>
      <c r="V248" s="18">
        <v>494281.98105</v>
      </c>
      <c r="W248" s="18">
        <v>3587.8434499999298</v>
      </c>
      <c r="X248" s="18">
        <v>2511.4904149999502</v>
      </c>
      <c r="Y248" s="18">
        <v>1.004</v>
      </c>
      <c r="Z248" s="18">
        <v>103409</v>
      </c>
      <c r="AA248" s="18">
        <v>583834.24585199996</v>
      </c>
      <c r="AB248" s="18">
        <v>644938.09548043902</v>
      </c>
      <c r="AC248" s="18">
        <v>6236.7694831246699</v>
      </c>
      <c r="AD248" s="18">
        <v>-60.084895104550903</v>
      </c>
      <c r="AE248" s="18">
        <v>-6213319</v>
      </c>
      <c r="AF248" s="18"/>
      <c r="AG248" s="18"/>
    </row>
    <row r="249" spans="1:33">
      <c r="A249" s="18" t="s">
        <v>929</v>
      </c>
      <c r="B249" s="18" t="s">
        <v>932</v>
      </c>
      <c r="C249" s="18" t="s">
        <v>588</v>
      </c>
      <c r="D249" s="18">
        <v>45357.909</v>
      </c>
      <c r="E249" s="18">
        <v>6503</v>
      </c>
      <c r="F249" s="18">
        <v>51860.909</v>
      </c>
      <c r="G249" s="18">
        <v>49619</v>
      </c>
      <c r="H249" s="18">
        <v>7775</v>
      </c>
      <c r="I249" s="18">
        <v>423</v>
      </c>
      <c r="J249" s="18">
        <v>0</v>
      </c>
      <c r="K249" s="18">
        <v>5448</v>
      </c>
      <c r="L249" s="18">
        <v>0</v>
      </c>
      <c r="M249" s="18">
        <v>26425</v>
      </c>
      <c r="N249" s="18">
        <v>6503</v>
      </c>
      <c r="O249" s="18">
        <v>0</v>
      </c>
      <c r="P249" s="18">
        <v>69541.0285</v>
      </c>
      <c r="Q249" s="18">
        <v>11599.1</v>
      </c>
      <c r="R249" s="18">
        <v>-22461.25</v>
      </c>
      <c r="S249" s="18">
        <v>1035.3</v>
      </c>
      <c r="T249" s="18">
        <v>59714.178500000002</v>
      </c>
      <c r="U249" s="18">
        <v>51860.909</v>
      </c>
      <c r="V249" s="18">
        <v>44081.772649999999</v>
      </c>
      <c r="W249" s="18">
        <v>15632.405849999999</v>
      </c>
      <c r="X249" s="18">
        <v>10942.684095000001</v>
      </c>
      <c r="Y249" s="18">
        <v>1.2110000000000001</v>
      </c>
      <c r="Z249" s="18">
        <v>9480</v>
      </c>
      <c r="AA249" s="18">
        <v>62803.560798999999</v>
      </c>
      <c r="AB249" s="18">
        <v>69376.555381721802</v>
      </c>
      <c r="AC249" s="18">
        <v>7318.2020444854197</v>
      </c>
      <c r="AD249" s="18">
        <v>1021.34766625619</v>
      </c>
      <c r="AE249" s="18">
        <v>9682376</v>
      </c>
      <c r="AF249" s="18"/>
      <c r="AG249" s="18"/>
    </row>
    <row r="250" spans="1:33">
      <c r="A250" s="18" t="s">
        <v>929</v>
      </c>
      <c r="B250" s="18" t="s">
        <v>933</v>
      </c>
      <c r="C250" s="18" t="s">
        <v>589</v>
      </c>
      <c r="D250" s="18">
        <v>260568.53700000001</v>
      </c>
      <c r="E250" s="18">
        <v>19529</v>
      </c>
      <c r="F250" s="18">
        <v>280097.53700000001</v>
      </c>
      <c r="G250" s="18">
        <v>163062</v>
      </c>
      <c r="H250" s="18">
        <v>63285</v>
      </c>
      <c r="I250" s="18">
        <v>8501</v>
      </c>
      <c r="J250" s="18">
        <v>8070</v>
      </c>
      <c r="K250" s="18">
        <v>48</v>
      </c>
      <c r="L250" s="18">
        <v>3850</v>
      </c>
      <c r="M250" s="18">
        <v>45919</v>
      </c>
      <c r="N250" s="18">
        <v>19529</v>
      </c>
      <c r="O250" s="18">
        <v>903</v>
      </c>
      <c r="P250" s="18">
        <v>228531.39300000001</v>
      </c>
      <c r="Q250" s="18">
        <v>67918.399999999994</v>
      </c>
      <c r="R250" s="18">
        <v>-43071.199999999997</v>
      </c>
      <c r="S250" s="18">
        <v>8793.42</v>
      </c>
      <c r="T250" s="18">
        <v>262172.01299999998</v>
      </c>
      <c r="U250" s="18">
        <v>280097.53700000001</v>
      </c>
      <c r="V250" s="18">
        <v>238082.90645000001</v>
      </c>
      <c r="W250" s="18">
        <v>24089.106549999899</v>
      </c>
      <c r="X250" s="18">
        <v>16862.3745849999</v>
      </c>
      <c r="Y250" s="18">
        <v>1.06</v>
      </c>
      <c r="Z250" s="18">
        <v>37704</v>
      </c>
      <c r="AA250" s="18">
        <v>296903.38922000001</v>
      </c>
      <c r="AB250" s="18">
        <v>327977.17459310399</v>
      </c>
      <c r="AC250" s="18">
        <v>8698.7368606276195</v>
      </c>
      <c r="AD250" s="18">
        <v>2401.88248239839</v>
      </c>
      <c r="AE250" s="18">
        <v>90560577</v>
      </c>
      <c r="AF250" s="18"/>
      <c r="AG250" s="18"/>
    </row>
    <row r="251" spans="1:33">
      <c r="A251" s="18" t="s">
        <v>929</v>
      </c>
      <c r="B251" s="18" t="s">
        <v>934</v>
      </c>
      <c r="C251" s="18" t="s">
        <v>590</v>
      </c>
      <c r="D251" s="18">
        <v>124816.658</v>
      </c>
      <c r="E251" s="18">
        <v>8696</v>
      </c>
      <c r="F251" s="18">
        <v>133512.658</v>
      </c>
      <c r="G251" s="18">
        <v>72014</v>
      </c>
      <c r="H251" s="18">
        <v>23962</v>
      </c>
      <c r="I251" s="18">
        <v>1271</v>
      </c>
      <c r="J251" s="18">
        <v>0</v>
      </c>
      <c r="K251" s="18">
        <v>4476</v>
      </c>
      <c r="L251" s="18">
        <v>119</v>
      </c>
      <c r="M251" s="18">
        <v>33758</v>
      </c>
      <c r="N251" s="18">
        <v>8696</v>
      </c>
      <c r="O251" s="18">
        <v>0</v>
      </c>
      <c r="P251" s="18">
        <v>100927.621</v>
      </c>
      <c r="Q251" s="18">
        <v>25252.65</v>
      </c>
      <c r="R251" s="18">
        <v>-28795.45</v>
      </c>
      <c r="S251" s="18">
        <v>1652.74</v>
      </c>
      <c r="T251" s="18">
        <v>99037.561000000002</v>
      </c>
      <c r="U251" s="18">
        <v>133512.658</v>
      </c>
      <c r="V251" s="18">
        <v>113485.75930000001</v>
      </c>
      <c r="W251" s="18">
        <v>-14448.1983</v>
      </c>
      <c r="X251" s="18">
        <v>-10113.738810000001</v>
      </c>
      <c r="Y251" s="18">
        <v>0.92400000000000004</v>
      </c>
      <c r="Z251" s="18">
        <v>18769</v>
      </c>
      <c r="AA251" s="18">
        <v>123365.69599199999</v>
      </c>
      <c r="AB251" s="18">
        <v>136277.09848467601</v>
      </c>
      <c r="AC251" s="18">
        <v>7260.7543547698697</v>
      </c>
      <c r="AD251" s="18">
        <v>963.89997654064598</v>
      </c>
      <c r="AE251" s="18">
        <v>18091439</v>
      </c>
      <c r="AF251" s="18"/>
      <c r="AG251" s="119"/>
    </row>
    <row r="252" spans="1:33">
      <c r="A252" s="18" t="s">
        <v>929</v>
      </c>
      <c r="B252" s="18" t="s">
        <v>935</v>
      </c>
      <c r="C252" s="18" t="s">
        <v>591</v>
      </c>
      <c r="D252" s="18">
        <v>43291.605000000003</v>
      </c>
      <c r="E252" s="18">
        <v>6421</v>
      </c>
      <c r="F252" s="18">
        <v>49712.605000000003</v>
      </c>
      <c r="G252" s="18">
        <v>15648</v>
      </c>
      <c r="H252" s="18">
        <v>11368</v>
      </c>
      <c r="I252" s="18">
        <v>277</v>
      </c>
      <c r="J252" s="18">
        <v>0</v>
      </c>
      <c r="K252" s="18">
        <v>2205</v>
      </c>
      <c r="L252" s="18">
        <v>1891</v>
      </c>
      <c r="M252" s="18">
        <v>0</v>
      </c>
      <c r="N252" s="18">
        <v>6421</v>
      </c>
      <c r="O252" s="18">
        <v>0</v>
      </c>
      <c r="P252" s="18">
        <v>21930.671999999999</v>
      </c>
      <c r="Q252" s="18">
        <v>11772.5</v>
      </c>
      <c r="R252" s="18">
        <v>-1607.35</v>
      </c>
      <c r="S252" s="18">
        <v>5457.85</v>
      </c>
      <c r="T252" s="18">
        <v>37553.671999999999</v>
      </c>
      <c r="U252" s="18">
        <v>49712.605000000003</v>
      </c>
      <c r="V252" s="18">
        <v>42255.714249999997</v>
      </c>
      <c r="W252" s="18">
        <v>-4702.0422500000104</v>
      </c>
      <c r="X252" s="18">
        <v>-3291.4295750000001</v>
      </c>
      <c r="Y252" s="18">
        <v>0.93400000000000005</v>
      </c>
      <c r="Z252" s="18">
        <v>9492</v>
      </c>
      <c r="AA252" s="18">
        <v>46431.573069999999</v>
      </c>
      <c r="AB252" s="18">
        <v>51291.082218424301</v>
      </c>
      <c r="AC252" s="18">
        <v>5403.6116959991896</v>
      </c>
      <c r="AD252" s="18">
        <v>-893.24268223003901</v>
      </c>
      <c r="AE252" s="18">
        <v>-8478660</v>
      </c>
      <c r="AF252" s="18"/>
      <c r="AG252" s="18"/>
    </row>
    <row r="253" spans="1:33">
      <c r="A253" s="18" t="s">
        <v>929</v>
      </c>
      <c r="B253" s="18" t="s">
        <v>936</v>
      </c>
      <c r="C253" s="18" t="s">
        <v>592</v>
      </c>
      <c r="D253" s="18">
        <v>33441.248</v>
      </c>
      <c r="E253" s="18">
        <v>7132</v>
      </c>
      <c r="F253" s="18">
        <v>40573.248</v>
      </c>
      <c r="G253" s="18">
        <v>12560</v>
      </c>
      <c r="H253" s="18">
        <v>7087</v>
      </c>
      <c r="I253" s="18">
        <v>1793</v>
      </c>
      <c r="J253" s="18">
        <v>0</v>
      </c>
      <c r="K253" s="18">
        <v>1</v>
      </c>
      <c r="L253" s="18">
        <v>36</v>
      </c>
      <c r="M253" s="18">
        <v>1128</v>
      </c>
      <c r="N253" s="18">
        <v>7132</v>
      </c>
      <c r="O253" s="18">
        <v>0</v>
      </c>
      <c r="P253" s="18">
        <v>17602.84</v>
      </c>
      <c r="Q253" s="18">
        <v>7548.85</v>
      </c>
      <c r="R253" s="18">
        <v>-989.4</v>
      </c>
      <c r="S253" s="18">
        <v>5870.44</v>
      </c>
      <c r="T253" s="18">
        <v>30032.73</v>
      </c>
      <c r="U253" s="18">
        <v>40573.248</v>
      </c>
      <c r="V253" s="18">
        <v>34487.260799999996</v>
      </c>
      <c r="W253" s="18">
        <v>-4454.5308000000005</v>
      </c>
      <c r="X253" s="18">
        <v>-3118.1715600000002</v>
      </c>
      <c r="Y253" s="18">
        <v>0.92300000000000004</v>
      </c>
      <c r="Z253" s="18">
        <v>5837</v>
      </c>
      <c r="AA253" s="18">
        <v>37449.107903999997</v>
      </c>
      <c r="AB253" s="18">
        <v>41368.515979738797</v>
      </c>
      <c r="AC253" s="18">
        <v>7087.2907280690097</v>
      </c>
      <c r="AD253" s="18">
        <v>790.43634983978905</v>
      </c>
      <c r="AE253" s="18">
        <v>4613777</v>
      </c>
      <c r="AF253" s="18"/>
      <c r="AG253" s="18"/>
    </row>
    <row r="254" spans="1:33">
      <c r="A254" s="18" t="s">
        <v>929</v>
      </c>
      <c r="B254" s="18" t="s">
        <v>937</v>
      </c>
      <c r="C254" s="18" t="s">
        <v>593</v>
      </c>
      <c r="D254" s="18">
        <v>76162.297000000006</v>
      </c>
      <c r="E254" s="18">
        <v>3278</v>
      </c>
      <c r="F254" s="18">
        <v>79440.297000000006</v>
      </c>
      <c r="G254" s="18">
        <v>33970</v>
      </c>
      <c r="H254" s="18">
        <v>4132</v>
      </c>
      <c r="I254" s="18">
        <v>37</v>
      </c>
      <c r="J254" s="18">
        <v>0</v>
      </c>
      <c r="K254" s="18">
        <v>3455</v>
      </c>
      <c r="L254" s="18">
        <v>0</v>
      </c>
      <c r="M254" s="18">
        <v>4736</v>
      </c>
      <c r="N254" s="18">
        <v>3278</v>
      </c>
      <c r="O254" s="18">
        <v>11</v>
      </c>
      <c r="P254" s="18">
        <v>47608.955000000002</v>
      </c>
      <c r="Q254" s="18">
        <v>6480.4</v>
      </c>
      <c r="R254" s="18">
        <v>-4034.95</v>
      </c>
      <c r="S254" s="18">
        <v>1981.18</v>
      </c>
      <c r="T254" s="18">
        <v>52035.584999999999</v>
      </c>
      <c r="U254" s="18">
        <v>79440.297000000006</v>
      </c>
      <c r="V254" s="18">
        <v>67524.25245</v>
      </c>
      <c r="W254" s="18">
        <v>-15488.667450000001</v>
      </c>
      <c r="X254" s="18">
        <v>-10842.067214999999</v>
      </c>
      <c r="Y254" s="18">
        <v>0.86399999999999999</v>
      </c>
      <c r="Z254" s="18">
        <v>11656</v>
      </c>
      <c r="AA254" s="18">
        <v>68636.416608</v>
      </c>
      <c r="AB254" s="18">
        <v>75819.875456546695</v>
      </c>
      <c r="AC254" s="18">
        <v>6504.7937076652997</v>
      </c>
      <c r="AD254" s="18">
        <v>207.93932943607399</v>
      </c>
      <c r="AE254" s="18">
        <v>2423741</v>
      </c>
      <c r="AF254" s="18"/>
      <c r="AG254" s="18"/>
    </row>
    <row r="255" spans="1:33">
      <c r="A255" s="18" t="s">
        <v>929</v>
      </c>
      <c r="B255" s="18" t="s">
        <v>938</v>
      </c>
      <c r="C255" s="18" t="s">
        <v>594</v>
      </c>
      <c r="D255" s="18">
        <v>179987.035</v>
      </c>
      <c r="E255" s="18">
        <v>15360</v>
      </c>
      <c r="F255" s="18">
        <v>195347.035</v>
      </c>
      <c r="G255" s="18">
        <v>100023</v>
      </c>
      <c r="H255" s="18">
        <v>16950</v>
      </c>
      <c r="I255" s="18">
        <v>10077</v>
      </c>
      <c r="J255" s="18">
        <v>0</v>
      </c>
      <c r="K255" s="18">
        <v>6115</v>
      </c>
      <c r="L255" s="18">
        <v>5408</v>
      </c>
      <c r="M255" s="18">
        <v>25969</v>
      </c>
      <c r="N255" s="18">
        <v>15360</v>
      </c>
      <c r="O255" s="18">
        <v>266</v>
      </c>
      <c r="P255" s="18">
        <v>140182.23449999999</v>
      </c>
      <c r="Q255" s="18">
        <v>28170.7</v>
      </c>
      <c r="R255" s="18">
        <v>-26896.55</v>
      </c>
      <c r="S255" s="18">
        <v>8641.27</v>
      </c>
      <c r="T255" s="18">
        <v>150097.6545</v>
      </c>
      <c r="U255" s="18">
        <v>195347.035</v>
      </c>
      <c r="V255" s="18">
        <v>166044.97975</v>
      </c>
      <c r="W255" s="18">
        <v>-15947.32525</v>
      </c>
      <c r="X255" s="18">
        <v>-11163.127675</v>
      </c>
      <c r="Y255" s="18">
        <v>0.94299999999999995</v>
      </c>
      <c r="Z255" s="18">
        <v>39136</v>
      </c>
      <c r="AA255" s="18">
        <v>184212.254005</v>
      </c>
      <c r="AB255" s="18">
        <v>203491.83198181301</v>
      </c>
      <c r="AC255" s="18">
        <v>5199.6073176055997</v>
      </c>
      <c r="AD255" s="18">
        <v>-1097.24706062362</v>
      </c>
      <c r="AE255" s="18">
        <v>-42941861</v>
      </c>
      <c r="AF255" s="18"/>
      <c r="AG255" s="18"/>
    </row>
    <row r="256" spans="1:33">
      <c r="A256" s="18" t="s">
        <v>929</v>
      </c>
      <c r="B256" s="18" t="s">
        <v>939</v>
      </c>
      <c r="C256" s="18" t="s">
        <v>595</v>
      </c>
      <c r="D256" s="18">
        <v>176214.01500000001</v>
      </c>
      <c r="E256" s="18">
        <v>11395</v>
      </c>
      <c r="F256" s="18">
        <v>187609.01500000001</v>
      </c>
      <c r="G256" s="18">
        <v>86783</v>
      </c>
      <c r="H256" s="18">
        <v>8825</v>
      </c>
      <c r="I256" s="18">
        <v>26201</v>
      </c>
      <c r="J256" s="18">
        <v>0</v>
      </c>
      <c r="K256" s="18">
        <v>2300</v>
      </c>
      <c r="L256" s="18">
        <v>15</v>
      </c>
      <c r="M256" s="18">
        <v>19816</v>
      </c>
      <c r="N256" s="18">
        <v>11395</v>
      </c>
      <c r="O256" s="18">
        <v>139</v>
      </c>
      <c r="P256" s="18">
        <v>121626.37450000001</v>
      </c>
      <c r="Q256" s="18">
        <v>31727.1</v>
      </c>
      <c r="R256" s="18">
        <v>-16974.5</v>
      </c>
      <c r="S256" s="18">
        <v>6317.03</v>
      </c>
      <c r="T256" s="18">
        <v>142696.00450000001</v>
      </c>
      <c r="U256" s="18">
        <v>187609.01500000001</v>
      </c>
      <c r="V256" s="18">
        <v>159467.66274999999</v>
      </c>
      <c r="W256" s="18">
        <v>-16771.65825</v>
      </c>
      <c r="X256" s="18">
        <v>-11740.160775</v>
      </c>
      <c r="Y256" s="18">
        <v>0.93700000000000006</v>
      </c>
      <c r="Z256" s="18">
        <v>25343</v>
      </c>
      <c r="AA256" s="18">
        <v>175789.64705500001</v>
      </c>
      <c r="AB256" s="18">
        <v>194187.71848743199</v>
      </c>
      <c r="AC256" s="18">
        <v>7662.3808739072701</v>
      </c>
      <c r="AD256" s="18">
        <v>1365.52649567805</v>
      </c>
      <c r="AE256" s="18">
        <v>34606538</v>
      </c>
      <c r="AF256" s="18"/>
      <c r="AG256" s="18"/>
    </row>
    <row r="257" spans="1:33">
      <c r="A257" s="18" t="s">
        <v>940</v>
      </c>
      <c r="B257" s="18" t="s">
        <v>941</v>
      </c>
      <c r="C257" s="18" t="s">
        <v>597</v>
      </c>
      <c r="D257" s="18">
        <v>198244.33</v>
      </c>
      <c r="E257" s="18">
        <v>14709</v>
      </c>
      <c r="F257" s="18">
        <v>212953.33</v>
      </c>
      <c r="G257" s="18">
        <v>94597</v>
      </c>
      <c r="H257" s="18">
        <v>22548</v>
      </c>
      <c r="I257" s="18">
        <v>6586</v>
      </c>
      <c r="J257" s="18">
        <v>12283</v>
      </c>
      <c r="K257" s="18">
        <v>28</v>
      </c>
      <c r="L257" s="18">
        <v>5324</v>
      </c>
      <c r="M257" s="18">
        <v>0</v>
      </c>
      <c r="N257" s="18">
        <v>14709</v>
      </c>
      <c r="O257" s="18">
        <v>1157</v>
      </c>
      <c r="P257" s="18">
        <v>132577.6955</v>
      </c>
      <c r="Q257" s="18">
        <v>35228.25</v>
      </c>
      <c r="R257" s="18">
        <v>-5508.85</v>
      </c>
      <c r="S257" s="18">
        <v>12502.65</v>
      </c>
      <c r="T257" s="18">
        <v>174799.74549999999</v>
      </c>
      <c r="U257" s="18">
        <v>212953.33</v>
      </c>
      <c r="V257" s="18">
        <v>181010.33050000001</v>
      </c>
      <c r="W257" s="18">
        <v>-6210.58499999999</v>
      </c>
      <c r="X257" s="18">
        <v>-4347.4094999999897</v>
      </c>
      <c r="Y257" s="18">
        <v>0.98</v>
      </c>
      <c r="Z257" s="18">
        <v>24872</v>
      </c>
      <c r="AA257" s="18">
        <v>208694.2634</v>
      </c>
      <c r="AB257" s="18">
        <v>230536.11830952499</v>
      </c>
      <c r="AC257" s="18">
        <v>9268.9015081025009</v>
      </c>
      <c r="AD257" s="18">
        <v>2972.04712987327</v>
      </c>
      <c r="AE257" s="18">
        <v>73920756</v>
      </c>
      <c r="AF257" s="18"/>
      <c r="AG257" s="18"/>
    </row>
    <row r="258" spans="1:33">
      <c r="A258" s="18" t="s">
        <v>940</v>
      </c>
      <c r="B258" s="18" t="s">
        <v>942</v>
      </c>
      <c r="C258" s="18" t="s">
        <v>598</v>
      </c>
      <c r="D258" s="18">
        <v>124758.478</v>
      </c>
      <c r="E258" s="18">
        <v>9856</v>
      </c>
      <c r="F258" s="18">
        <v>134614.478</v>
      </c>
      <c r="G258" s="18">
        <v>98059</v>
      </c>
      <c r="H258" s="18">
        <v>4135</v>
      </c>
      <c r="I258" s="18">
        <v>1779</v>
      </c>
      <c r="J258" s="18">
        <v>0</v>
      </c>
      <c r="K258" s="18">
        <v>2922</v>
      </c>
      <c r="L258" s="18">
        <v>577</v>
      </c>
      <c r="M258" s="18">
        <v>28652</v>
      </c>
      <c r="N258" s="18">
        <v>9856</v>
      </c>
      <c r="O258" s="18">
        <v>0</v>
      </c>
      <c r="P258" s="18">
        <v>137429.68849999999</v>
      </c>
      <c r="Q258" s="18">
        <v>7510.6</v>
      </c>
      <c r="R258" s="18">
        <v>-24844.65</v>
      </c>
      <c r="S258" s="18">
        <v>3506.76</v>
      </c>
      <c r="T258" s="18">
        <v>123602.3985</v>
      </c>
      <c r="U258" s="18">
        <v>134614.478</v>
      </c>
      <c r="V258" s="18">
        <v>114422.3063</v>
      </c>
      <c r="W258" s="18">
        <v>9180.0921999999991</v>
      </c>
      <c r="X258" s="18">
        <v>6426.0645400000003</v>
      </c>
      <c r="Y258" s="18">
        <v>1.048</v>
      </c>
      <c r="Z258" s="18">
        <v>17943</v>
      </c>
      <c r="AA258" s="18">
        <v>141075.97294400001</v>
      </c>
      <c r="AB258" s="18">
        <v>155840.92566508599</v>
      </c>
      <c r="AC258" s="18">
        <v>8685.3327573475108</v>
      </c>
      <c r="AD258" s="18">
        <v>2388.4783791182899</v>
      </c>
      <c r="AE258" s="18">
        <v>42856468</v>
      </c>
      <c r="AF258" s="18"/>
      <c r="AG258" s="18"/>
    </row>
    <row r="259" spans="1:33">
      <c r="A259" s="18" t="s">
        <v>940</v>
      </c>
      <c r="B259" s="18" t="s">
        <v>943</v>
      </c>
      <c r="C259" s="18" t="s">
        <v>599</v>
      </c>
      <c r="D259" s="18">
        <v>141482.071</v>
      </c>
      <c r="E259" s="18">
        <v>13443</v>
      </c>
      <c r="F259" s="18">
        <v>154925.071</v>
      </c>
      <c r="G259" s="18">
        <v>56206</v>
      </c>
      <c r="H259" s="18">
        <v>13764</v>
      </c>
      <c r="I259" s="18">
        <v>3482</v>
      </c>
      <c r="J259" s="18">
        <v>340</v>
      </c>
      <c r="K259" s="18">
        <v>3571</v>
      </c>
      <c r="L259" s="18">
        <v>205</v>
      </c>
      <c r="M259" s="18">
        <v>0</v>
      </c>
      <c r="N259" s="18">
        <v>13443</v>
      </c>
      <c r="O259" s="18">
        <v>0</v>
      </c>
      <c r="P259" s="18">
        <v>78772.709000000003</v>
      </c>
      <c r="Q259" s="18">
        <v>17983.45</v>
      </c>
      <c r="R259" s="18">
        <v>-174.25</v>
      </c>
      <c r="S259" s="18">
        <v>11426.55</v>
      </c>
      <c r="T259" s="18">
        <v>108008.459</v>
      </c>
      <c r="U259" s="18">
        <v>154925.071</v>
      </c>
      <c r="V259" s="18">
        <v>131686.31035000001</v>
      </c>
      <c r="W259" s="18">
        <v>-23677.851350000001</v>
      </c>
      <c r="X259" s="18">
        <v>-16574.495944999999</v>
      </c>
      <c r="Y259" s="18">
        <v>0.89300000000000002</v>
      </c>
      <c r="Z259" s="18">
        <v>18673</v>
      </c>
      <c r="AA259" s="18">
        <v>138348.088403</v>
      </c>
      <c r="AB259" s="18">
        <v>152827.54186127099</v>
      </c>
      <c r="AC259" s="18">
        <v>8184.4128881953202</v>
      </c>
      <c r="AD259" s="18">
        <v>1887.5585099661</v>
      </c>
      <c r="AE259" s="18">
        <v>35246380</v>
      </c>
      <c r="AF259" s="18"/>
      <c r="AG259" s="18"/>
    </row>
    <row r="260" spans="1:33">
      <c r="A260" s="18" t="s">
        <v>940</v>
      </c>
      <c r="B260" s="18" t="s">
        <v>944</v>
      </c>
      <c r="C260" s="18" t="s">
        <v>600</v>
      </c>
      <c r="D260" s="18">
        <v>524249.24099999998</v>
      </c>
      <c r="E260" s="18">
        <v>44447</v>
      </c>
      <c r="F260" s="18">
        <v>568696.24100000004</v>
      </c>
      <c r="G260" s="18">
        <v>306478</v>
      </c>
      <c r="H260" s="18">
        <v>61323</v>
      </c>
      <c r="I260" s="18">
        <v>39473</v>
      </c>
      <c r="J260" s="18">
        <v>0</v>
      </c>
      <c r="K260" s="18">
        <v>17415</v>
      </c>
      <c r="L260" s="18">
        <v>24106</v>
      </c>
      <c r="M260" s="18">
        <v>39035</v>
      </c>
      <c r="N260" s="18">
        <v>44447</v>
      </c>
      <c r="O260" s="18">
        <v>563</v>
      </c>
      <c r="P260" s="18">
        <v>429528.91700000002</v>
      </c>
      <c r="Q260" s="18">
        <v>100479.35</v>
      </c>
      <c r="R260" s="18">
        <v>-54148.4</v>
      </c>
      <c r="S260" s="18">
        <v>31144</v>
      </c>
      <c r="T260" s="18">
        <v>507003.86700000003</v>
      </c>
      <c r="U260" s="18">
        <v>568696.24100000004</v>
      </c>
      <c r="V260" s="18">
        <v>483391.80485000001</v>
      </c>
      <c r="W260" s="18">
        <v>23612.0621500001</v>
      </c>
      <c r="X260" s="18">
        <v>16528.443505000101</v>
      </c>
      <c r="Y260" s="18">
        <v>1.0289999999999999</v>
      </c>
      <c r="Z260" s="18">
        <v>99342</v>
      </c>
      <c r="AA260" s="18">
        <v>585188.43198899995</v>
      </c>
      <c r="AB260" s="18">
        <v>646434.01017596805</v>
      </c>
      <c r="AC260" s="18">
        <v>6507.1571961100799</v>
      </c>
      <c r="AD260" s="18">
        <v>210.302817880856</v>
      </c>
      <c r="AE260" s="18">
        <v>20891903</v>
      </c>
      <c r="AF260" s="18"/>
      <c r="AG260" s="18"/>
    </row>
    <row r="261" spans="1:33">
      <c r="A261" s="18" t="s">
        <v>940</v>
      </c>
      <c r="B261" s="18" t="s">
        <v>945</v>
      </c>
      <c r="C261" s="18" t="s">
        <v>601</v>
      </c>
      <c r="D261" s="18">
        <v>85893.562999999995</v>
      </c>
      <c r="E261" s="18">
        <v>8312</v>
      </c>
      <c r="F261" s="18">
        <v>94205.562999999995</v>
      </c>
      <c r="G261" s="18">
        <v>37443</v>
      </c>
      <c r="H261" s="18">
        <v>14059</v>
      </c>
      <c r="I261" s="18">
        <v>969</v>
      </c>
      <c r="J261" s="18">
        <v>0</v>
      </c>
      <c r="K261" s="18">
        <v>1817</v>
      </c>
      <c r="L261" s="18">
        <v>20</v>
      </c>
      <c r="M261" s="18">
        <v>6362</v>
      </c>
      <c r="N261" s="18">
        <v>8312</v>
      </c>
      <c r="O261" s="18">
        <v>0</v>
      </c>
      <c r="P261" s="18">
        <v>52476.364500000003</v>
      </c>
      <c r="Q261" s="18">
        <v>14318.25</v>
      </c>
      <c r="R261" s="18">
        <v>-5424.7</v>
      </c>
      <c r="S261" s="18">
        <v>5983.66</v>
      </c>
      <c r="T261" s="18">
        <v>67353.574500000002</v>
      </c>
      <c r="U261" s="18">
        <v>94205.562999999995</v>
      </c>
      <c r="V261" s="18">
        <v>80074.72855</v>
      </c>
      <c r="W261" s="18">
        <v>-12721.154049999999</v>
      </c>
      <c r="X261" s="18">
        <v>-8904.8078349999996</v>
      </c>
      <c r="Y261" s="18">
        <v>0.90500000000000003</v>
      </c>
      <c r="Z261" s="18">
        <v>17730</v>
      </c>
      <c r="AA261" s="18">
        <v>85256.034515000007</v>
      </c>
      <c r="AB261" s="18">
        <v>94178.895669400605</v>
      </c>
      <c r="AC261" s="18">
        <v>5311.8384472307198</v>
      </c>
      <c r="AD261" s="18">
        <v>-985.01593099850697</v>
      </c>
      <c r="AE261" s="18">
        <v>-17464332</v>
      </c>
      <c r="AF261" s="18"/>
      <c r="AG261" s="18"/>
    </row>
    <row r="262" spans="1:33">
      <c r="A262" s="18" t="s">
        <v>940</v>
      </c>
      <c r="B262" s="18" t="s">
        <v>946</v>
      </c>
      <c r="C262" s="18" t="s">
        <v>602</v>
      </c>
      <c r="D262" s="18">
        <v>58145.917000000001</v>
      </c>
      <c r="E262" s="18">
        <v>4003</v>
      </c>
      <c r="F262" s="18">
        <v>62148.917000000001</v>
      </c>
      <c r="G262" s="18">
        <v>28232</v>
      </c>
      <c r="H262" s="18">
        <v>8664</v>
      </c>
      <c r="I262" s="18">
        <v>771</v>
      </c>
      <c r="J262" s="18">
        <v>0</v>
      </c>
      <c r="K262" s="18">
        <v>2367</v>
      </c>
      <c r="L262" s="18">
        <v>529</v>
      </c>
      <c r="M262" s="18">
        <v>6599</v>
      </c>
      <c r="N262" s="18">
        <v>4003</v>
      </c>
      <c r="O262" s="18">
        <v>2</v>
      </c>
      <c r="P262" s="18">
        <v>39567.148000000001</v>
      </c>
      <c r="Q262" s="18">
        <v>10031.700000000001</v>
      </c>
      <c r="R262" s="18">
        <v>-6060.5</v>
      </c>
      <c r="S262" s="18">
        <v>2280.7199999999998</v>
      </c>
      <c r="T262" s="18">
        <v>45819.067999999999</v>
      </c>
      <c r="U262" s="18">
        <v>62148.917000000001</v>
      </c>
      <c r="V262" s="18">
        <v>52826.579449999997</v>
      </c>
      <c r="W262" s="18">
        <v>-7007.51145</v>
      </c>
      <c r="X262" s="18">
        <v>-4905.2580150000003</v>
      </c>
      <c r="Y262" s="18">
        <v>0.92100000000000004</v>
      </c>
      <c r="Z262" s="18">
        <v>9169</v>
      </c>
      <c r="AA262" s="18">
        <v>57239.152557000001</v>
      </c>
      <c r="AB262" s="18">
        <v>63229.778484737799</v>
      </c>
      <c r="AC262" s="18">
        <v>6896.0386612212696</v>
      </c>
      <c r="AD262" s="18">
        <v>599.18428299204197</v>
      </c>
      <c r="AE262" s="18">
        <v>5493921</v>
      </c>
      <c r="AF262" s="18"/>
      <c r="AG262" s="18"/>
    </row>
    <row r="263" spans="1:33">
      <c r="A263" s="18" t="s">
        <v>940</v>
      </c>
      <c r="B263" s="18" t="s">
        <v>947</v>
      </c>
      <c r="C263" s="18" t="s">
        <v>603</v>
      </c>
      <c r="D263" s="18">
        <v>364162.35</v>
      </c>
      <c r="E263" s="18">
        <v>27790</v>
      </c>
      <c r="F263" s="18">
        <v>391952.35</v>
      </c>
      <c r="G263" s="18">
        <v>196831</v>
      </c>
      <c r="H263" s="18">
        <v>42106</v>
      </c>
      <c r="I263" s="18">
        <v>10941</v>
      </c>
      <c r="J263" s="18">
        <v>3680</v>
      </c>
      <c r="K263" s="18">
        <v>-155</v>
      </c>
      <c r="L263" s="18">
        <v>2639</v>
      </c>
      <c r="M263" s="18">
        <v>63875</v>
      </c>
      <c r="N263" s="18">
        <v>27790</v>
      </c>
      <c r="O263" s="18">
        <v>168</v>
      </c>
      <c r="P263" s="18">
        <v>275858.64649999997</v>
      </c>
      <c r="Q263" s="18">
        <v>48086.2</v>
      </c>
      <c r="R263" s="18">
        <v>-56679.7</v>
      </c>
      <c r="S263" s="18">
        <v>12762.75</v>
      </c>
      <c r="T263" s="18">
        <v>280027.89649999997</v>
      </c>
      <c r="U263" s="18">
        <v>391952.35</v>
      </c>
      <c r="V263" s="18">
        <v>333159.4975</v>
      </c>
      <c r="W263" s="18">
        <v>-53131.601000000002</v>
      </c>
      <c r="X263" s="18">
        <v>-37192.120699999999</v>
      </c>
      <c r="Y263" s="18">
        <v>0.90500000000000003</v>
      </c>
      <c r="Z263" s="18">
        <v>55605</v>
      </c>
      <c r="AA263" s="18">
        <v>354716.87675</v>
      </c>
      <c r="AB263" s="18">
        <v>391841.39771051903</v>
      </c>
      <c r="AC263" s="18">
        <v>7046.87344142648</v>
      </c>
      <c r="AD263" s="18">
        <v>750.01906319725595</v>
      </c>
      <c r="AE263" s="18">
        <v>41704810</v>
      </c>
      <c r="AF263" s="18"/>
      <c r="AG263" s="18"/>
    </row>
    <row r="264" spans="1:33">
      <c r="A264" s="18" t="s">
        <v>948</v>
      </c>
      <c r="B264" s="18" t="s">
        <v>949</v>
      </c>
      <c r="C264" s="18" t="s">
        <v>605</v>
      </c>
      <c r="D264" s="18">
        <v>43777.858999999997</v>
      </c>
      <c r="E264" s="18">
        <v>3971</v>
      </c>
      <c r="F264" s="18">
        <v>47748.858999999997</v>
      </c>
      <c r="G264" s="18">
        <v>33072</v>
      </c>
      <c r="H264" s="18">
        <v>7295</v>
      </c>
      <c r="I264" s="18">
        <v>-10</v>
      </c>
      <c r="J264" s="18">
        <v>0</v>
      </c>
      <c r="K264" s="18">
        <v>3433</v>
      </c>
      <c r="L264" s="18">
        <v>79</v>
      </c>
      <c r="M264" s="18">
        <v>8533</v>
      </c>
      <c r="N264" s="18">
        <v>3971</v>
      </c>
      <c r="O264" s="18">
        <v>0</v>
      </c>
      <c r="P264" s="18">
        <v>46350.408000000003</v>
      </c>
      <c r="Q264" s="18">
        <v>9110.2999999999993</v>
      </c>
      <c r="R264" s="18">
        <v>-7320.2</v>
      </c>
      <c r="S264" s="18">
        <v>1924.74</v>
      </c>
      <c r="T264" s="18">
        <v>50065.248</v>
      </c>
      <c r="U264" s="18">
        <v>47748.858999999997</v>
      </c>
      <c r="V264" s="18">
        <v>40586.530149999999</v>
      </c>
      <c r="W264" s="18">
        <v>9478.7178500000009</v>
      </c>
      <c r="X264" s="18">
        <v>6635.1024950000001</v>
      </c>
      <c r="Y264" s="18">
        <v>1.139</v>
      </c>
      <c r="Z264" s="18">
        <v>7154</v>
      </c>
      <c r="AA264" s="18">
        <v>54385.950401000002</v>
      </c>
      <c r="AB264" s="18">
        <v>60077.961376397398</v>
      </c>
      <c r="AC264" s="18">
        <v>8397.8140028511898</v>
      </c>
      <c r="AD264" s="18">
        <v>2100.9596246219699</v>
      </c>
      <c r="AE264" s="18">
        <v>15030265</v>
      </c>
      <c r="AF264" s="18"/>
      <c r="AG264" s="18"/>
    </row>
    <row r="265" spans="1:33">
      <c r="A265" s="18" t="s">
        <v>948</v>
      </c>
      <c r="B265" s="18" t="s">
        <v>950</v>
      </c>
      <c r="C265" s="18" t="s">
        <v>606</v>
      </c>
      <c r="D265" s="18">
        <v>30848.484</v>
      </c>
      <c r="E265" s="18">
        <v>2971</v>
      </c>
      <c r="F265" s="18">
        <v>33819.483999999997</v>
      </c>
      <c r="G265" s="18">
        <v>21011</v>
      </c>
      <c r="H265" s="18">
        <v>2119</v>
      </c>
      <c r="I265" s="18">
        <v>36</v>
      </c>
      <c r="J265" s="18">
        <v>0</v>
      </c>
      <c r="K265" s="18">
        <v>1965</v>
      </c>
      <c r="L265" s="18">
        <v>0</v>
      </c>
      <c r="M265" s="18">
        <v>6544</v>
      </c>
      <c r="N265" s="18">
        <v>2971</v>
      </c>
      <c r="O265" s="18">
        <v>56</v>
      </c>
      <c r="P265" s="18">
        <v>29446.916499999999</v>
      </c>
      <c r="Q265" s="18">
        <v>3502</v>
      </c>
      <c r="R265" s="18">
        <v>-5610</v>
      </c>
      <c r="S265" s="18">
        <v>1412.87</v>
      </c>
      <c r="T265" s="18">
        <v>28751.786499999998</v>
      </c>
      <c r="U265" s="18">
        <v>33819.483999999997</v>
      </c>
      <c r="V265" s="18">
        <v>28746.561399999999</v>
      </c>
      <c r="W265" s="18">
        <v>5.2251000000032901</v>
      </c>
      <c r="X265" s="18">
        <v>3.6575700000023099</v>
      </c>
      <c r="Y265" s="18">
        <v>1</v>
      </c>
      <c r="Z265" s="18">
        <v>6155</v>
      </c>
      <c r="AA265" s="18">
        <v>33819.483999999997</v>
      </c>
      <c r="AB265" s="18">
        <v>37359.017145801903</v>
      </c>
      <c r="AC265" s="18">
        <v>6069.7022170271202</v>
      </c>
      <c r="AD265" s="18">
        <v>-227.152161202108</v>
      </c>
      <c r="AE265" s="18">
        <v>-1398122</v>
      </c>
      <c r="AF265" s="18"/>
      <c r="AG265" s="18"/>
    </row>
    <row r="266" spans="1:33">
      <c r="A266" s="18" t="s">
        <v>948</v>
      </c>
      <c r="B266" s="18" t="s">
        <v>951</v>
      </c>
      <c r="C266" s="18" t="s">
        <v>607</v>
      </c>
      <c r="D266" s="18">
        <v>48462.398999999998</v>
      </c>
      <c r="E266" s="18">
        <v>1813</v>
      </c>
      <c r="F266" s="18">
        <v>50275.398999999998</v>
      </c>
      <c r="G266" s="18">
        <v>40784</v>
      </c>
      <c r="H266" s="18">
        <v>5819</v>
      </c>
      <c r="I266" s="18">
        <v>136</v>
      </c>
      <c r="J266" s="18">
        <v>0</v>
      </c>
      <c r="K266" s="18">
        <v>2787</v>
      </c>
      <c r="L266" s="18">
        <v>497</v>
      </c>
      <c r="M266" s="18">
        <v>3833</v>
      </c>
      <c r="N266" s="18">
        <v>1813</v>
      </c>
      <c r="O266" s="18">
        <v>637</v>
      </c>
      <c r="P266" s="18">
        <v>57158.775999999998</v>
      </c>
      <c r="Q266" s="18">
        <v>7430.7</v>
      </c>
      <c r="R266" s="18">
        <v>-4221.95</v>
      </c>
      <c r="S266" s="18">
        <v>889.44</v>
      </c>
      <c r="T266" s="18">
        <v>61256.966</v>
      </c>
      <c r="U266" s="18">
        <v>50275.398999999998</v>
      </c>
      <c r="V266" s="18">
        <v>42734.08915</v>
      </c>
      <c r="W266" s="18">
        <v>18522.876850000001</v>
      </c>
      <c r="X266" s="18">
        <v>12966.013795000001</v>
      </c>
      <c r="Y266" s="18">
        <v>1.258</v>
      </c>
      <c r="Z266" s="18">
        <v>10196</v>
      </c>
      <c r="AA266" s="18">
        <v>63246.451942</v>
      </c>
      <c r="AB266" s="18">
        <v>69865.799327757704</v>
      </c>
      <c r="AC266" s="18">
        <v>6852.2753361865198</v>
      </c>
      <c r="AD266" s="18">
        <v>555.42095795729495</v>
      </c>
      <c r="AE266" s="18">
        <v>5663072</v>
      </c>
      <c r="AF266" s="18"/>
      <c r="AG266" s="18"/>
    </row>
    <row r="267" spans="1:33">
      <c r="A267" s="18" t="s">
        <v>948</v>
      </c>
      <c r="B267" s="18" t="s">
        <v>952</v>
      </c>
      <c r="C267" s="18" t="s">
        <v>608</v>
      </c>
      <c r="D267" s="18">
        <v>83695.572</v>
      </c>
      <c r="E267" s="18">
        <v>5148</v>
      </c>
      <c r="F267" s="18">
        <v>88843.572</v>
      </c>
      <c r="G267" s="18">
        <v>63815</v>
      </c>
      <c r="H267" s="18">
        <v>11631</v>
      </c>
      <c r="I267" s="18">
        <v>557</v>
      </c>
      <c r="J267" s="18">
        <v>0</v>
      </c>
      <c r="K267" s="18">
        <v>7153</v>
      </c>
      <c r="L267" s="18">
        <v>566</v>
      </c>
      <c r="M267" s="18">
        <v>9987</v>
      </c>
      <c r="N267" s="18">
        <v>5148</v>
      </c>
      <c r="O267" s="18">
        <v>834</v>
      </c>
      <c r="P267" s="18">
        <v>89436.722500000003</v>
      </c>
      <c r="Q267" s="18">
        <v>16439.849999999999</v>
      </c>
      <c r="R267" s="18">
        <v>-9678.9500000000007</v>
      </c>
      <c r="S267" s="18">
        <v>2678.01</v>
      </c>
      <c r="T267" s="18">
        <v>98875.632500000007</v>
      </c>
      <c r="U267" s="18">
        <v>88843.572</v>
      </c>
      <c r="V267" s="18">
        <v>75517.036200000002</v>
      </c>
      <c r="W267" s="18">
        <v>23358.596300000001</v>
      </c>
      <c r="X267" s="18">
        <v>16351.01741</v>
      </c>
      <c r="Y267" s="18">
        <v>1.1839999999999999</v>
      </c>
      <c r="Z267" s="18">
        <v>15481</v>
      </c>
      <c r="AA267" s="18">
        <v>105190.789248</v>
      </c>
      <c r="AB267" s="18">
        <v>116200.013551255</v>
      </c>
      <c r="AC267" s="18">
        <v>7505.97594155774</v>
      </c>
      <c r="AD267" s="18">
        <v>1209.1215633285201</v>
      </c>
      <c r="AE267" s="18">
        <v>18718411</v>
      </c>
      <c r="AF267" s="18"/>
      <c r="AG267" s="18"/>
    </row>
    <row r="268" spans="1:33">
      <c r="A268" s="18" t="s">
        <v>948</v>
      </c>
      <c r="B268" s="18" t="s">
        <v>953</v>
      </c>
      <c r="C268" s="18" t="s">
        <v>609</v>
      </c>
      <c r="D268" s="18">
        <v>2716.1550000000002</v>
      </c>
      <c r="E268" s="18">
        <v>1529</v>
      </c>
      <c r="F268" s="18">
        <v>4245.1549999999997</v>
      </c>
      <c r="G268" s="18">
        <v>2839</v>
      </c>
      <c r="H268" s="18">
        <v>0</v>
      </c>
      <c r="I268" s="18">
        <v>0</v>
      </c>
      <c r="J268" s="18">
        <v>0</v>
      </c>
      <c r="K268" s="18">
        <v>235</v>
      </c>
      <c r="L268" s="18">
        <v>0</v>
      </c>
      <c r="M268" s="18">
        <v>1703</v>
      </c>
      <c r="N268" s="18">
        <v>1529</v>
      </c>
      <c r="O268" s="18">
        <v>0</v>
      </c>
      <c r="P268" s="18">
        <v>3978.8584999999998</v>
      </c>
      <c r="Q268" s="18">
        <v>199.75</v>
      </c>
      <c r="R268" s="18">
        <v>-1447.55</v>
      </c>
      <c r="S268" s="18">
        <v>1010.14</v>
      </c>
      <c r="T268" s="18">
        <v>3741.1985</v>
      </c>
      <c r="U268" s="18">
        <v>4245.1549999999997</v>
      </c>
      <c r="V268" s="18">
        <v>3608.38175</v>
      </c>
      <c r="W268" s="18">
        <v>132.81675000000001</v>
      </c>
      <c r="X268" s="18">
        <v>92.971725000000006</v>
      </c>
      <c r="Y268" s="18">
        <v>1.022</v>
      </c>
      <c r="Z268" s="18">
        <v>5188</v>
      </c>
      <c r="AA268" s="18">
        <v>4338.5484100000003</v>
      </c>
      <c r="AB268" s="18">
        <v>4792.6190842261703</v>
      </c>
      <c r="AC268" s="18">
        <v>923.78933774598499</v>
      </c>
      <c r="AD268" s="18">
        <v>-5373.0650404832404</v>
      </c>
      <c r="AE268" s="18">
        <v>-27875461</v>
      </c>
      <c r="AF268" s="18"/>
      <c r="AG268" s="18"/>
    </row>
    <row r="269" spans="1:33">
      <c r="A269" s="18" t="s">
        <v>948</v>
      </c>
      <c r="B269" s="18" t="s">
        <v>954</v>
      </c>
      <c r="C269" s="18" t="s">
        <v>610</v>
      </c>
      <c r="D269" s="18">
        <v>73605.600000000006</v>
      </c>
      <c r="E269" s="18">
        <v>4643</v>
      </c>
      <c r="F269" s="18">
        <v>78248.600000000006</v>
      </c>
      <c r="G269" s="18">
        <v>45437</v>
      </c>
      <c r="H269" s="18">
        <v>20630</v>
      </c>
      <c r="I269" s="18">
        <v>447</v>
      </c>
      <c r="J269" s="18">
        <v>0</v>
      </c>
      <c r="K269" s="18">
        <v>3131</v>
      </c>
      <c r="L269" s="18">
        <v>56</v>
      </c>
      <c r="M269" s="18">
        <v>15911</v>
      </c>
      <c r="N269" s="18">
        <v>4643</v>
      </c>
      <c r="O269" s="18">
        <v>3</v>
      </c>
      <c r="P269" s="18">
        <v>63679.955499999996</v>
      </c>
      <c r="Q269" s="18">
        <v>20576.8</v>
      </c>
      <c r="R269" s="18">
        <v>-13574.5</v>
      </c>
      <c r="S269" s="18">
        <v>1241.68</v>
      </c>
      <c r="T269" s="18">
        <v>71923.935500000007</v>
      </c>
      <c r="U269" s="18">
        <v>78248.600000000006</v>
      </c>
      <c r="V269" s="18">
        <v>66511.31</v>
      </c>
      <c r="W269" s="18">
        <v>5412.6254999999901</v>
      </c>
      <c r="X269" s="18">
        <v>3788.8378499999999</v>
      </c>
      <c r="Y269" s="18">
        <v>1.048</v>
      </c>
      <c r="Z269" s="18">
        <v>11391</v>
      </c>
      <c r="AA269" s="18">
        <v>82004.532800000001</v>
      </c>
      <c r="AB269" s="18">
        <v>90587.093135681003</v>
      </c>
      <c r="AC269" s="18">
        <v>7952.5145409253801</v>
      </c>
      <c r="AD269" s="18">
        <v>1655.6601626961599</v>
      </c>
      <c r="AE269" s="18">
        <v>18859625</v>
      </c>
      <c r="AF269" s="18"/>
      <c r="AG269" s="18"/>
    </row>
    <row r="270" spans="1:33">
      <c r="A270" s="18" t="s">
        <v>948</v>
      </c>
      <c r="B270" s="18" t="s">
        <v>955</v>
      </c>
      <c r="C270" s="18" t="s">
        <v>611</v>
      </c>
      <c r="D270" s="18">
        <v>29320.788</v>
      </c>
      <c r="E270" s="18">
        <v>2862</v>
      </c>
      <c r="F270" s="18">
        <v>32182.788</v>
      </c>
      <c r="G270" s="18">
        <v>18638</v>
      </c>
      <c r="H270" s="18">
        <v>13819</v>
      </c>
      <c r="I270" s="18">
        <v>677</v>
      </c>
      <c r="J270" s="18">
        <v>0</v>
      </c>
      <c r="K270" s="18">
        <v>1949</v>
      </c>
      <c r="L270" s="18">
        <v>-24</v>
      </c>
      <c r="M270" s="18">
        <v>10107</v>
      </c>
      <c r="N270" s="18">
        <v>2862</v>
      </c>
      <c r="O270" s="18">
        <v>0</v>
      </c>
      <c r="P270" s="18">
        <v>26121.156999999999</v>
      </c>
      <c r="Q270" s="18">
        <v>13978.25</v>
      </c>
      <c r="R270" s="18">
        <v>-8570.5499999999993</v>
      </c>
      <c r="S270" s="18">
        <v>714.51</v>
      </c>
      <c r="T270" s="18">
        <v>32243.366999999998</v>
      </c>
      <c r="U270" s="18">
        <v>32182.788</v>
      </c>
      <c r="V270" s="18">
        <v>27355.3698</v>
      </c>
      <c r="W270" s="18">
        <v>4887.9971999999998</v>
      </c>
      <c r="X270" s="18">
        <v>3421.5980399999999</v>
      </c>
      <c r="Y270" s="18">
        <v>1.1060000000000001</v>
      </c>
      <c r="Z270" s="18">
        <v>12277</v>
      </c>
      <c r="AA270" s="18">
        <v>35594.163527999997</v>
      </c>
      <c r="AB270" s="18">
        <v>39319.433895946699</v>
      </c>
      <c r="AC270" s="18">
        <v>3202.69071401375</v>
      </c>
      <c r="AD270" s="18">
        <v>-3094.1636642154799</v>
      </c>
      <c r="AE270" s="18">
        <v>-37987047</v>
      </c>
      <c r="AF270" s="18"/>
      <c r="AG270" s="18"/>
    </row>
    <row r="271" spans="1:33">
      <c r="A271" s="18" t="s">
        <v>948</v>
      </c>
      <c r="B271" s="18" t="s">
        <v>956</v>
      </c>
      <c r="C271" s="18" t="s">
        <v>612</v>
      </c>
      <c r="D271" s="18">
        <v>722674.53</v>
      </c>
      <c r="E271" s="18">
        <v>25502</v>
      </c>
      <c r="F271" s="18">
        <v>748176.53</v>
      </c>
      <c r="G271" s="18">
        <v>397141</v>
      </c>
      <c r="H271" s="18">
        <v>74587</v>
      </c>
      <c r="I271" s="18">
        <v>23624</v>
      </c>
      <c r="J271" s="18">
        <v>19701</v>
      </c>
      <c r="K271" s="18">
        <v>0</v>
      </c>
      <c r="L271" s="18">
        <v>1664</v>
      </c>
      <c r="M271" s="18">
        <v>9900</v>
      </c>
      <c r="N271" s="18">
        <v>25502</v>
      </c>
      <c r="O271" s="18">
        <v>8850</v>
      </c>
      <c r="P271" s="18">
        <v>556593.1115</v>
      </c>
      <c r="Q271" s="18">
        <v>100225.2</v>
      </c>
      <c r="R271" s="18">
        <v>-17351.900000000001</v>
      </c>
      <c r="S271" s="18">
        <v>19993.7</v>
      </c>
      <c r="T271" s="18">
        <v>659460.1115</v>
      </c>
      <c r="U271" s="18">
        <v>748176.53</v>
      </c>
      <c r="V271" s="18">
        <v>635950.05050000001</v>
      </c>
      <c r="W271" s="18">
        <v>23510.0609999999</v>
      </c>
      <c r="X271" s="18">
        <v>16457.0426999999</v>
      </c>
      <c r="Y271" s="18">
        <v>1.022</v>
      </c>
      <c r="Z271" s="18">
        <v>64642</v>
      </c>
      <c r="AA271" s="18">
        <v>764636.41365999996</v>
      </c>
      <c r="AB271" s="18">
        <v>844662.94306052697</v>
      </c>
      <c r="AC271" s="18">
        <v>13066.7823251219</v>
      </c>
      <c r="AD271" s="18">
        <v>6769.9279468926397</v>
      </c>
      <c r="AE271" s="18">
        <v>437621682</v>
      </c>
      <c r="AF271" s="18"/>
      <c r="AG271" s="18"/>
    </row>
    <row r="272" spans="1:33">
      <c r="A272" s="18" t="s">
        <v>957</v>
      </c>
      <c r="B272" s="18" t="s">
        <v>958</v>
      </c>
      <c r="C272" s="18" t="s">
        <v>614</v>
      </c>
      <c r="D272" s="18">
        <v>2310.6669999999999</v>
      </c>
      <c r="E272" s="18">
        <v>121</v>
      </c>
      <c r="F272" s="18">
        <v>2431.6669999999999</v>
      </c>
      <c r="G272" s="18">
        <v>627</v>
      </c>
      <c r="H272" s="18">
        <v>1537</v>
      </c>
      <c r="I272" s="18">
        <v>0</v>
      </c>
      <c r="J272" s="18">
        <v>0</v>
      </c>
      <c r="K272" s="18">
        <v>1</v>
      </c>
      <c r="L272" s="18">
        <v>0</v>
      </c>
      <c r="M272" s="18">
        <v>0</v>
      </c>
      <c r="N272" s="18">
        <v>121</v>
      </c>
      <c r="O272" s="18">
        <v>0</v>
      </c>
      <c r="P272" s="18">
        <v>878.7405</v>
      </c>
      <c r="Q272" s="18">
        <v>1307.3</v>
      </c>
      <c r="R272" s="18">
        <v>0</v>
      </c>
      <c r="S272" s="18">
        <v>102.85</v>
      </c>
      <c r="T272" s="18">
        <v>2288.8905</v>
      </c>
      <c r="U272" s="18">
        <v>2431.6669999999999</v>
      </c>
      <c r="V272" s="18">
        <v>2066.9169499999998</v>
      </c>
      <c r="W272" s="18">
        <v>221.97354999999999</v>
      </c>
      <c r="X272" s="18">
        <v>155.381485</v>
      </c>
      <c r="Y272" s="18">
        <v>1.0640000000000001</v>
      </c>
      <c r="Z272" s="18">
        <v>2375</v>
      </c>
      <c r="AA272" s="18">
        <v>2587.2936880000002</v>
      </c>
      <c r="AB272" s="18">
        <v>2858.0787705459102</v>
      </c>
      <c r="AC272" s="18">
        <v>1203.40158759828</v>
      </c>
      <c r="AD272" s="18">
        <v>-5093.4527906309504</v>
      </c>
      <c r="AE272" s="18">
        <v>-12096950</v>
      </c>
      <c r="AF272" s="18"/>
      <c r="AG272" s="18"/>
    </row>
    <row r="273" spans="1:33">
      <c r="A273" s="18" t="s">
        <v>957</v>
      </c>
      <c r="B273" s="18" t="s">
        <v>959</v>
      </c>
      <c r="C273" s="18" t="s">
        <v>615</v>
      </c>
      <c r="D273" s="18">
        <v>11386.15</v>
      </c>
      <c r="E273" s="18">
        <v>1315</v>
      </c>
      <c r="F273" s="18">
        <v>12701.15</v>
      </c>
      <c r="G273" s="18">
        <v>5778</v>
      </c>
      <c r="H273" s="18">
        <v>1299</v>
      </c>
      <c r="I273" s="18">
        <v>83</v>
      </c>
      <c r="J273" s="18">
        <v>0</v>
      </c>
      <c r="K273" s="18">
        <v>369</v>
      </c>
      <c r="L273" s="18">
        <v>0</v>
      </c>
      <c r="M273" s="18">
        <v>0</v>
      </c>
      <c r="N273" s="18">
        <v>1315</v>
      </c>
      <c r="O273" s="18">
        <v>0</v>
      </c>
      <c r="P273" s="18">
        <v>8097.8670000000002</v>
      </c>
      <c r="Q273" s="18">
        <v>1488.35</v>
      </c>
      <c r="R273" s="18">
        <v>0</v>
      </c>
      <c r="S273" s="18">
        <v>1117.75</v>
      </c>
      <c r="T273" s="18">
        <v>10703.967000000001</v>
      </c>
      <c r="U273" s="18">
        <v>12701.15</v>
      </c>
      <c r="V273" s="18">
        <v>10795.977500000001</v>
      </c>
      <c r="W273" s="18">
        <v>-92.010499999998501</v>
      </c>
      <c r="X273" s="18">
        <v>-64.4073499999989</v>
      </c>
      <c r="Y273" s="18">
        <v>0.995</v>
      </c>
      <c r="Z273" s="18">
        <v>2420</v>
      </c>
      <c r="AA273" s="18">
        <v>12637.644249999999</v>
      </c>
      <c r="AB273" s="18">
        <v>13960.2948471448</v>
      </c>
      <c r="AC273" s="18">
        <v>5768.7168789854404</v>
      </c>
      <c r="AD273" s="18">
        <v>-528.13749924378396</v>
      </c>
      <c r="AE273" s="18">
        <v>-1278093</v>
      </c>
      <c r="AF273" s="18"/>
      <c r="AG273" s="18"/>
    </row>
    <row r="274" spans="1:33">
      <c r="A274" s="18" t="s">
        <v>957</v>
      </c>
      <c r="B274" s="18" t="s">
        <v>960</v>
      </c>
      <c r="C274" s="18" t="s">
        <v>616</v>
      </c>
      <c r="D274" s="18">
        <v>116266.68</v>
      </c>
      <c r="E274" s="18">
        <v>4756</v>
      </c>
      <c r="F274" s="18">
        <v>121022.68</v>
      </c>
      <c r="G274" s="18">
        <v>69013</v>
      </c>
      <c r="H274" s="18">
        <v>16566</v>
      </c>
      <c r="I274" s="18">
        <v>2020</v>
      </c>
      <c r="J274" s="18">
        <v>0</v>
      </c>
      <c r="K274" s="18">
        <v>2550</v>
      </c>
      <c r="L274" s="18">
        <v>2850</v>
      </c>
      <c r="M274" s="18">
        <v>6272</v>
      </c>
      <c r="N274" s="18">
        <v>4756</v>
      </c>
      <c r="O274" s="18">
        <v>4499</v>
      </c>
      <c r="P274" s="18">
        <v>96721.719500000007</v>
      </c>
      <c r="Q274" s="18">
        <v>17965.599999999999</v>
      </c>
      <c r="R274" s="18">
        <v>-11577.85</v>
      </c>
      <c r="S274" s="18">
        <v>2976.36</v>
      </c>
      <c r="T274" s="18">
        <v>106085.82950000001</v>
      </c>
      <c r="U274" s="18">
        <v>121022.68</v>
      </c>
      <c r="V274" s="18">
        <v>102869.27800000001</v>
      </c>
      <c r="W274" s="18">
        <v>3216.55149999999</v>
      </c>
      <c r="X274" s="18">
        <v>2251.5860499999899</v>
      </c>
      <c r="Y274" s="18">
        <v>1.0189999999999999</v>
      </c>
      <c r="Z274" s="18">
        <v>12256</v>
      </c>
      <c r="AA274" s="18">
        <v>123322.11092000001</v>
      </c>
      <c r="AB274" s="18">
        <v>136228.951817147</v>
      </c>
      <c r="AC274" s="18">
        <v>11115.2865386053</v>
      </c>
      <c r="AD274" s="18">
        <v>4818.43216037609</v>
      </c>
      <c r="AE274" s="18">
        <v>59054705</v>
      </c>
      <c r="AF274" s="18"/>
      <c r="AG274" s="18"/>
    </row>
    <row r="275" spans="1:33">
      <c r="A275" s="18" t="s">
        <v>957</v>
      </c>
      <c r="B275" s="18" t="s">
        <v>961</v>
      </c>
      <c r="C275" s="18" t="s">
        <v>617</v>
      </c>
      <c r="D275" s="18">
        <v>6348.0929999999998</v>
      </c>
      <c r="E275" s="18">
        <v>658</v>
      </c>
      <c r="F275" s="18">
        <v>7006.0929999999998</v>
      </c>
      <c r="G275" s="18">
        <v>4084</v>
      </c>
      <c r="H275" s="18">
        <v>1580</v>
      </c>
      <c r="I275" s="18">
        <v>25</v>
      </c>
      <c r="J275" s="18">
        <v>0</v>
      </c>
      <c r="K275" s="18">
        <v>511</v>
      </c>
      <c r="L275" s="18">
        <v>0</v>
      </c>
      <c r="M275" s="18">
        <v>1900</v>
      </c>
      <c r="N275" s="18">
        <v>658</v>
      </c>
      <c r="O275" s="18">
        <v>0</v>
      </c>
      <c r="P275" s="18">
        <v>5723.7259999999997</v>
      </c>
      <c r="Q275" s="18">
        <v>1798.6</v>
      </c>
      <c r="R275" s="18">
        <v>-1615</v>
      </c>
      <c r="S275" s="18">
        <v>236.3</v>
      </c>
      <c r="T275" s="18">
        <v>6143.6260000000002</v>
      </c>
      <c r="U275" s="18">
        <v>7006.0929999999998</v>
      </c>
      <c r="V275" s="18">
        <v>5955.1790499999997</v>
      </c>
      <c r="W275" s="18">
        <v>188.44694999999999</v>
      </c>
      <c r="X275" s="18">
        <v>131.91286500000001</v>
      </c>
      <c r="Y275" s="18">
        <v>1.0189999999999999</v>
      </c>
      <c r="Z275" s="18">
        <v>3039</v>
      </c>
      <c r="AA275" s="18">
        <v>7139.2087670000001</v>
      </c>
      <c r="AB275" s="18">
        <v>7886.3953907106397</v>
      </c>
      <c r="AC275" s="18">
        <v>2595.0626491315002</v>
      </c>
      <c r="AD275" s="18">
        <v>-3701.7917290977198</v>
      </c>
      <c r="AE275" s="18">
        <v>-11249745</v>
      </c>
      <c r="AF275" s="18"/>
      <c r="AG275" s="18"/>
    </row>
    <row r="276" spans="1:33">
      <c r="A276" s="18" t="s">
        <v>957</v>
      </c>
      <c r="B276" s="18" t="s">
        <v>962</v>
      </c>
      <c r="C276" s="18" t="s">
        <v>618</v>
      </c>
      <c r="D276" s="18">
        <v>37563.307999999997</v>
      </c>
      <c r="E276" s="18">
        <v>1925</v>
      </c>
      <c r="F276" s="18">
        <v>39488.307999999997</v>
      </c>
      <c r="G276" s="18">
        <v>21669</v>
      </c>
      <c r="H276" s="18">
        <v>7861</v>
      </c>
      <c r="I276" s="18">
        <v>159</v>
      </c>
      <c r="J276" s="18">
        <v>0</v>
      </c>
      <c r="K276" s="18">
        <v>1579</v>
      </c>
      <c r="L276" s="18">
        <v>312</v>
      </c>
      <c r="M276" s="18">
        <v>0</v>
      </c>
      <c r="N276" s="18">
        <v>1925</v>
      </c>
      <c r="O276" s="18">
        <v>29</v>
      </c>
      <c r="P276" s="18">
        <v>30369.103500000001</v>
      </c>
      <c r="Q276" s="18">
        <v>8159.15</v>
      </c>
      <c r="R276" s="18">
        <v>-289.85000000000002</v>
      </c>
      <c r="S276" s="18">
        <v>1636.25</v>
      </c>
      <c r="T276" s="18">
        <v>39874.6535</v>
      </c>
      <c r="U276" s="18">
        <v>39488.307999999997</v>
      </c>
      <c r="V276" s="18">
        <v>33565.061800000003</v>
      </c>
      <c r="W276" s="18">
        <v>6309.5916999999999</v>
      </c>
      <c r="X276" s="18">
        <v>4416.7141899999997</v>
      </c>
      <c r="Y276" s="18">
        <v>1.1120000000000001</v>
      </c>
      <c r="Z276" s="18">
        <v>7072</v>
      </c>
      <c r="AA276" s="18">
        <v>43910.998496</v>
      </c>
      <c r="AB276" s="18">
        <v>48506.705356632403</v>
      </c>
      <c r="AC276" s="18">
        <v>6858.9798298405603</v>
      </c>
      <c r="AD276" s="18">
        <v>562.12545161133801</v>
      </c>
      <c r="AE276" s="18">
        <v>3975351</v>
      </c>
      <c r="AF276" s="18"/>
      <c r="AG276" s="18"/>
    </row>
    <row r="277" spans="1:33">
      <c r="A277" s="18" t="s">
        <v>957</v>
      </c>
      <c r="B277" s="18" t="s">
        <v>963</v>
      </c>
      <c r="C277" s="18" t="s">
        <v>619</v>
      </c>
      <c r="D277" s="18">
        <v>26236.633999999998</v>
      </c>
      <c r="E277" s="18">
        <v>3751</v>
      </c>
      <c r="F277" s="18">
        <v>29987.633999999998</v>
      </c>
      <c r="G277" s="18">
        <v>19731</v>
      </c>
      <c r="H277" s="18">
        <v>866</v>
      </c>
      <c r="I277" s="18">
        <v>450</v>
      </c>
      <c r="J277" s="18">
        <v>9</v>
      </c>
      <c r="K277" s="18">
        <v>1377</v>
      </c>
      <c r="L277" s="18">
        <v>99</v>
      </c>
      <c r="M277" s="18">
        <v>8028</v>
      </c>
      <c r="N277" s="18">
        <v>3751</v>
      </c>
      <c r="O277" s="18">
        <v>2</v>
      </c>
      <c r="P277" s="18">
        <v>27652.996500000001</v>
      </c>
      <c r="Q277" s="18">
        <v>2296.6999999999998</v>
      </c>
      <c r="R277" s="18">
        <v>-6909.65</v>
      </c>
      <c r="S277" s="18">
        <v>1823.59</v>
      </c>
      <c r="T277" s="18">
        <v>24863.636500000001</v>
      </c>
      <c r="U277" s="18">
        <v>29987.633999999998</v>
      </c>
      <c r="V277" s="18">
        <v>25489.4889</v>
      </c>
      <c r="W277" s="18">
        <v>-625.85239999999203</v>
      </c>
      <c r="X277" s="18">
        <v>-438.09667999999499</v>
      </c>
      <c r="Y277" s="18">
        <v>0.98499999999999999</v>
      </c>
      <c r="Z277" s="18">
        <v>3960</v>
      </c>
      <c r="AA277" s="18">
        <v>29537.819490000002</v>
      </c>
      <c r="AB277" s="18">
        <v>32629.2354069184</v>
      </c>
      <c r="AC277" s="18">
        <v>8239.7059108379908</v>
      </c>
      <c r="AD277" s="18">
        <v>1942.85153260876</v>
      </c>
      <c r="AE277" s="18">
        <v>7693692</v>
      </c>
      <c r="AF277" s="18"/>
      <c r="AG277" s="18"/>
    </row>
    <row r="278" spans="1:33">
      <c r="A278" s="18" t="s">
        <v>957</v>
      </c>
      <c r="B278" s="18" t="s">
        <v>964</v>
      </c>
      <c r="C278" s="18" t="s">
        <v>620</v>
      </c>
      <c r="D278" s="18">
        <v>25613.536</v>
      </c>
      <c r="E278" s="18">
        <v>1275</v>
      </c>
      <c r="F278" s="18">
        <v>26888.536</v>
      </c>
      <c r="G278" s="18">
        <v>24857</v>
      </c>
      <c r="H278" s="18">
        <v>1485</v>
      </c>
      <c r="I278" s="18">
        <v>308</v>
      </c>
      <c r="J278" s="18">
        <v>0</v>
      </c>
      <c r="K278" s="18">
        <v>1887</v>
      </c>
      <c r="L278" s="18">
        <v>32</v>
      </c>
      <c r="M278" s="18">
        <v>7493</v>
      </c>
      <c r="N278" s="18">
        <v>1275</v>
      </c>
      <c r="O278" s="18">
        <v>0</v>
      </c>
      <c r="P278" s="18">
        <v>34837.085500000001</v>
      </c>
      <c r="Q278" s="18">
        <v>3128</v>
      </c>
      <c r="R278" s="18">
        <v>-6396.25</v>
      </c>
      <c r="S278" s="18">
        <v>-190.06</v>
      </c>
      <c r="T278" s="18">
        <v>31378.7755</v>
      </c>
      <c r="U278" s="18">
        <v>26888.536</v>
      </c>
      <c r="V278" s="18">
        <v>22855.2556</v>
      </c>
      <c r="W278" s="18">
        <v>8523.5198999999993</v>
      </c>
      <c r="X278" s="18">
        <v>5966.4639299999999</v>
      </c>
      <c r="Y278" s="18">
        <v>1.222</v>
      </c>
      <c r="Z278" s="18">
        <v>6757</v>
      </c>
      <c r="AA278" s="18">
        <v>32857.790992000002</v>
      </c>
      <c r="AB278" s="18">
        <v>36296.673747100998</v>
      </c>
      <c r="AC278" s="18">
        <v>5371.7143328549701</v>
      </c>
      <c r="AD278" s="18">
        <v>-925.14004537425399</v>
      </c>
      <c r="AE278" s="18">
        <v>-6251171</v>
      </c>
      <c r="AF278" s="18"/>
      <c r="AG278" s="18"/>
    </row>
    <row r="279" spans="1:33">
      <c r="A279" s="18" t="s">
        <v>957</v>
      </c>
      <c r="B279" s="18" t="s">
        <v>965</v>
      </c>
      <c r="C279" s="18" t="s">
        <v>621</v>
      </c>
      <c r="D279" s="18">
        <v>586228.41500000004</v>
      </c>
      <c r="E279" s="18">
        <v>33411</v>
      </c>
      <c r="F279" s="18">
        <v>619639.41500000004</v>
      </c>
      <c r="G279" s="18">
        <v>373905</v>
      </c>
      <c r="H279" s="18">
        <v>23396</v>
      </c>
      <c r="I279" s="18">
        <v>18094</v>
      </c>
      <c r="J279" s="18">
        <v>0</v>
      </c>
      <c r="K279" s="18">
        <v>16520</v>
      </c>
      <c r="L279" s="18">
        <v>1202</v>
      </c>
      <c r="M279" s="18">
        <v>84402</v>
      </c>
      <c r="N279" s="18">
        <v>33411</v>
      </c>
      <c r="O279" s="18">
        <v>926</v>
      </c>
      <c r="P279" s="18">
        <v>524027.85749999998</v>
      </c>
      <c r="Q279" s="18">
        <v>49308.5</v>
      </c>
      <c r="R279" s="18">
        <v>-73550.5</v>
      </c>
      <c r="S279" s="18">
        <v>14051.01</v>
      </c>
      <c r="T279" s="18">
        <v>513836.86749999999</v>
      </c>
      <c r="U279" s="18">
        <v>619639.41500000004</v>
      </c>
      <c r="V279" s="18">
        <v>526693.50274999999</v>
      </c>
      <c r="W279" s="18">
        <v>-12856.635250000099</v>
      </c>
      <c r="X279" s="18">
        <v>-8999.6446750000305</v>
      </c>
      <c r="Y279" s="18">
        <v>0.98499999999999999</v>
      </c>
      <c r="Z279" s="18">
        <v>74241</v>
      </c>
      <c r="AA279" s="18">
        <v>610344.82377500006</v>
      </c>
      <c r="AB279" s="18">
        <v>674223.25947556295</v>
      </c>
      <c r="AC279" s="18">
        <v>9081.5487328506297</v>
      </c>
      <c r="AD279" s="18">
        <v>2784.6943546214002</v>
      </c>
      <c r="AE279" s="18">
        <v>206738494</v>
      </c>
      <c r="AF279" s="18"/>
      <c r="AG279" s="18"/>
    </row>
    <row r="280" spans="1:33">
      <c r="A280" s="18" t="s">
        <v>957</v>
      </c>
      <c r="B280" s="18" t="s">
        <v>966</v>
      </c>
      <c r="C280" s="18" t="s">
        <v>622</v>
      </c>
      <c r="D280" s="18">
        <v>7397.37</v>
      </c>
      <c r="E280" s="18">
        <v>0</v>
      </c>
      <c r="F280" s="18">
        <v>7397.37</v>
      </c>
      <c r="G280" s="18">
        <v>4402</v>
      </c>
      <c r="H280" s="18">
        <v>5533</v>
      </c>
      <c r="I280" s="18">
        <v>448</v>
      </c>
      <c r="J280" s="18">
        <v>644</v>
      </c>
      <c r="K280" s="18">
        <v>0</v>
      </c>
      <c r="L280" s="18">
        <v>155</v>
      </c>
      <c r="M280" s="18">
        <v>0</v>
      </c>
      <c r="N280" s="18">
        <v>0</v>
      </c>
      <c r="O280" s="18">
        <v>0</v>
      </c>
      <c r="P280" s="18">
        <v>6169.4030000000002</v>
      </c>
      <c r="Q280" s="18">
        <v>5631.25</v>
      </c>
      <c r="R280" s="18">
        <v>-131.75</v>
      </c>
      <c r="S280" s="18">
        <v>0</v>
      </c>
      <c r="T280" s="18">
        <v>11668.903</v>
      </c>
      <c r="U280" s="18">
        <v>7397.37</v>
      </c>
      <c r="V280" s="18">
        <v>6287.7645000000002</v>
      </c>
      <c r="W280" s="18">
        <v>5381.1385</v>
      </c>
      <c r="X280" s="18">
        <v>3766.7969499999999</v>
      </c>
      <c r="Y280" s="18">
        <v>1.5089999999999999</v>
      </c>
      <c r="Z280" s="18">
        <v>2436</v>
      </c>
      <c r="AA280" s="18">
        <v>11162.63133</v>
      </c>
      <c r="AB280" s="18">
        <v>12330.9076877026</v>
      </c>
      <c r="AC280" s="18">
        <v>5061.9489686792303</v>
      </c>
      <c r="AD280" s="18">
        <v>-1234.9054095499901</v>
      </c>
      <c r="AE280" s="18">
        <v>-3008230</v>
      </c>
      <c r="AF280" s="18"/>
      <c r="AG280" s="18"/>
    </row>
    <row r="281" spans="1:33">
      <c r="A281" s="18" t="s">
        <v>957</v>
      </c>
      <c r="B281" s="18" t="s">
        <v>967</v>
      </c>
      <c r="C281" s="18" t="s">
        <v>623</v>
      </c>
      <c r="D281" s="18">
        <v>21534.830999999998</v>
      </c>
      <c r="E281" s="18">
        <v>2072</v>
      </c>
      <c r="F281" s="18">
        <v>23606.830999999998</v>
      </c>
      <c r="G281" s="18">
        <v>13607</v>
      </c>
      <c r="H281" s="18">
        <v>6407</v>
      </c>
      <c r="I281" s="18">
        <v>140</v>
      </c>
      <c r="J281" s="18">
        <v>0</v>
      </c>
      <c r="K281" s="18">
        <v>645</v>
      </c>
      <c r="L281" s="18">
        <v>0</v>
      </c>
      <c r="M281" s="18">
        <v>2368</v>
      </c>
      <c r="N281" s="18">
        <v>2072</v>
      </c>
      <c r="O281" s="18">
        <v>0</v>
      </c>
      <c r="P281" s="18">
        <v>19070.210500000001</v>
      </c>
      <c r="Q281" s="18">
        <v>6113.2</v>
      </c>
      <c r="R281" s="18">
        <v>-2012.8</v>
      </c>
      <c r="S281" s="18">
        <v>1358.64</v>
      </c>
      <c r="T281" s="18">
        <v>24529.250499999998</v>
      </c>
      <c r="U281" s="18">
        <v>23606.830999999998</v>
      </c>
      <c r="V281" s="18">
        <v>20065.806349999999</v>
      </c>
      <c r="W281" s="18">
        <v>4463.4441500000003</v>
      </c>
      <c r="X281" s="18">
        <v>3124.4109050000002</v>
      </c>
      <c r="Y281" s="18">
        <v>1.1319999999999999</v>
      </c>
      <c r="Z281" s="18">
        <v>5726</v>
      </c>
      <c r="AA281" s="18">
        <v>26722.932691999998</v>
      </c>
      <c r="AB281" s="18">
        <v>29519.743726028999</v>
      </c>
      <c r="AC281" s="18">
        <v>5155.3866095055901</v>
      </c>
      <c r="AD281" s="18">
        <v>-1141.4677687236399</v>
      </c>
      <c r="AE281" s="18">
        <v>-6536044</v>
      </c>
      <c r="AF281" s="18"/>
      <c r="AG281" s="18"/>
    </row>
    <row r="282" spans="1:33">
      <c r="A282" s="18" t="s">
        <v>957</v>
      </c>
      <c r="B282" s="18" t="s">
        <v>968</v>
      </c>
      <c r="C282" s="18" t="s">
        <v>624</v>
      </c>
      <c r="D282" s="18">
        <v>883234.58100000001</v>
      </c>
      <c r="E282" s="18">
        <v>58522</v>
      </c>
      <c r="F282" s="18">
        <v>941756.58100000001</v>
      </c>
      <c r="G282" s="18">
        <v>493205</v>
      </c>
      <c r="H282" s="18">
        <v>194593</v>
      </c>
      <c r="I282" s="18">
        <v>4263</v>
      </c>
      <c r="J282" s="18">
        <v>24523</v>
      </c>
      <c r="K282" s="18">
        <v>3882</v>
      </c>
      <c r="L282" s="18">
        <v>0</v>
      </c>
      <c r="M282" s="18">
        <v>120843</v>
      </c>
      <c r="N282" s="18">
        <v>58522</v>
      </c>
      <c r="O282" s="18">
        <v>922</v>
      </c>
      <c r="P282" s="18">
        <v>691226.8075</v>
      </c>
      <c r="Q282" s="18">
        <v>193171.85</v>
      </c>
      <c r="R282" s="18">
        <v>-103500.25</v>
      </c>
      <c r="S282" s="18">
        <v>29200.39</v>
      </c>
      <c r="T282" s="18">
        <v>810098.79749999999</v>
      </c>
      <c r="U282" s="18">
        <v>941756.58100000001</v>
      </c>
      <c r="V282" s="18">
        <v>800493.09384999995</v>
      </c>
      <c r="W282" s="18">
        <v>9605.7036500000395</v>
      </c>
      <c r="X282" s="18">
        <v>6723.9925550000298</v>
      </c>
      <c r="Y282" s="18">
        <v>1.0069999999999999</v>
      </c>
      <c r="Z282" s="18">
        <v>132175</v>
      </c>
      <c r="AA282" s="18">
        <v>948348.87706700002</v>
      </c>
      <c r="AB282" s="18">
        <v>1047602.67656798</v>
      </c>
      <c r="AC282" s="18">
        <v>7925.8761230791097</v>
      </c>
      <c r="AD282" s="18">
        <v>1629.02174484989</v>
      </c>
      <c r="AE282" s="18">
        <v>215315949</v>
      </c>
      <c r="AF282" s="18"/>
      <c r="AG282" s="18"/>
    </row>
    <row r="283" spans="1:33">
      <c r="A283" s="18" t="s">
        <v>957</v>
      </c>
      <c r="B283" s="18" t="s">
        <v>969</v>
      </c>
      <c r="C283" s="18" t="s">
        <v>625</v>
      </c>
      <c r="D283" s="18">
        <v>46525.080999999998</v>
      </c>
      <c r="E283" s="18">
        <v>3686</v>
      </c>
      <c r="F283" s="18">
        <v>50211.080999999998</v>
      </c>
      <c r="G283" s="18">
        <v>39489</v>
      </c>
      <c r="H283" s="18">
        <v>3334</v>
      </c>
      <c r="I283" s="18">
        <v>219</v>
      </c>
      <c r="J283" s="18">
        <v>0</v>
      </c>
      <c r="K283" s="18">
        <v>1614</v>
      </c>
      <c r="L283" s="18">
        <v>654</v>
      </c>
      <c r="M283" s="18">
        <v>8147</v>
      </c>
      <c r="N283" s="18">
        <v>3686</v>
      </c>
      <c r="O283" s="18">
        <v>152</v>
      </c>
      <c r="P283" s="18">
        <v>55343.833500000001</v>
      </c>
      <c r="Q283" s="18">
        <v>4391.95</v>
      </c>
      <c r="R283" s="18">
        <v>-7610.05</v>
      </c>
      <c r="S283" s="18">
        <v>1748.11</v>
      </c>
      <c r="T283" s="18">
        <v>53873.843500000003</v>
      </c>
      <c r="U283" s="18">
        <v>50211.080999999998</v>
      </c>
      <c r="V283" s="18">
        <v>42679.418850000002</v>
      </c>
      <c r="W283" s="18">
        <v>11194.424650000001</v>
      </c>
      <c r="X283" s="18">
        <v>7836.0972549999997</v>
      </c>
      <c r="Y283" s="18">
        <v>1.1559999999999999</v>
      </c>
      <c r="Z283" s="18">
        <v>6405</v>
      </c>
      <c r="AA283" s="18">
        <v>58044.009636000003</v>
      </c>
      <c r="AB283" s="18">
        <v>64118.871571263902</v>
      </c>
      <c r="AC283" s="18">
        <v>10010.7527823987</v>
      </c>
      <c r="AD283" s="18">
        <v>3713.8984041695098</v>
      </c>
      <c r="AE283" s="18">
        <v>23787519</v>
      </c>
      <c r="AF283" s="18"/>
      <c r="AG283" s="18"/>
    </row>
    <row r="284" spans="1:33">
      <c r="A284" s="18" t="s">
        <v>957</v>
      </c>
      <c r="B284" s="18" t="s">
        <v>970</v>
      </c>
      <c r="C284" s="18" t="s">
        <v>626</v>
      </c>
      <c r="D284" s="18">
        <v>24743.982</v>
      </c>
      <c r="E284" s="18">
        <v>2156</v>
      </c>
      <c r="F284" s="18">
        <v>26899.982</v>
      </c>
      <c r="G284" s="18">
        <v>15429</v>
      </c>
      <c r="H284" s="18">
        <v>13981</v>
      </c>
      <c r="I284" s="18">
        <v>311</v>
      </c>
      <c r="J284" s="18">
        <v>0</v>
      </c>
      <c r="K284" s="18">
        <v>1554</v>
      </c>
      <c r="L284" s="18">
        <v>449</v>
      </c>
      <c r="M284" s="18">
        <v>0</v>
      </c>
      <c r="N284" s="18">
        <v>2156</v>
      </c>
      <c r="O284" s="18">
        <v>0</v>
      </c>
      <c r="P284" s="18">
        <v>21623.7435</v>
      </c>
      <c r="Q284" s="18">
        <v>13469.1</v>
      </c>
      <c r="R284" s="18">
        <v>-381.65</v>
      </c>
      <c r="S284" s="18">
        <v>1832.6</v>
      </c>
      <c r="T284" s="18">
        <v>36543.7935</v>
      </c>
      <c r="U284" s="18">
        <v>26899.982</v>
      </c>
      <c r="V284" s="18">
        <v>22864.984700000001</v>
      </c>
      <c r="W284" s="18">
        <v>13678.808800000001</v>
      </c>
      <c r="X284" s="18">
        <v>9575.1661600000007</v>
      </c>
      <c r="Y284" s="18">
        <v>1.3560000000000001</v>
      </c>
      <c r="Z284" s="18">
        <v>5508</v>
      </c>
      <c r="AA284" s="18">
        <v>36476.375591999997</v>
      </c>
      <c r="AB284" s="18">
        <v>40293.977908067398</v>
      </c>
      <c r="AC284" s="18">
        <v>7315.5370203462899</v>
      </c>
      <c r="AD284" s="18">
        <v>1018.68264211707</v>
      </c>
      <c r="AE284" s="18">
        <v>5610904</v>
      </c>
      <c r="AF284" s="18"/>
      <c r="AG284" s="18"/>
    </row>
    <row r="285" spans="1:33">
      <c r="A285" s="18" t="s">
        <v>957</v>
      </c>
      <c r="B285" s="18" t="s">
        <v>971</v>
      </c>
      <c r="C285" s="18" t="s">
        <v>627</v>
      </c>
      <c r="D285" s="18">
        <v>76484.672999999995</v>
      </c>
      <c r="E285" s="18">
        <v>4465</v>
      </c>
      <c r="F285" s="18">
        <v>80949.672999999995</v>
      </c>
      <c r="G285" s="18">
        <v>64570</v>
      </c>
      <c r="H285" s="18">
        <v>3845</v>
      </c>
      <c r="I285" s="18">
        <v>1572</v>
      </c>
      <c r="J285" s="18">
        <v>0</v>
      </c>
      <c r="K285" s="18">
        <v>4415</v>
      </c>
      <c r="L285" s="18">
        <v>1621</v>
      </c>
      <c r="M285" s="18">
        <v>14069</v>
      </c>
      <c r="N285" s="18">
        <v>4465</v>
      </c>
      <c r="O285" s="18">
        <v>10586</v>
      </c>
      <c r="P285" s="18">
        <v>90494.854999999996</v>
      </c>
      <c r="Q285" s="18">
        <v>8357.2000000000007</v>
      </c>
      <c r="R285" s="18">
        <v>-22334.6</v>
      </c>
      <c r="S285" s="18">
        <v>1403.52</v>
      </c>
      <c r="T285" s="18">
        <v>77920.975000000006</v>
      </c>
      <c r="U285" s="18">
        <v>80949.672999999995</v>
      </c>
      <c r="V285" s="18">
        <v>68807.222049999997</v>
      </c>
      <c r="W285" s="18">
        <v>9113.7529499999891</v>
      </c>
      <c r="X285" s="18">
        <v>6379.6270649999997</v>
      </c>
      <c r="Y285" s="18">
        <v>1.079</v>
      </c>
      <c r="Z285" s="18">
        <v>8985</v>
      </c>
      <c r="AA285" s="18">
        <v>87344.697167000006</v>
      </c>
      <c r="AB285" s="18">
        <v>96486.156886865196</v>
      </c>
      <c r="AC285" s="18">
        <v>10738.581734765199</v>
      </c>
      <c r="AD285" s="18">
        <v>4441.7273565359601</v>
      </c>
      <c r="AE285" s="18">
        <v>39908920</v>
      </c>
      <c r="AF285" s="18"/>
      <c r="AG285" s="18"/>
    </row>
    <row r="286" spans="1:33">
      <c r="A286" s="18" t="s">
        <v>957</v>
      </c>
      <c r="B286" s="18" t="s">
        <v>972</v>
      </c>
      <c r="C286" s="18" t="s">
        <v>628</v>
      </c>
      <c r="D286" s="18">
        <v>14644.375</v>
      </c>
      <c r="E286" s="18">
        <v>1352</v>
      </c>
      <c r="F286" s="18">
        <v>15996.375</v>
      </c>
      <c r="G286" s="18">
        <v>10558</v>
      </c>
      <c r="H286" s="18">
        <v>3197</v>
      </c>
      <c r="I286" s="18">
        <v>130</v>
      </c>
      <c r="J286" s="18">
        <v>1405</v>
      </c>
      <c r="K286" s="18">
        <v>1035</v>
      </c>
      <c r="L286" s="18">
        <v>323</v>
      </c>
      <c r="M286" s="18">
        <v>0</v>
      </c>
      <c r="N286" s="18">
        <v>1352</v>
      </c>
      <c r="O286" s="18">
        <v>20</v>
      </c>
      <c r="P286" s="18">
        <v>14797.037</v>
      </c>
      <c r="Q286" s="18">
        <v>4901.95</v>
      </c>
      <c r="R286" s="18">
        <v>-291.55</v>
      </c>
      <c r="S286" s="18">
        <v>1149.2</v>
      </c>
      <c r="T286" s="18">
        <v>20556.636999999999</v>
      </c>
      <c r="U286" s="18">
        <v>15996.375</v>
      </c>
      <c r="V286" s="18">
        <v>13596.918750000001</v>
      </c>
      <c r="W286" s="18">
        <v>6959.7182499999999</v>
      </c>
      <c r="X286" s="18">
        <v>4871.8027750000001</v>
      </c>
      <c r="Y286" s="18">
        <v>1.3049999999999999</v>
      </c>
      <c r="Z286" s="18">
        <v>2781</v>
      </c>
      <c r="AA286" s="18">
        <v>20875.269375</v>
      </c>
      <c r="AB286" s="18">
        <v>23060.066395568301</v>
      </c>
      <c r="AC286" s="18">
        <v>8292.0051763999509</v>
      </c>
      <c r="AD286" s="18">
        <v>1995.15079817072</v>
      </c>
      <c r="AE286" s="18">
        <v>5548514</v>
      </c>
      <c r="AF286" s="18"/>
      <c r="AG286" s="18"/>
    </row>
    <row r="287" spans="1:33">
      <c r="A287" s="18" t="s">
        <v>973</v>
      </c>
      <c r="B287" s="18" t="s">
        <v>974</v>
      </c>
      <c r="C287" s="18" t="s">
        <v>630</v>
      </c>
      <c r="D287" s="18">
        <v>7175.8180000000002</v>
      </c>
      <c r="E287" s="18">
        <v>3397</v>
      </c>
      <c r="F287" s="18">
        <v>10572.817999999999</v>
      </c>
      <c r="G287" s="18">
        <v>13218</v>
      </c>
      <c r="H287" s="18">
        <v>709</v>
      </c>
      <c r="I287" s="18">
        <v>945</v>
      </c>
      <c r="J287" s="18">
        <v>0</v>
      </c>
      <c r="K287" s="18">
        <v>227</v>
      </c>
      <c r="L287" s="18">
        <v>18</v>
      </c>
      <c r="M287" s="18">
        <v>10480</v>
      </c>
      <c r="N287" s="18">
        <v>3397</v>
      </c>
      <c r="O287" s="18">
        <v>0</v>
      </c>
      <c r="P287" s="18">
        <v>18525.026999999998</v>
      </c>
      <c r="Q287" s="18">
        <v>1598.85</v>
      </c>
      <c r="R287" s="18">
        <v>-8923.2999999999993</v>
      </c>
      <c r="S287" s="18">
        <v>1105.8499999999999</v>
      </c>
      <c r="T287" s="18">
        <v>12306.427</v>
      </c>
      <c r="U287" s="18">
        <v>10572.817999999999</v>
      </c>
      <c r="V287" s="18">
        <v>8986.8953000000001</v>
      </c>
      <c r="W287" s="18">
        <v>3319.5317</v>
      </c>
      <c r="X287" s="18">
        <v>2323.6721899999998</v>
      </c>
      <c r="Y287" s="18">
        <v>1.22</v>
      </c>
      <c r="Z287" s="18">
        <v>2678</v>
      </c>
      <c r="AA287" s="18">
        <v>12898.837960000001</v>
      </c>
      <c r="AB287" s="18">
        <v>14248.824982325599</v>
      </c>
      <c r="AC287" s="18">
        <v>5320.6964086353901</v>
      </c>
      <c r="AD287" s="18">
        <v>-976.15796959382999</v>
      </c>
      <c r="AE287" s="18">
        <v>-2614151</v>
      </c>
      <c r="AF287" s="18"/>
      <c r="AG287" s="18"/>
    </row>
    <row r="288" spans="1:33">
      <c r="A288" s="18" t="s">
        <v>973</v>
      </c>
      <c r="B288" s="18" t="s">
        <v>975</v>
      </c>
      <c r="C288" s="18" t="s">
        <v>631</v>
      </c>
      <c r="D288" s="18">
        <v>39381.040999999997</v>
      </c>
      <c r="E288" s="18">
        <v>3243</v>
      </c>
      <c r="F288" s="18">
        <v>42624.040999999997</v>
      </c>
      <c r="G288" s="18">
        <v>33790</v>
      </c>
      <c r="H288" s="18">
        <v>1679</v>
      </c>
      <c r="I288" s="18">
        <v>539</v>
      </c>
      <c r="J288" s="18">
        <v>0</v>
      </c>
      <c r="K288" s="18">
        <v>2807</v>
      </c>
      <c r="L288" s="18">
        <v>15</v>
      </c>
      <c r="M288" s="18">
        <v>9963</v>
      </c>
      <c r="N288" s="18">
        <v>3243</v>
      </c>
      <c r="O288" s="18">
        <v>0</v>
      </c>
      <c r="P288" s="18">
        <v>47356.684999999998</v>
      </c>
      <c r="Q288" s="18">
        <v>4271.25</v>
      </c>
      <c r="R288" s="18">
        <v>-8481.2999999999993</v>
      </c>
      <c r="S288" s="18">
        <v>1062.8399999999999</v>
      </c>
      <c r="T288" s="18">
        <v>44209.474999999999</v>
      </c>
      <c r="U288" s="18">
        <v>42624.040999999997</v>
      </c>
      <c r="V288" s="18">
        <v>36230.434849999998</v>
      </c>
      <c r="W288" s="18">
        <v>7979.0401499999898</v>
      </c>
      <c r="X288" s="18">
        <v>5585.3281049999996</v>
      </c>
      <c r="Y288" s="18">
        <v>1.131</v>
      </c>
      <c r="Z288" s="18">
        <v>6124</v>
      </c>
      <c r="AA288" s="18">
        <v>48207.790371000003</v>
      </c>
      <c r="AB288" s="18">
        <v>53253.197684252402</v>
      </c>
      <c r="AC288" s="18">
        <v>8695.8193475265307</v>
      </c>
      <c r="AD288" s="18">
        <v>2398.9649692972998</v>
      </c>
      <c r="AE288" s="18">
        <v>14691261</v>
      </c>
      <c r="AF288" s="18"/>
      <c r="AG288" s="18"/>
    </row>
    <row r="289" spans="1:33">
      <c r="A289" s="18" t="s">
        <v>973</v>
      </c>
      <c r="B289" s="18" t="s">
        <v>976</v>
      </c>
      <c r="C289" s="18" t="s">
        <v>632</v>
      </c>
      <c r="D289" s="18">
        <v>206408.853</v>
      </c>
      <c r="E289" s="18">
        <v>28662</v>
      </c>
      <c r="F289" s="18">
        <v>235070.853</v>
      </c>
      <c r="G289" s="18">
        <v>126034</v>
      </c>
      <c r="H289" s="18">
        <v>11450</v>
      </c>
      <c r="I289" s="18">
        <v>7008</v>
      </c>
      <c r="J289" s="18">
        <v>0</v>
      </c>
      <c r="K289" s="18">
        <v>9531</v>
      </c>
      <c r="L289" s="18">
        <v>1583</v>
      </c>
      <c r="M289" s="18">
        <v>21733</v>
      </c>
      <c r="N289" s="18">
        <v>28662</v>
      </c>
      <c r="O289" s="18">
        <v>0</v>
      </c>
      <c r="P289" s="18">
        <v>176636.65100000001</v>
      </c>
      <c r="Q289" s="18">
        <v>23790.65</v>
      </c>
      <c r="R289" s="18">
        <v>-19818.599999999999</v>
      </c>
      <c r="S289" s="18">
        <v>20668.09</v>
      </c>
      <c r="T289" s="18">
        <v>201276.791</v>
      </c>
      <c r="U289" s="18">
        <v>235070.853</v>
      </c>
      <c r="V289" s="18">
        <v>199810.22505000001</v>
      </c>
      <c r="W289" s="18">
        <v>1466.5659499999599</v>
      </c>
      <c r="X289" s="18">
        <v>1026.5961649999699</v>
      </c>
      <c r="Y289" s="18">
        <v>1.004</v>
      </c>
      <c r="Z289" s="18">
        <v>28056</v>
      </c>
      <c r="AA289" s="18">
        <v>236011.13641199999</v>
      </c>
      <c r="AB289" s="18">
        <v>260711.963902705</v>
      </c>
      <c r="AC289" s="18">
        <v>9292.5564550436502</v>
      </c>
      <c r="AD289" s="18">
        <v>2995.7020768144298</v>
      </c>
      <c r="AE289" s="18">
        <v>84047417</v>
      </c>
      <c r="AF289" s="18"/>
      <c r="AG289" s="18"/>
    </row>
    <row r="290" spans="1:33">
      <c r="A290" s="18" t="s">
        <v>973</v>
      </c>
      <c r="B290" s="18" t="s">
        <v>977</v>
      </c>
      <c r="C290" s="18" t="s">
        <v>633</v>
      </c>
      <c r="D290" s="18">
        <v>81094.410999999993</v>
      </c>
      <c r="E290" s="18">
        <v>9451</v>
      </c>
      <c r="F290" s="18">
        <v>90545.410999999993</v>
      </c>
      <c r="G290" s="18">
        <v>78160</v>
      </c>
      <c r="H290" s="18">
        <v>7579</v>
      </c>
      <c r="I290" s="18">
        <v>679</v>
      </c>
      <c r="J290" s="18">
        <v>0</v>
      </c>
      <c r="K290" s="18">
        <v>4718</v>
      </c>
      <c r="L290" s="18">
        <v>14</v>
      </c>
      <c r="M290" s="18">
        <v>25757</v>
      </c>
      <c r="N290" s="18">
        <v>9451</v>
      </c>
      <c r="O290" s="18">
        <v>0</v>
      </c>
      <c r="P290" s="18">
        <v>109541.24</v>
      </c>
      <c r="Q290" s="18">
        <v>11029.6</v>
      </c>
      <c r="R290" s="18">
        <v>-21905.35</v>
      </c>
      <c r="S290" s="18">
        <v>3654.66</v>
      </c>
      <c r="T290" s="18">
        <v>102320.15</v>
      </c>
      <c r="U290" s="18">
        <v>90545.410999999993</v>
      </c>
      <c r="V290" s="18">
        <v>76963.599350000004</v>
      </c>
      <c r="W290" s="18">
        <v>25356.550650000001</v>
      </c>
      <c r="X290" s="18">
        <v>17749.585455</v>
      </c>
      <c r="Y290" s="18">
        <v>1.196</v>
      </c>
      <c r="Z290" s="18">
        <v>17433</v>
      </c>
      <c r="AA290" s="18">
        <v>108292.311556</v>
      </c>
      <c r="AB290" s="18">
        <v>119626.13989554399</v>
      </c>
      <c r="AC290" s="18">
        <v>6862.0512760594502</v>
      </c>
      <c r="AD290" s="18">
        <v>565.19689783022602</v>
      </c>
      <c r="AE290" s="18">
        <v>9853078</v>
      </c>
      <c r="AF290" s="18"/>
      <c r="AG290" s="18"/>
    </row>
    <row r="291" spans="1:33">
      <c r="A291" s="18" t="s">
        <v>973</v>
      </c>
      <c r="B291" s="18" t="s">
        <v>978</v>
      </c>
      <c r="C291" s="18" t="s">
        <v>634</v>
      </c>
      <c r="D291" s="18">
        <v>79571.657999999996</v>
      </c>
      <c r="E291" s="18">
        <v>7139</v>
      </c>
      <c r="F291" s="18">
        <v>86710.657999999996</v>
      </c>
      <c r="G291" s="18">
        <v>51331</v>
      </c>
      <c r="H291" s="18">
        <v>1761</v>
      </c>
      <c r="I291" s="18">
        <v>877</v>
      </c>
      <c r="J291" s="18">
        <v>0</v>
      </c>
      <c r="K291" s="18">
        <v>3732</v>
      </c>
      <c r="L291" s="18">
        <v>241</v>
      </c>
      <c r="M291" s="18">
        <v>26592</v>
      </c>
      <c r="N291" s="18">
        <v>7139</v>
      </c>
      <c r="O291" s="18">
        <v>0</v>
      </c>
      <c r="P291" s="18">
        <v>71940.396500000003</v>
      </c>
      <c r="Q291" s="18">
        <v>5414.5</v>
      </c>
      <c r="R291" s="18">
        <v>-22808.05</v>
      </c>
      <c r="S291" s="18">
        <v>1547.51</v>
      </c>
      <c r="T291" s="18">
        <v>56094.356500000002</v>
      </c>
      <c r="U291" s="18">
        <v>86710.657999999996</v>
      </c>
      <c r="V291" s="18">
        <v>73704.059299999994</v>
      </c>
      <c r="W291" s="18">
        <v>-17609.702799999999</v>
      </c>
      <c r="X291" s="18">
        <v>-12326.79196</v>
      </c>
      <c r="Y291" s="18">
        <v>0.85799999999999998</v>
      </c>
      <c r="Z291" s="18">
        <v>9341</v>
      </c>
      <c r="AA291" s="18">
        <v>74397.744563999993</v>
      </c>
      <c r="AB291" s="18">
        <v>82184.181602991506</v>
      </c>
      <c r="AC291" s="18">
        <v>8798.2209188514607</v>
      </c>
      <c r="AD291" s="18">
        <v>2501.3665406222399</v>
      </c>
      <c r="AE291" s="18">
        <v>23365265</v>
      </c>
      <c r="AF291" s="18"/>
      <c r="AG291" s="18"/>
    </row>
    <row r="292" spans="1:33">
      <c r="A292" s="18" t="s">
        <v>973</v>
      </c>
      <c r="B292" s="18" t="s">
        <v>979</v>
      </c>
      <c r="C292" s="18" t="s">
        <v>635</v>
      </c>
      <c r="D292" s="18">
        <v>17516.352999999999</v>
      </c>
      <c r="E292" s="18">
        <v>1173</v>
      </c>
      <c r="F292" s="18">
        <v>18689.352999999999</v>
      </c>
      <c r="G292" s="18">
        <v>10579</v>
      </c>
      <c r="H292" s="18">
        <v>1110</v>
      </c>
      <c r="I292" s="18">
        <v>188</v>
      </c>
      <c r="J292" s="18">
        <v>0</v>
      </c>
      <c r="K292" s="18">
        <v>1004</v>
      </c>
      <c r="L292" s="18">
        <v>0</v>
      </c>
      <c r="M292" s="18">
        <v>1950</v>
      </c>
      <c r="N292" s="18">
        <v>1173</v>
      </c>
      <c r="O292" s="18">
        <v>0</v>
      </c>
      <c r="P292" s="18">
        <v>14826.468500000001</v>
      </c>
      <c r="Q292" s="18">
        <v>1956.7</v>
      </c>
      <c r="R292" s="18">
        <v>-1657.5</v>
      </c>
      <c r="S292" s="18">
        <v>665.55</v>
      </c>
      <c r="T292" s="18">
        <v>15791.218500000001</v>
      </c>
      <c r="U292" s="18">
        <v>18689.352999999999</v>
      </c>
      <c r="V292" s="18">
        <v>15885.950049999999</v>
      </c>
      <c r="W292" s="18">
        <v>-94.731550000000396</v>
      </c>
      <c r="X292" s="18">
        <v>-66.312085000000295</v>
      </c>
      <c r="Y292" s="18">
        <v>0.996</v>
      </c>
      <c r="Z292" s="18">
        <v>4752</v>
      </c>
      <c r="AA292" s="18">
        <v>18614.595588</v>
      </c>
      <c r="AB292" s="18">
        <v>20562.791429173201</v>
      </c>
      <c r="AC292" s="18">
        <v>4327.1867485633902</v>
      </c>
      <c r="AD292" s="18">
        <v>-1969.66762966584</v>
      </c>
      <c r="AE292" s="18">
        <v>-9359861</v>
      </c>
      <c r="AF292" s="18"/>
      <c r="AG292" s="18"/>
    </row>
    <row r="293" spans="1:33">
      <c r="A293" s="18" t="s">
        <v>973</v>
      </c>
      <c r="B293" s="18" t="s">
        <v>980</v>
      </c>
      <c r="C293" s="18" t="s">
        <v>636</v>
      </c>
      <c r="D293" s="18">
        <v>104769.488</v>
      </c>
      <c r="E293" s="18">
        <v>10464</v>
      </c>
      <c r="F293" s="18">
        <v>115233.488</v>
      </c>
      <c r="G293" s="18">
        <v>54576</v>
      </c>
      <c r="H293" s="18">
        <v>1595</v>
      </c>
      <c r="I293" s="18">
        <v>391</v>
      </c>
      <c r="J293" s="18">
        <v>0</v>
      </c>
      <c r="K293" s="18">
        <v>4667</v>
      </c>
      <c r="L293" s="18">
        <v>50</v>
      </c>
      <c r="M293" s="18">
        <v>21227</v>
      </c>
      <c r="N293" s="18">
        <v>10464</v>
      </c>
      <c r="O293" s="18">
        <v>54</v>
      </c>
      <c r="P293" s="18">
        <v>76488.263999999996</v>
      </c>
      <c r="Q293" s="18">
        <v>5655.05</v>
      </c>
      <c r="R293" s="18">
        <v>-18131.349999999999</v>
      </c>
      <c r="S293" s="18">
        <v>5285.81</v>
      </c>
      <c r="T293" s="18">
        <v>69297.774000000005</v>
      </c>
      <c r="U293" s="18">
        <v>115233.488</v>
      </c>
      <c r="V293" s="18">
        <v>97948.464800000002</v>
      </c>
      <c r="W293" s="18">
        <v>-28650.6908</v>
      </c>
      <c r="X293" s="18">
        <v>-20055.483560000001</v>
      </c>
      <c r="Y293" s="18">
        <v>0.82599999999999996</v>
      </c>
      <c r="Z293" s="18">
        <v>15734</v>
      </c>
      <c r="AA293" s="18">
        <v>95182.861088000005</v>
      </c>
      <c r="AB293" s="18">
        <v>105144.65978762601</v>
      </c>
      <c r="AC293" s="18">
        <v>6682.6401288690904</v>
      </c>
      <c r="AD293" s="18">
        <v>385.78575063987</v>
      </c>
      <c r="AE293" s="18">
        <v>6069953</v>
      </c>
      <c r="AF293" s="18"/>
      <c r="AG293" s="18"/>
    </row>
    <row r="294" spans="1:33">
      <c r="A294" s="18" t="s">
        <v>973</v>
      </c>
      <c r="B294" s="18" t="s">
        <v>981</v>
      </c>
      <c r="C294" s="18" t="s">
        <v>637</v>
      </c>
      <c r="D294" s="18">
        <v>109472.015</v>
      </c>
      <c r="E294" s="18">
        <v>12175</v>
      </c>
      <c r="F294" s="18">
        <v>121647.015</v>
      </c>
      <c r="G294" s="18">
        <v>76154</v>
      </c>
      <c r="H294" s="18">
        <v>6824</v>
      </c>
      <c r="I294" s="18">
        <v>9896</v>
      </c>
      <c r="J294" s="18">
        <v>0</v>
      </c>
      <c r="K294" s="18">
        <v>10399</v>
      </c>
      <c r="L294" s="18">
        <v>4638</v>
      </c>
      <c r="M294" s="18">
        <v>30633</v>
      </c>
      <c r="N294" s="18">
        <v>12175</v>
      </c>
      <c r="O294" s="18">
        <v>0</v>
      </c>
      <c r="P294" s="18">
        <v>106729.83100000001</v>
      </c>
      <c r="Q294" s="18">
        <v>23051.15</v>
      </c>
      <c r="R294" s="18">
        <v>-29980.35</v>
      </c>
      <c r="S294" s="18">
        <v>5141.1400000000003</v>
      </c>
      <c r="T294" s="18">
        <v>104941.77099999999</v>
      </c>
      <c r="U294" s="18">
        <v>121647.015</v>
      </c>
      <c r="V294" s="18">
        <v>103399.96275000001</v>
      </c>
      <c r="W294" s="18">
        <v>1541.80825</v>
      </c>
      <c r="X294" s="18">
        <v>1079.2657750000001</v>
      </c>
      <c r="Y294" s="18">
        <v>1.0089999999999999</v>
      </c>
      <c r="Z294" s="18">
        <v>22454</v>
      </c>
      <c r="AA294" s="18">
        <v>122741.838135</v>
      </c>
      <c r="AB294" s="18">
        <v>135587.947923531</v>
      </c>
      <c r="AC294" s="18">
        <v>6038.4763482466997</v>
      </c>
      <c r="AD294" s="18">
        <v>-258.37802998251999</v>
      </c>
      <c r="AE294" s="18">
        <v>-5801620</v>
      </c>
      <c r="AF294" s="18"/>
      <c r="AG294" s="18"/>
    </row>
    <row r="295" spans="1:33">
      <c r="A295" s="18" t="s">
        <v>973</v>
      </c>
      <c r="B295" s="18" t="s">
        <v>982</v>
      </c>
      <c r="C295" s="18" t="s">
        <v>638</v>
      </c>
      <c r="D295" s="18">
        <v>463719.73499999999</v>
      </c>
      <c r="E295" s="18">
        <v>47302</v>
      </c>
      <c r="F295" s="18">
        <v>511021.73499999999</v>
      </c>
      <c r="G295" s="18">
        <v>267620</v>
      </c>
      <c r="H295" s="18">
        <v>54930</v>
      </c>
      <c r="I295" s="18">
        <v>7563</v>
      </c>
      <c r="J295" s="18">
        <v>0</v>
      </c>
      <c r="K295" s="18">
        <v>15877</v>
      </c>
      <c r="L295" s="18">
        <v>0</v>
      </c>
      <c r="M295" s="18">
        <v>54903</v>
      </c>
      <c r="N295" s="18">
        <v>47302</v>
      </c>
      <c r="O295" s="18">
        <v>29</v>
      </c>
      <c r="P295" s="18">
        <v>375069.43</v>
      </c>
      <c r="Q295" s="18">
        <v>66614.5</v>
      </c>
      <c r="R295" s="18">
        <v>-46692.2</v>
      </c>
      <c r="S295" s="18">
        <v>30873.19</v>
      </c>
      <c r="T295" s="18">
        <v>425864.92</v>
      </c>
      <c r="U295" s="18">
        <v>511021.73499999999</v>
      </c>
      <c r="V295" s="18">
        <v>434368.47474999999</v>
      </c>
      <c r="W295" s="18">
        <v>-8503.5547500000102</v>
      </c>
      <c r="X295" s="18">
        <v>-5952.4883250000103</v>
      </c>
      <c r="Y295" s="18">
        <v>0.98799999999999999</v>
      </c>
      <c r="Z295" s="18">
        <v>79249</v>
      </c>
      <c r="AA295" s="18">
        <v>504889.47418000002</v>
      </c>
      <c r="AB295" s="18">
        <v>557730.99680129695</v>
      </c>
      <c r="AC295" s="18">
        <v>7037.7039054284296</v>
      </c>
      <c r="AD295" s="18">
        <v>740.84952719920204</v>
      </c>
      <c r="AE295" s="18">
        <v>58711584</v>
      </c>
      <c r="AF295" s="18"/>
      <c r="AG295" s="18"/>
    </row>
    <row r="296" spans="1:33">
      <c r="A296" s="18" t="s">
        <v>973</v>
      </c>
      <c r="B296" s="18" t="s">
        <v>983</v>
      </c>
      <c r="C296" s="18" t="s">
        <v>639</v>
      </c>
      <c r="D296" s="18">
        <v>30867.107</v>
      </c>
      <c r="E296" s="18">
        <v>5183</v>
      </c>
      <c r="F296" s="18">
        <v>36050.107000000004</v>
      </c>
      <c r="G296" s="18">
        <v>25412</v>
      </c>
      <c r="H296" s="18">
        <v>306</v>
      </c>
      <c r="I296" s="18">
        <v>290</v>
      </c>
      <c r="J296" s="18">
        <v>0</v>
      </c>
      <c r="K296" s="18">
        <v>1887</v>
      </c>
      <c r="L296" s="18">
        <v>19</v>
      </c>
      <c r="M296" s="18">
        <v>15824</v>
      </c>
      <c r="N296" s="18">
        <v>5183</v>
      </c>
      <c r="O296" s="18">
        <v>0</v>
      </c>
      <c r="P296" s="18">
        <v>35614.917999999998</v>
      </c>
      <c r="Q296" s="18">
        <v>2110.5500000000002</v>
      </c>
      <c r="R296" s="18">
        <v>-13466.55</v>
      </c>
      <c r="S296" s="18">
        <v>1715.47</v>
      </c>
      <c r="T296" s="18">
        <v>25974.387999999999</v>
      </c>
      <c r="U296" s="18">
        <v>36050.107000000004</v>
      </c>
      <c r="V296" s="18">
        <v>30642.590950000002</v>
      </c>
      <c r="W296" s="18">
        <v>-4668.2029499999999</v>
      </c>
      <c r="X296" s="18">
        <v>-3267.7420649999999</v>
      </c>
      <c r="Y296" s="18">
        <v>0.90900000000000003</v>
      </c>
      <c r="Z296" s="18">
        <v>5900</v>
      </c>
      <c r="AA296" s="18">
        <v>32769.547263</v>
      </c>
      <c r="AB296" s="18">
        <v>36199.194466082998</v>
      </c>
      <c r="AC296" s="18">
        <v>6135.45668916661</v>
      </c>
      <c r="AD296" s="18">
        <v>-161.39768906261099</v>
      </c>
      <c r="AE296" s="18">
        <v>-952246</v>
      </c>
      <c r="AF296" s="18"/>
      <c r="AG296" s="18"/>
    </row>
    <row r="297" spans="1:33">
      <c r="A297" s="18" t="s">
        <v>973</v>
      </c>
      <c r="B297" s="18" t="s">
        <v>984</v>
      </c>
      <c r="C297" s="18" t="s">
        <v>640</v>
      </c>
      <c r="D297" s="18">
        <v>255139.742</v>
      </c>
      <c r="E297" s="18">
        <v>30610</v>
      </c>
      <c r="F297" s="18">
        <v>285749.74200000003</v>
      </c>
      <c r="G297" s="18">
        <v>175773</v>
      </c>
      <c r="H297" s="18">
        <v>17972</v>
      </c>
      <c r="I297" s="18">
        <v>3970</v>
      </c>
      <c r="J297" s="18">
        <v>0</v>
      </c>
      <c r="K297" s="18">
        <v>10603</v>
      </c>
      <c r="L297" s="18">
        <v>856</v>
      </c>
      <c r="M297" s="18">
        <v>90097</v>
      </c>
      <c r="N297" s="18">
        <v>30610</v>
      </c>
      <c r="O297" s="18">
        <v>0</v>
      </c>
      <c r="P297" s="18">
        <v>246345.85949999999</v>
      </c>
      <c r="Q297" s="18">
        <v>27663.25</v>
      </c>
      <c r="R297" s="18">
        <v>-77310.05</v>
      </c>
      <c r="S297" s="18">
        <v>10702.01</v>
      </c>
      <c r="T297" s="18">
        <v>207401.06950000001</v>
      </c>
      <c r="U297" s="18">
        <v>285749.74200000003</v>
      </c>
      <c r="V297" s="18">
        <v>242887.2807</v>
      </c>
      <c r="W297" s="18">
        <v>-35486.211199999903</v>
      </c>
      <c r="X297" s="18">
        <v>-24840.347839999999</v>
      </c>
      <c r="Y297" s="18">
        <v>0.91300000000000003</v>
      </c>
      <c r="Z297" s="18">
        <v>42330</v>
      </c>
      <c r="AA297" s="18">
        <v>260889.51444599999</v>
      </c>
      <c r="AB297" s="18">
        <v>288194.10264651099</v>
      </c>
      <c r="AC297" s="18">
        <v>6808.2707924996703</v>
      </c>
      <c r="AD297" s="18">
        <v>511.41641427044999</v>
      </c>
      <c r="AE297" s="18">
        <v>21648257</v>
      </c>
      <c r="AF297" s="18"/>
      <c r="AG297" s="18"/>
    </row>
    <row r="298" spans="1:33">
      <c r="A298" s="18" t="s">
        <v>973</v>
      </c>
      <c r="B298" s="18" t="s">
        <v>985</v>
      </c>
      <c r="C298" s="18" t="s">
        <v>641</v>
      </c>
      <c r="D298" s="18">
        <v>55008.139000000003</v>
      </c>
      <c r="E298" s="18">
        <v>8649</v>
      </c>
      <c r="F298" s="18">
        <v>63657.139000000003</v>
      </c>
      <c r="G298" s="18">
        <v>46224</v>
      </c>
      <c r="H298" s="18">
        <v>197</v>
      </c>
      <c r="I298" s="18">
        <v>1579</v>
      </c>
      <c r="J298" s="18">
        <v>0</v>
      </c>
      <c r="K298" s="18">
        <v>3404</v>
      </c>
      <c r="L298" s="18">
        <v>534</v>
      </c>
      <c r="M298" s="18">
        <v>27040</v>
      </c>
      <c r="N298" s="18">
        <v>8649</v>
      </c>
      <c r="O298" s="18">
        <v>0</v>
      </c>
      <c r="P298" s="18">
        <v>64782.936000000002</v>
      </c>
      <c r="Q298" s="18">
        <v>4403</v>
      </c>
      <c r="R298" s="18">
        <v>-23437.9</v>
      </c>
      <c r="S298" s="18">
        <v>2754.85</v>
      </c>
      <c r="T298" s="18">
        <v>48502.885999999999</v>
      </c>
      <c r="U298" s="18">
        <v>63657.139000000003</v>
      </c>
      <c r="V298" s="18">
        <v>54108.568149999999</v>
      </c>
      <c r="W298" s="18">
        <v>-5605.6821499999896</v>
      </c>
      <c r="X298" s="18">
        <v>-3923.9775049999898</v>
      </c>
      <c r="Y298" s="18">
        <v>0.93799999999999994</v>
      </c>
      <c r="Z298" s="18">
        <v>7936</v>
      </c>
      <c r="AA298" s="18">
        <v>59710.396381999999</v>
      </c>
      <c r="AB298" s="18">
        <v>65959.661661832695</v>
      </c>
      <c r="AC298" s="18">
        <v>8311.4493021462604</v>
      </c>
      <c r="AD298" s="18">
        <v>2014.59492391704</v>
      </c>
      <c r="AE298" s="18">
        <v>15987825</v>
      </c>
      <c r="AF298" s="18"/>
      <c r="AG298" s="18"/>
    </row>
    <row r="299" spans="1:33">
      <c r="A299" s="18" t="s">
        <v>973</v>
      </c>
      <c r="B299" s="18" t="s">
        <v>986</v>
      </c>
      <c r="C299" s="18" t="s">
        <v>642</v>
      </c>
      <c r="D299" s="18">
        <v>23577.677</v>
      </c>
      <c r="E299" s="18">
        <v>3562</v>
      </c>
      <c r="F299" s="18">
        <v>27139.677</v>
      </c>
      <c r="G299" s="18">
        <v>20611</v>
      </c>
      <c r="H299" s="18">
        <v>376</v>
      </c>
      <c r="I299" s="18">
        <v>1285</v>
      </c>
      <c r="J299" s="18">
        <v>0</v>
      </c>
      <c r="K299" s="18">
        <v>1637</v>
      </c>
      <c r="L299" s="18">
        <v>5</v>
      </c>
      <c r="M299" s="18">
        <v>12250</v>
      </c>
      <c r="N299" s="18">
        <v>3562</v>
      </c>
      <c r="O299" s="18">
        <v>0</v>
      </c>
      <c r="P299" s="18">
        <v>28886.316500000001</v>
      </c>
      <c r="Q299" s="18">
        <v>2803.3</v>
      </c>
      <c r="R299" s="18">
        <v>-10416.75</v>
      </c>
      <c r="S299" s="18">
        <v>945.2</v>
      </c>
      <c r="T299" s="18">
        <v>22218.066500000001</v>
      </c>
      <c r="U299" s="18">
        <v>27139.677</v>
      </c>
      <c r="V299" s="18">
        <v>23068.725450000002</v>
      </c>
      <c r="W299" s="18">
        <v>-850.65894999999705</v>
      </c>
      <c r="X299" s="18">
        <v>-595.46126499999798</v>
      </c>
      <c r="Y299" s="18">
        <v>0.97799999999999998</v>
      </c>
      <c r="Z299" s="18">
        <v>3163</v>
      </c>
      <c r="AA299" s="18">
        <v>26542.604105999999</v>
      </c>
      <c r="AB299" s="18">
        <v>29320.542025132199</v>
      </c>
      <c r="AC299" s="18">
        <v>9269.8520471489701</v>
      </c>
      <c r="AD299" s="18">
        <v>2972.9976689197501</v>
      </c>
      <c r="AE299" s="18">
        <v>9403592</v>
      </c>
      <c r="AF299" s="18"/>
      <c r="AG299" s="18"/>
    </row>
    <row r="300" spans="1:33">
      <c r="A300" s="18" t="s">
        <v>973</v>
      </c>
      <c r="B300" s="18" t="s">
        <v>987</v>
      </c>
      <c r="C300" s="18" t="s">
        <v>643</v>
      </c>
      <c r="D300" s="18">
        <v>37437.913999999997</v>
      </c>
      <c r="E300" s="18">
        <v>3178</v>
      </c>
      <c r="F300" s="18">
        <v>40615.913999999997</v>
      </c>
      <c r="G300" s="18">
        <v>20274</v>
      </c>
      <c r="H300" s="18">
        <v>1452</v>
      </c>
      <c r="I300" s="18">
        <v>1121</v>
      </c>
      <c r="J300" s="18">
        <v>0</v>
      </c>
      <c r="K300" s="18">
        <v>1459</v>
      </c>
      <c r="L300" s="18">
        <v>766</v>
      </c>
      <c r="M300" s="18">
        <v>5368</v>
      </c>
      <c r="N300" s="18">
        <v>3178</v>
      </c>
      <c r="O300" s="18">
        <v>0</v>
      </c>
      <c r="P300" s="18">
        <v>28414.010999999999</v>
      </c>
      <c r="Q300" s="18">
        <v>3427.2</v>
      </c>
      <c r="R300" s="18">
        <v>-5213.8999999999996</v>
      </c>
      <c r="S300" s="18">
        <v>1788.74</v>
      </c>
      <c r="T300" s="18">
        <v>28416.050999999999</v>
      </c>
      <c r="U300" s="18">
        <v>40615.913999999997</v>
      </c>
      <c r="V300" s="18">
        <v>34523.526899999997</v>
      </c>
      <c r="W300" s="18">
        <v>-6107.4758999999904</v>
      </c>
      <c r="X300" s="18">
        <v>-4275.2331299999996</v>
      </c>
      <c r="Y300" s="18">
        <v>0.89500000000000002</v>
      </c>
      <c r="Z300" s="18">
        <v>4135</v>
      </c>
      <c r="AA300" s="18">
        <v>36351.243029999998</v>
      </c>
      <c r="AB300" s="18">
        <v>40155.749024112301</v>
      </c>
      <c r="AC300" s="18">
        <v>9711.18477003925</v>
      </c>
      <c r="AD300" s="18">
        <v>3414.3303918100301</v>
      </c>
      <c r="AE300" s="18">
        <v>14118256</v>
      </c>
      <c r="AF300" s="18"/>
      <c r="AG300" s="18"/>
    </row>
    <row r="301" spans="1:33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</row>
    <row r="302" spans="1:33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</row>
    <row r="303" spans="1:33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</row>
    <row r="304" spans="1:33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</row>
    <row r="305" spans="1:32" ht="15">
      <c r="A305" t="s">
        <v>280</v>
      </c>
      <c r="B305" t="s">
        <v>281</v>
      </c>
      <c r="C305" t="s">
        <v>282</v>
      </c>
      <c r="D305" t="s">
        <v>283</v>
      </c>
      <c r="E305" t="s">
        <v>284</v>
      </c>
      <c r="F305" t="s">
        <v>285</v>
      </c>
      <c r="G305" t="s">
        <v>286</v>
      </c>
      <c r="H305" t="s">
        <v>287</v>
      </c>
      <c r="I305" t="s">
        <v>288</v>
      </c>
      <c r="J305" t="s">
        <v>289</v>
      </c>
      <c r="K305" t="s">
        <v>290</v>
      </c>
      <c r="L305" t="s">
        <v>291</v>
      </c>
      <c r="M305" t="s">
        <v>292</v>
      </c>
      <c r="N305" t="s">
        <v>293</v>
      </c>
      <c r="O305" t="s">
        <v>294</v>
      </c>
      <c r="P305" t="s">
        <v>295</v>
      </c>
      <c r="Q305" t="s">
        <v>296</v>
      </c>
      <c r="R305" t="s">
        <v>297</v>
      </c>
      <c r="S305" t="s">
        <v>298</v>
      </c>
      <c r="T305" t="s">
        <v>299</v>
      </c>
      <c r="U305" t="s">
        <v>300</v>
      </c>
      <c r="V305" t="s">
        <v>301</v>
      </c>
      <c r="W305" t="s">
        <v>302</v>
      </c>
      <c r="X305" t="s">
        <v>303</v>
      </c>
      <c r="Y305" t="s">
        <v>304</v>
      </c>
      <c r="Z305" t="s">
        <v>305</v>
      </c>
      <c r="AA305" t="s">
        <v>306</v>
      </c>
      <c r="AB305" t="s">
        <v>307</v>
      </c>
      <c r="AC305" t="s">
        <v>308</v>
      </c>
      <c r="AD305" t="s">
        <v>309</v>
      </c>
      <c r="AE305" t="s">
        <v>310</v>
      </c>
      <c r="AF305" s="18"/>
    </row>
    <row r="306" spans="1:32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</row>
    <row r="307" spans="1:32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</row>
    <row r="308" spans="1:32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</row>
    <row r="309" spans="1:32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</row>
    <row r="310" spans="1:32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</row>
    <row r="311" spans="1:32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</row>
    <row r="312" spans="1:3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</row>
    <row r="313" spans="1:32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</row>
    <row r="314" spans="1:32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</row>
    <row r="315" spans="1:32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</row>
    <row r="316" spans="1:32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</row>
    <row r="317" spans="1:32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</row>
    <row r="318" spans="1:32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</row>
    <row r="319" spans="1:32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</row>
    <row r="320" spans="1:32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</row>
    <row r="321" spans="1:32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</row>
    <row r="322" spans="1:32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</row>
    <row r="323" spans="1:32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</row>
    <row r="324" spans="1:32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</row>
    <row r="325" spans="1:32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</row>
    <row r="326" spans="1:32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</row>
    <row r="327" spans="1:32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</row>
    <row r="328" spans="1:32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</row>
    <row r="329" spans="1:32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</row>
    <row r="330" spans="1:32">
      <c r="A330" s="18"/>
      <c r="B330" s="18"/>
      <c r="C330" s="18"/>
    </row>
    <row r="331" spans="1:32">
      <c r="A331" s="18"/>
      <c r="B331" s="18"/>
      <c r="C331" s="18"/>
    </row>
    <row r="332" spans="1:32">
      <c r="A332" s="18"/>
      <c r="B332" s="18"/>
      <c r="C332" s="18"/>
    </row>
    <row r="333" spans="1:32">
      <c r="A333" s="18"/>
      <c r="B333" s="18"/>
      <c r="C333" s="18"/>
    </row>
    <row r="334" spans="1:32">
      <c r="A334" s="18"/>
      <c r="B334" s="18"/>
      <c r="C334" s="18"/>
    </row>
    <row r="335" spans="1:32">
      <c r="A335" s="18"/>
      <c r="B335" s="18"/>
      <c r="C335" s="18"/>
    </row>
    <row r="336" spans="1:32">
      <c r="A336" s="18"/>
      <c r="B336" s="18"/>
      <c r="C336" s="18"/>
    </row>
    <row r="337" spans="1:3">
      <c r="A337" s="18"/>
      <c r="B337" s="18"/>
      <c r="C337" s="18"/>
    </row>
    <row r="338" spans="1:3">
      <c r="A338" s="18"/>
      <c r="B338" s="18"/>
      <c r="C338" s="18"/>
    </row>
    <row r="339" spans="1:3">
      <c r="A339" s="18"/>
      <c r="B339" s="18"/>
      <c r="C339" s="18"/>
    </row>
    <row r="340" spans="1:3">
      <c r="A340" s="18"/>
      <c r="B340" s="18"/>
      <c r="C340" s="18"/>
    </row>
    <row r="341" spans="1:3">
      <c r="A341" s="18"/>
      <c r="B341" s="18"/>
      <c r="C341" s="18"/>
    </row>
    <row r="342" spans="1:3">
      <c r="A342" s="18"/>
      <c r="B342" s="18"/>
      <c r="C342" s="18"/>
    </row>
  </sheetData>
  <mergeCells count="5">
    <mergeCell ref="G1:O1"/>
    <mergeCell ref="P1:T1"/>
    <mergeCell ref="I2:K2"/>
    <mergeCell ref="J3:K3"/>
    <mergeCell ref="J4:K4"/>
  </mergeCells>
  <printOptions headings="1"/>
  <pageMargins left="0.70866141732283472" right="0.70866141732283472" top="0.74803149606299213" bottom="0.74803149606299213" header="0.31496062992125984" footer="0.31496062992125984"/>
  <pageSetup paperSize="9" scale="70" pageOrder="overThenDown" orientation="landscape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/>
  <dimension ref="A1:WVO615"/>
  <sheetViews>
    <sheetView showGridLines="0" zoomScaleNormal="100" workbookViewId="0">
      <pane ySplit="8" topLeftCell="A9" activePane="bottomLeft" state="frozen"/>
      <selection pane="bottomLeft"/>
    </sheetView>
  </sheetViews>
  <sheetFormatPr defaultColWidth="0" defaultRowHeight="12.75" zeroHeight="1"/>
  <cols>
    <col min="1" max="1" width="21" style="164" customWidth="1"/>
    <col min="2" max="2" width="13.42578125" style="164" bestFit="1" customWidth="1"/>
    <col min="3" max="3" width="13.42578125" style="165" customWidth="1"/>
    <col min="4" max="4" width="16" style="164" customWidth="1"/>
    <col min="5" max="5" width="14.7109375" style="165" customWidth="1"/>
    <col min="6" max="6" width="12.7109375" style="164" customWidth="1"/>
    <col min="7" max="7" width="9.28515625" style="164" customWidth="1"/>
    <col min="8" max="8" width="13.42578125" style="164" hidden="1" customWidth="1"/>
    <col min="9" max="256" width="8.7109375" style="164" hidden="1" customWidth="1"/>
    <col min="257" max="257" width="16.28515625" style="164" hidden="1" customWidth="1"/>
    <col min="258" max="259" width="13.42578125" style="164" hidden="1" customWidth="1"/>
    <col min="260" max="260" width="16" style="164" hidden="1" customWidth="1"/>
    <col min="261" max="261" width="14.7109375" style="164" hidden="1" customWidth="1"/>
    <col min="262" max="262" width="12.7109375" style="164" hidden="1" customWidth="1"/>
    <col min="263" max="263" width="9.28515625" style="164" hidden="1" customWidth="1"/>
    <col min="264" max="264" width="0" style="164" hidden="1" customWidth="1"/>
    <col min="265" max="512" width="0" style="164" hidden="1"/>
    <col min="513" max="513" width="16.28515625" style="164" hidden="1" customWidth="1"/>
    <col min="514" max="515" width="13.42578125" style="164" hidden="1" customWidth="1"/>
    <col min="516" max="516" width="16" style="164" hidden="1" customWidth="1"/>
    <col min="517" max="517" width="14.7109375" style="164" hidden="1" customWidth="1"/>
    <col min="518" max="518" width="12.7109375" style="164" hidden="1" customWidth="1"/>
    <col min="519" max="519" width="9.28515625" style="164" hidden="1" customWidth="1"/>
    <col min="520" max="520" width="0" style="164" hidden="1" customWidth="1"/>
    <col min="521" max="768" width="0" style="164" hidden="1"/>
    <col min="769" max="769" width="16.28515625" style="164" hidden="1" customWidth="1"/>
    <col min="770" max="771" width="13.42578125" style="164" hidden="1" customWidth="1"/>
    <col min="772" max="772" width="16" style="164" hidden="1" customWidth="1"/>
    <col min="773" max="773" width="14.7109375" style="164" hidden="1" customWidth="1"/>
    <col min="774" max="774" width="12.7109375" style="164" hidden="1" customWidth="1"/>
    <col min="775" max="775" width="9.28515625" style="164" hidden="1" customWidth="1"/>
    <col min="776" max="776" width="0" style="164" hidden="1" customWidth="1"/>
    <col min="777" max="1024" width="0" style="164" hidden="1"/>
    <col min="1025" max="1025" width="16.28515625" style="164" hidden="1" customWidth="1"/>
    <col min="1026" max="1027" width="13.42578125" style="164" hidden="1" customWidth="1"/>
    <col min="1028" max="1028" width="16" style="164" hidden="1" customWidth="1"/>
    <col min="1029" max="1029" width="14.7109375" style="164" hidden="1" customWidth="1"/>
    <col min="1030" max="1030" width="12.7109375" style="164" hidden="1" customWidth="1"/>
    <col min="1031" max="1031" width="9.28515625" style="164" hidden="1" customWidth="1"/>
    <col min="1032" max="1032" width="0" style="164" hidden="1" customWidth="1"/>
    <col min="1033" max="1280" width="0" style="164" hidden="1"/>
    <col min="1281" max="1281" width="16.28515625" style="164" hidden="1" customWidth="1"/>
    <col min="1282" max="1283" width="13.42578125" style="164" hidden="1" customWidth="1"/>
    <col min="1284" max="1284" width="16" style="164" hidden="1" customWidth="1"/>
    <col min="1285" max="1285" width="14.7109375" style="164" hidden="1" customWidth="1"/>
    <col min="1286" max="1286" width="12.7109375" style="164" hidden="1" customWidth="1"/>
    <col min="1287" max="1287" width="9.28515625" style="164" hidden="1" customWidth="1"/>
    <col min="1288" max="1288" width="0" style="164" hidden="1" customWidth="1"/>
    <col min="1289" max="1536" width="0" style="164" hidden="1"/>
    <col min="1537" max="1537" width="16.28515625" style="164" hidden="1" customWidth="1"/>
    <col min="1538" max="1539" width="13.42578125" style="164" hidden="1" customWidth="1"/>
    <col min="1540" max="1540" width="16" style="164" hidden="1" customWidth="1"/>
    <col min="1541" max="1541" width="14.7109375" style="164" hidden="1" customWidth="1"/>
    <col min="1542" max="1542" width="12.7109375" style="164" hidden="1" customWidth="1"/>
    <col min="1543" max="1543" width="9.28515625" style="164" hidden="1" customWidth="1"/>
    <col min="1544" max="1544" width="0" style="164" hidden="1" customWidth="1"/>
    <col min="1545" max="1792" width="0" style="164" hidden="1"/>
    <col min="1793" max="1793" width="16.28515625" style="164" hidden="1" customWidth="1"/>
    <col min="1794" max="1795" width="13.42578125" style="164" hidden="1" customWidth="1"/>
    <col min="1796" max="1796" width="16" style="164" hidden="1" customWidth="1"/>
    <col min="1797" max="1797" width="14.7109375" style="164" hidden="1" customWidth="1"/>
    <col min="1798" max="1798" width="12.7109375" style="164" hidden="1" customWidth="1"/>
    <col min="1799" max="1799" width="9.28515625" style="164" hidden="1" customWidth="1"/>
    <col min="1800" max="1800" width="0" style="164" hidden="1" customWidth="1"/>
    <col min="1801" max="2048" width="0" style="164" hidden="1"/>
    <col min="2049" max="2049" width="16.28515625" style="164" hidden="1" customWidth="1"/>
    <col min="2050" max="2051" width="13.42578125" style="164" hidden="1" customWidth="1"/>
    <col min="2052" max="2052" width="16" style="164" hidden="1" customWidth="1"/>
    <col min="2053" max="2053" width="14.7109375" style="164" hidden="1" customWidth="1"/>
    <col min="2054" max="2054" width="12.7109375" style="164" hidden="1" customWidth="1"/>
    <col min="2055" max="2055" width="9.28515625" style="164" hidden="1" customWidth="1"/>
    <col min="2056" max="2056" width="0" style="164" hidden="1" customWidth="1"/>
    <col min="2057" max="2304" width="0" style="164" hidden="1"/>
    <col min="2305" max="2305" width="16.28515625" style="164" hidden="1" customWidth="1"/>
    <col min="2306" max="2307" width="13.42578125" style="164" hidden="1" customWidth="1"/>
    <col min="2308" max="2308" width="16" style="164" hidden="1" customWidth="1"/>
    <col min="2309" max="2309" width="14.7109375" style="164" hidden="1" customWidth="1"/>
    <col min="2310" max="2310" width="12.7109375" style="164" hidden="1" customWidth="1"/>
    <col min="2311" max="2311" width="9.28515625" style="164" hidden="1" customWidth="1"/>
    <col min="2312" max="2312" width="0" style="164" hidden="1" customWidth="1"/>
    <col min="2313" max="2560" width="0" style="164" hidden="1"/>
    <col min="2561" max="2561" width="16.28515625" style="164" hidden="1" customWidth="1"/>
    <col min="2562" max="2563" width="13.42578125" style="164" hidden="1" customWidth="1"/>
    <col min="2564" max="2564" width="16" style="164" hidden="1" customWidth="1"/>
    <col min="2565" max="2565" width="14.7109375" style="164" hidden="1" customWidth="1"/>
    <col min="2566" max="2566" width="12.7109375" style="164" hidden="1" customWidth="1"/>
    <col min="2567" max="2567" width="9.28515625" style="164" hidden="1" customWidth="1"/>
    <col min="2568" max="2568" width="0" style="164" hidden="1" customWidth="1"/>
    <col min="2569" max="2816" width="0" style="164" hidden="1"/>
    <col min="2817" max="2817" width="16.28515625" style="164" hidden="1" customWidth="1"/>
    <col min="2818" max="2819" width="13.42578125" style="164" hidden="1" customWidth="1"/>
    <col min="2820" max="2820" width="16" style="164" hidden="1" customWidth="1"/>
    <col min="2821" max="2821" width="14.7109375" style="164" hidden="1" customWidth="1"/>
    <col min="2822" max="2822" width="12.7109375" style="164" hidden="1" customWidth="1"/>
    <col min="2823" max="2823" width="9.28515625" style="164" hidden="1" customWidth="1"/>
    <col min="2824" max="2824" width="0" style="164" hidden="1" customWidth="1"/>
    <col min="2825" max="3072" width="0" style="164" hidden="1"/>
    <col min="3073" max="3073" width="16.28515625" style="164" hidden="1" customWidth="1"/>
    <col min="3074" max="3075" width="13.42578125" style="164" hidden="1" customWidth="1"/>
    <col min="3076" max="3076" width="16" style="164" hidden="1" customWidth="1"/>
    <col min="3077" max="3077" width="14.7109375" style="164" hidden="1" customWidth="1"/>
    <col min="3078" max="3078" width="12.7109375" style="164" hidden="1" customWidth="1"/>
    <col min="3079" max="3079" width="9.28515625" style="164" hidden="1" customWidth="1"/>
    <col min="3080" max="3080" width="0" style="164" hidden="1" customWidth="1"/>
    <col min="3081" max="3328" width="0" style="164" hidden="1"/>
    <col min="3329" max="3329" width="16.28515625" style="164" hidden="1" customWidth="1"/>
    <col min="3330" max="3331" width="13.42578125" style="164" hidden="1" customWidth="1"/>
    <col min="3332" max="3332" width="16" style="164" hidden="1" customWidth="1"/>
    <col min="3333" max="3333" width="14.7109375" style="164" hidden="1" customWidth="1"/>
    <col min="3334" max="3334" width="12.7109375" style="164" hidden="1" customWidth="1"/>
    <col min="3335" max="3335" width="9.28515625" style="164" hidden="1" customWidth="1"/>
    <col min="3336" max="3336" width="0" style="164" hidden="1" customWidth="1"/>
    <col min="3337" max="3584" width="0" style="164" hidden="1"/>
    <col min="3585" max="3585" width="16.28515625" style="164" hidden="1" customWidth="1"/>
    <col min="3586" max="3587" width="13.42578125" style="164" hidden="1" customWidth="1"/>
    <col min="3588" max="3588" width="16" style="164" hidden="1" customWidth="1"/>
    <col min="3589" max="3589" width="14.7109375" style="164" hidden="1" customWidth="1"/>
    <col min="3590" max="3590" width="12.7109375" style="164" hidden="1" customWidth="1"/>
    <col min="3591" max="3591" width="9.28515625" style="164" hidden="1" customWidth="1"/>
    <col min="3592" max="3592" width="0" style="164" hidden="1" customWidth="1"/>
    <col min="3593" max="3840" width="0" style="164" hidden="1"/>
    <col min="3841" max="3841" width="16.28515625" style="164" hidden="1" customWidth="1"/>
    <col min="3842" max="3843" width="13.42578125" style="164" hidden="1" customWidth="1"/>
    <col min="3844" max="3844" width="16" style="164" hidden="1" customWidth="1"/>
    <col min="3845" max="3845" width="14.7109375" style="164" hidden="1" customWidth="1"/>
    <col min="3846" max="3846" width="12.7109375" style="164" hidden="1" customWidth="1"/>
    <col min="3847" max="3847" width="9.28515625" style="164" hidden="1" customWidth="1"/>
    <col min="3848" max="3848" width="0" style="164" hidden="1" customWidth="1"/>
    <col min="3849" max="4096" width="0" style="164" hidden="1"/>
    <col min="4097" max="4097" width="16.28515625" style="164" hidden="1" customWidth="1"/>
    <col min="4098" max="4099" width="13.42578125" style="164" hidden="1" customWidth="1"/>
    <col min="4100" max="4100" width="16" style="164" hidden="1" customWidth="1"/>
    <col min="4101" max="4101" width="14.7109375" style="164" hidden="1" customWidth="1"/>
    <col min="4102" max="4102" width="12.7109375" style="164" hidden="1" customWidth="1"/>
    <col min="4103" max="4103" width="9.28515625" style="164" hidden="1" customWidth="1"/>
    <col min="4104" max="4104" width="0" style="164" hidden="1" customWidth="1"/>
    <col min="4105" max="4352" width="0" style="164" hidden="1"/>
    <col min="4353" max="4353" width="16.28515625" style="164" hidden="1" customWidth="1"/>
    <col min="4354" max="4355" width="13.42578125" style="164" hidden="1" customWidth="1"/>
    <col min="4356" max="4356" width="16" style="164" hidden="1" customWidth="1"/>
    <col min="4357" max="4357" width="14.7109375" style="164" hidden="1" customWidth="1"/>
    <col min="4358" max="4358" width="12.7109375" style="164" hidden="1" customWidth="1"/>
    <col min="4359" max="4359" width="9.28515625" style="164" hidden="1" customWidth="1"/>
    <col min="4360" max="4360" width="0" style="164" hidden="1" customWidth="1"/>
    <col min="4361" max="4608" width="0" style="164" hidden="1"/>
    <col min="4609" max="4609" width="16.28515625" style="164" hidden="1" customWidth="1"/>
    <col min="4610" max="4611" width="13.42578125" style="164" hidden="1" customWidth="1"/>
    <col min="4612" max="4612" width="16" style="164" hidden="1" customWidth="1"/>
    <col min="4613" max="4613" width="14.7109375" style="164" hidden="1" customWidth="1"/>
    <col min="4614" max="4614" width="12.7109375" style="164" hidden="1" customWidth="1"/>
    <col min="4615" max="4615" width="9.28515625" style="164" hidden="1" customWidth="1"/>
    <col min="4616" max="4616" width="0" style="164" hidden="1" customWidth="1"/>
    <col min="4617" max="4864" width="0" style="164" hidden="1"/>
    <col min="4865" max="4865" width="16.28515625" style="164" hidden="1" customWidth="1"/>
    <col min="4866" max="4867" width="13.42578125" style="164" hidden="1" customWidth="1"/>
    <col min="4868" max="4868" width="16" style="164" hidden="1" customWidth="1"/>
    <col min="4869" max="4869" width="14.7109375" style="164" hidden="1" customWidth="1"/>
    <col min="4870" max="4870" width="12.7109375" style="164" hidden="1" customWidth="1"/>
    <col min="4871" max="4871" width="9.28515625" style="164" hidden="1" customWidth="1"/>
    <col min="4872" max="4872" width="0" style="164" hidden="1" customWidth="1"/>
    <col min="4873" max="5120" width="0" style="164" hidden="1"/>
    <col min="5121" max="5121" width="16.28515625" style="164" hidden="1" customWidth="1"/>
    <col min="5122" max="5123" width="13.42578125" style="164" hidden="1" customWidth="1"/>
    <col min="5124" max="5124" width="16" style="164" hidden="1" customWidth="1"/>
    <col min="5125" max="5125" width="14.7109375" style="164" hidden="1" customWidth="1"/>
    <col min="5126" max="5126" width="12.7109375" style="164" hidden="1" customWidth="1"/>
    <col min="5127" max="5127" width="9.28515625" style="164" hidden="1" customWidth="1"/>
    <col min="5128" max="5128" width="0" style="164" hidden="1" customWidth="1"/>
    <col min="5129" max="5376" width="0" style="164" hidden="1"/>
    <col min="5377" max="5377" width="16.28515625" style="164" hidden="1" customWidth="1"/>
    <col min="5378" max="5379" width="13.42578125" style="164" hidden="1" customWidth="1"/>
    <col min="5380" max="5380" width="16" style="164" hidden="1" customWidth="1"/>
    <col min="5381" max="5381" width="14.7109375" style="164" hidden="1" customWidth="1"/>
    <col min="5382" max="5382" width="12.7109375" style="164" hidden="1" customWidth="1"/>
    <col min="5383" max="5383" width="9.28515625" style="164" hidden="1" customWidth="1"/>
    <col min="5384" max="5384" width="0" style="164" hidden="1" customWidth="1"/>
    <col min="5385" max="5632" width="0" style="164" hidden="1"/>
    <col min="5633" max="5633" width="16.28515625" style="164" hidden="1" customWidth="1"/>
    <col min="5634" max="5635" width="13.42578125" style="164" hidden="1" customWidth="1"/>
    <col min="5636" max="5636" width="16" style="164" hidden="1" customWidth="1"/>
    <col min="5637" max="5637" width="14.7109375" style="164" hidden="1" customWidth="1"/>
    <col min="5638" max="5638" width="12.7109375" style="164" hidden="1" customWidth="1"/>
    <col min="5639" max="5639" width="9.28515625" style="164" hidden="1" customWidth="1"/>
    <col min="5640" max="5640" width="0" style="164" hidden="1" customWidth="1"/>
    <col min="5641" max="5888" width="0" style="164" hidden="1"/>
    <col min="5889" max="5889" width="16.28515625" style="164" hidden="1" customWidth="1"/>
    <col min="5890" max="5891" width="13.42578125" style="164" hidden="1" customWidth="1"/>
    <col min="5892" max="5892" width="16" style="164" hidden="1" customWidth="1"/>
    <col min="5893" max="5893" width="14.7109375" style="164" hidden="1" customWidth="1"/>
    <col min="5894" max="5894" width="12.7109375" style="164" hidden="1" customWidth="1"/>
    <col min="5895" max="5895" width="9.28515625" style="164" hidden="1" customWidth="1"/>
    <col min="5896" max="5896" width="0" style="164" hidden="1" customWidth="1"/>
    <col min="5897" max="6144" width="0" style="164" hidden="1"/>
    <col min="6145" max="6145" width="16.28515625" style="164" hidden="1" customWidth="1"/>
    <col min="6146" max="6147" width="13.42578125" style="164" hidden="1" customWidth="1"/>
    <col min="6148" max="6148" width="16" style="164" hidden="1" customWidth="1"/>
    <col min="6149" max="6149" width="14.7109375" style="164" hidden="1" customWidth="1"/>
    <col min="6150" max="6150" width="12.7109375" style="164" hidden="1" customWidth="1"/>
    <col min="6151" max="6151" width="9.28515625" style="164" hidden="1" customWidth="1"/>
    <col min="6152" max="6152" width="0" style="164" hidden="1" customWidth="1"/>
    <col min="6153" max="6400" width="0" style="164" hidden="1"/>
    <col min="6401" max="6401" width="16.28515625" style="164" hidden="1" customWidth="1"/>
    <col min="6402" max="6403" width="13.42578125" style="164" hidden="1" customWidth="1"/>
    <col min="6404" max="6404" width="16" style="164" hidden="1" customWidth="1"/>
    <col min="6405" max="6405" width="14.7109375" style="164" hidden="1" customWidth="1"/>
    <col min="6406" max="6406" width="12.7109375" style="164" hidden="1" customWidth="1"/>
    <col min="6407" max="6407" width="9.28515625" style="164" hidden="1" customWidth="1"/>
    <col min="6408" max="6408" width="0" style="164" hidden="1" customWidth="1"/>
    <col min="6409" max="6656" width="0" style="164" hidden="1"/>
    <col min="6657" max="6657" width="16.28515625" style="164" hidden="1" customWidth="1"/>
    <col min="6658" max="6659" width="13.42578125" style="164" hidden="1" customWidth="1"/>
    <col min="6660" max="6660" width="16" style="164" hidden="1" customWidth="1"/>
    <col min="6661" max="6661" width="14.7109375" style="164" hidden="1" customWidth="1"/>
    <col min="6662" max="6662" width="12.7109375" style="164" hidden="1" customWidth="1"/>
    <col min="6663" max="6663" width="9.28515625" style="164" hidden="1" customWidth="1"/>
    <col min="6664" max="6664" width="0" style="164" hidden="1" customWidth="1"/>
    <col min="6665" max="6912" width="0" style="164" hidden="1"/>
    <col min="6913" max="6913" width="16.28515625" style="164" hidden="1" customWidth="1"/>
    <col min="6914" max="6915" width="13.42578125" style="164" hidden="1" customWidth="1"/>
    <col min="6916" max="6916" width="16" style="164" hidden="1" customWidth="1"/>
    <col min="6917" max="6917" width="14.7109375" style="164" hidden="1" customWidth="1"/>
    <col min="6918" max="6918" width="12.7109375" style="164" hidden="1" customWidth="1"/>
    <col min="6919" max="6919" width="9.28515625" style="164" hidden="1" customWidth="1"/>
    <col min="6920" max="6920" width="0" style="164" hidden="1" customWidth="1"/>
    <col min="6921" max="7168" width="0" style="164" hidden="1"/>
    <col min="7169" max="7169" width="16.28515625" style="164" hidden="1" customWidth="1"/>
    <col min="7170" max="7171" width="13.42578125" style="164" hidden="1" customWidth="1"/>
    <col min="7172" max="7172" width="16" style="164" hidden="1" customWidth="1"/>
    <col min="7173" max="7173" width="14.7109375" style="164" hidden="1" customWidth="1"/>
    <col min="7174" max="7174" width="12.7109375" style="164" hidden="1" customWidth="1"/>
    <col min="7175" max="7175" width="9.28515625" style="164" hidden="1" customWidth="1"/>
    <col min="7176" max="7176" width="0" style="164" hidden="1" customWidth="1"/>
    <col min="7177" max="7424" width="0" style="164" hidden="1"/>
    <col min="7425" max="7425" width="16.28515625" style="164" hidden="1" customWidth="1"/>
    <col min="7426" max="7427" width="13.42578125" style="164" hidden="1" customWidth="1"/>
    <col min="7428" max="7428" width="16" style="164" hidden="1" customWidth="1"/>
    <col min="7429" max="7429" width="14.7109375" style="164" hidden="1" customWidth="1"/>
    <col min="7430" max="7430" width="12.7109375" style="164" hidden="1" customWidth="1"/>
    <col min="7431" max="7431" width="9.28515625" style="164" hidden="1" customWidth="1"/>
    <col min="7432" max="7432" width="0" style="164" hidden="1" customWidth="1"/>
    <col min="7433" max="7680" width="0" style="164" hidden="1"/>
    <col min="7681" max="7681" width="16.28515625" style="164" hidden="1" customWidth="1"/>
    <col min="7682" max="7683" width="13.42578125" style="164" hidden="1" customWidth="1"/>
    <col min="7684" max="7684" width="16" style="164" hidden="1" customWidth="1"/>
    <col min="7685" max="7685" width="14.7109375" style="164" hidden="1" customWidth="1"/>
    <col min="7686" max="7686" width="12.7109375" style="164" hidden="1" customWidth="1"/>
    <col min="7687" max="7687" width="9.28515625" style="164" hidden="1" customWidth="1"/>
    <col min="7688" max="7688" width="0" style="164" hidden="1" customWidth="1"/>
    <col min="7689" max="7936" width="0" style="164" hidden="1"/>
    <col min="7937" max="7937" width="16.28515625" style="164" hidden="1" customWidth="1"/>
    <col min="7938" max="7939" width="13.42578125" style="164" hidden="1" customWidth="1"/>
    <col min="7940" max="7940" width="16" style="164" hidden="1" customWidth="1"/>
    <col min="7941" max="7941" width="14.7109375" style="164" hidden="1" customWidth="1"/>
    <col min="7942" max="7942" width="12.7109375" style="164" hidden="1" customWidth="1"/>
    <col min="7943" max="7943" width="9.28515625" style="164" hidden="1" customWidth="1"/>
    <col min="7944" max="7944" width="0" style="164" hidden="1" customWidth="1"/>
    <col min="7945" max="8192" width="0" style="164" hidden="1"/>
    <col min="8193" max="8193" width="16.28515625" style="164" hidden="1" customWidth="1"/>
    <col min="8194" max="8195" width="13.42578125" style="164" hidden="1" customWidth="1"/>
    <col min="8196" max="8196" width="16" style="164" hidden="1" customWidth="1"/>
    <col min="8197" max="8197" width="14.7109375" style="164" hidden="1" customWidth="1"/>
    <col min="8198" max="8198" width="12.7109375" style="164" hidden="1" customWidth="1"/>
    <col min="8199" max="8199" width="9.28515625" style="164" hidden="1" customWidth="1"/>
    <col min="8200" max="8200" width="0" style="164" hidden="1" customWidth="1"/>
    <col min="8201" max="8448" width="0" style="164" hidden="1"/>
    <col min="8449" max="8449" width="16.28515625" style="164" hidden="1" customWidth="1"/>
    <col min="8450" max="8451" width="13.42578125" style="164" hidden="1" customWidth="1"/>
    <col min="8452" max="8452" width="16" style="164" hidden="1" customWidth="1"/>
    <col min="8453" max="8453" width="14.7109375" style="164" hidden="1" customWidth="1"/>
    <col min="8454" max="8454" width="12.7109375" style="164" hidden="1" customWidth="1"/>
    <col min="8455" max="8455" width="9.28515625" style="164" hidden="1" customWidth="1"/>
    <col min="8456" max="8456" width="0" style="164" hidden="1" customWidth="1"/>
    <col min="8457" max="8704" width="0" style="164" hidden="1"/>
    <col min="8705" max="8705" width="16.28515625" style="164" hidden="1" customWidth="1"/>
    <col min="8706" max="8707" width="13.42578125" style="164" hidden="1" customWidth="1"/>
    <col min="8708" max="8708" width="16" style="164" hidden="1" customWidth="1"/>
    <col min="8709" max="8709" width="14.7109375" style="164" hidden="1" customWidth="1"/>
    <col min="8710" max="8710" width="12.7109375" style="164" hidden="1" customWidth="1"/>
    <col min="8711" max="8711" width="9.28515625" style="164" hidden="1" customWidth="1"/>
    <col min="8712" max="8712" width="0" style="164" hidden="1" customWidth="1"/>
    <col min="8713" max="8960" width="0" style="164" hidden="1"/>
    <col min="8961" max="8961" width="16.28515625" style="164" hidden="1" customWidth="1"/>
    <col min="8962" max="8963" width="13.42578125" style="164" hidden="1" customWidth="1"/>
    <col min="8964" max="8964" width="16" style="164" hidden="1" customWidth="1"/>
    <col min="8965" max="8965" width="14.7109375" style="164" hidden="1" customWidth="1"/>
    <col min="8966" max="8966" width="12.7109375" style="164" hidden="1" customWidth="1"/>
    <col min="8967" max="8967" width="9.28515625" style="164" hidden="1" customWidth="1"/>
    <col min="8968" max="8968" width="0" style="164" hidden="1" customWidth="1"/>
    <col min="8969" max="9216" width="0" style="164" hidden="1"/>
    <col min="9217" max="9217" width="16.28515625" style="164" hidden="1" customWidth="1"/>
    <col min="9218" max="9219" width="13.42578125" style="164" hidden="1" customWidth="1"/>
    <col min="9220" max="9220" width="16" style="164" hidden="1" customWidth="1"/>
    <col min="9221" max="9221" width="14.7109375" style="164" hidden="1" customWidth="1"/>
    <col min="9222" max="9222" width="12.7109375" style="164" hidden="1" customWidth="1"/>
    <col min="9223" max="9223" width="9.28515625" style="164" hidden="1" customWidth="1"/>
    <col min="9224" max="9224" width="0" style="164" hidden="1" customWidth="1"/>
    <col min="9225" max="9472" width="0" style="164" hidden="1"/>
    <col min="9473" max="9473" width="16.28515625" style="164" hidden="1" customWidth="1"/>
    <col min="9474" max="9475" width="13.42578125" style="164" hidden="1" customWidth="1"/>
    <col min="9476" max="9476" width="16" style="164" hidden="1" customWidth="1"/>
    <col min="9477" max="9477" width="14.7109375" style="164" hidden="1" customWidth="1"/>
    <col min="9478" max="9478" width="12.7109375" style="164" hidden="1" customWidth="1"/>
    <col min="9479" max="9479" width="9.28515625" style="164" hidden="1" customWidth="1"/>
    <col min="9480" max="9480" width="0" style="164" hidden="1" customWidth="1"/>
    <col min="9481" max="9728" width="0" style="164" hidden="1"/>
    <col min="9729" max="9729" width="16.28515625" style="164" hidden="1" customWidth="1"/>
    <col min="9730" max="9731" width="13.42578125" style="164" hidden="1" customWidth="1"/>
    <col min="9732" max="9732" width="16" style="164" hidden="1" customWidth="1"/>
    <col min="9733" max="9733" width="14.7109375" style="164" hidden="1" customWidth="1"/>
    <col min="9734" max="9734" width="12.7109375" style="164" hidden="1" customWidth="1"/>
    <col min="9735" max="9735" width="9.28515625" style="164" hidden="1" customWidth="1"/>
    <col min="9736" max="9736" width="0" style="164" hidden="1" customWidth="1"/>
    <col min="9737" max="9984" width="0" style="164" hidden="1"/>
    <col min="9985" max="9985" width="16.28515625" style="164" hidden="1" customWidth="1"/>
    <col min="9986" max="9987" width="13.42578125" style="164" hidden="1" customWidth="1"/>
    <col min="9988" max="9988" width="16" style="164" hidden="1" customWidth="1"/>
    <col min="9989" max="9989" width="14.7109375" style="164" hidden="1" customWidth="1"/>
    <col min="9990" max="9990" width="12.7109375" style="164" hidden="1" customWidth="1"/>
    <col min="9991" max="9991" width="9.28515625" style="164" hidden="1" customWidth="1"/>
    <col min="9992" max="9992" width="0" style="164" hidden="1" customWidth="1"/>
    <col min="9993" max="10240" width="0" style="164" hidden="1"/>
    <col min="10241" max="10241" width="16.28515625" style="164" hidden="1" customWidth="1"/>
    <col min="10242" max="10243" width="13.42578125" style="164" hidden="1" customWidth="1"/>
    <col min="10244" max="10244" width="16" style="164" hidden="1" customWidth="1"/>
    <col min="10245" max="10245" width="14.7109375" style="164" hidden="1" customWidth="1"/>
    <col min="10246" max="10246" width="12.7109375" style="164" hidden="1" customWidth="1"/>
    <col min="10247" max="10247" width="9.28515625" style="164" hidden="1" customWidth="1"/>
    <col min="10248" max="10248" width="0" style="164" hidden="1" customWidth="1"/>
    <col min="10249" max="10496" width="0" style="164" hidden="1"/>
    <col min="10497" max="10497" width="16.28515625" style="164" hidden="1" customWidth="1"/>
    <col min="10498" max="10499" width="13.42578125" style="164" hidden="1" customWidth="1"/>
    <col min="10500" max="10500" width="16" style="164" hidden="1" customWidth="1"/>
    <col min="10501" max="10501" width="14.7109375" style="164" hidden="1" customWidth="1"/>
    <col min="10502" max="10502" width="12.7109375" style="164" hidden="1" customWidth="1"/>
    <col min="10503" max="10503" width="9.28515625" style="164" hidden="1" customWidth="1"/>
    <col min="10504" max="10504" width="0" style="164" hidden="1" customWidth="1"/>
    <col min="10505" max="10752" width="0" style="164" hidden="1"/>
    <col min="10753" max="10753" width="16.28515625" style="164" hidden="1" customWidth="1"/>
    <col min="10754" max="10755" width="13.42578125" style="164" hidden="1" customWidth="1"/>
    <col min="10756" max="10756" width="16" style="164" hidden="1" customWidth="1"/>
    <col min="10757" max="10757" width="14.7109375" style="164" hidden="1" customWidth="1"/>
    <col min="10758" max="10758" width="12.7109375" style="164" hidden="1" customWidth="1"/>
    <col min="10759" max="10759" width="9.28515625" style="164" hidden="1" customWidth="1"/>
    <col min="10760" max="10760" width="0" style="164" hidden="1" customWidth="1"/>
    <col min="10761" max="11008" width="0" style="164" hidden="1"/>
    <col min="11009" max="11009" width="16.28515625" style="164" hidden="1" customWidth="1"/>
    <col min="11010" max="11011" width="13.42578125" style="164" hidden="1" customWidth="1"/>
    <col min="11012" max="11012" width="16" style="164" hidden="1" customWidth="1"/>
    <col min="11013" max="11013" width="14.7109375" style="164" hidden="1" customWidth="1"/>
    <col min="11014" max="11014" width="12.7109375" style="164" hidden="1" customWidth="1"/>
    <col min="11015" max="11015" width="9.28515625" style="164" hidden="1" customWidth="1"/>
    <col min="11016" max="11016" width="0" style="164" hidden="1" customWidth="1"/>
    <col min="11017" max="11264" width="0" style="164" hidden="1"/>
    <col min="11265" max="11265" width="16.28515625" style="164" hidden="1" customWidth="1"/>
    <col min="11266" max="11267" width="13.42578125" style="164" hidden="1" customWidth="1"/>
    <col min="11268" max="11268" width="16" style="164" hidden="1" customWidth="1"/>
    <col min="11269" max="11269" width="14.7109375" style="164" hidden="1" customWidth="1"/>
    <col min="11270" max="11270" width="12.7109375" style="164" hidden="1" customWidth="1"/>
    <col min="11271" max="11271" width="9.28515625" style="164" hidden="1" customWidth="1"/>
    <col min="11272" max="11272" width="0" style="164" hidden="1" customWidth="1"/>
    <col min="11273" max="11520" width="0" style="164" hidden="1"/>
    <col min="11521" max="11521" width="16.28515625" style="164" hidden="1" customWidth="1"/>
    <col min="11522" max="11523" width="13.42578125" style="164" hidden="1" customWidth="1"/>
    <col min="11524" max="11524" width="16" style="164" hidden="1" customWidth="1"/>
    <col min="11525" max="11525" width="14.7109375" style="164" hidden="1" customWidth="1"/>
    <col min="11526" max="11526" width="12.7109375" style="164" hidden="1" customWidth="1"/>
    <col min="11527" max="11527" width="9.28515625" style="164" hidden="1" customWidth="1"/>
    <col min="11528" max="11528" width="0" style="164" hidden="1" customWidth="1"/>
    <col min="11529" max="11776" width="0" style="164" hidden="1"/>
    <col min="11777" max="11777" width="16.28515625" style="164" hidden="1" customWidth="1"/>
    <col min="11778" max="11779" width="13.42578125" style="164" hidden="1" customWidth="1"/>
    <col min="11780" max="11780" width="16" style="164" hidden="1" customWidth="1"/>
    <col min="11781" max="11781" width="14.7109375" style="164" hidden="1" customWidth="1"/>
    <col min="11782" max="11782" width="12.7109375" style="164" hidden="1" customWidth="1"/>
    <col min="11783" max="11783" width="9.28515625" style="164" hidden="1" customWidth="1"/>
    <col min="11784" max="11784" width="0" style="164" hidden="1" customWidth="1"/>
    <col min="11785" max="12032" width="0" style="164" hidden="1"/>
    <col min="12033" max="12033" width="16.28515625" style="164" hidden="1" customWidth="1"/>
    <col min="12034" max="12035" width="13.42578125" style="164" hidden="1" customWidth="1"/>
    <col min="12036" max="12036" width="16" style="164" hidden="1" customWidth="1"/>
    <col min="12037" max="12037" width="14.7109375" style="164" hidden="1" customWidth="1"/>
    <col min="12038" max="12038" width="12.7109375" style="164" hidden="1" customWidth="1"/>
    <col min="12039" max="12039" width="9.28515625" style="164" hidden="1" customWidth="1"/>
    <col min="12040" max="12040" width="0" style="164" hidden="1" customWidth="1"/>
    <col min="12041" max="12288" width="0" style="164" hidden="1"/>
    <col min="12289" max="12289" width="16.28515625" style="164" hidden="1" customWidth="1"/>
    <col min="12290" max="12291" width="13.42578125" style="164" hidden="1" customWidth="1"/>
    <col min="12292" max="12292" width="16" style="164" hidden="1" customWidth="1"/>
    <col min="12293" max="12293" width="14.7109375" style="164" hidden="1" customWidth="1"/>
    <col min="12294" max="12294" width="12.7109375" style="164" hidden="1" customWidth="1"/>
    <col min="12295" max="12295" width="9.28515625" style="164" hidden="1" customWidth="1"/>
    <col min="12296" max="12296" width="0" style="164" hidden="1" customWidth="1"/>
    <col min="12297" max="12544" width="0" style="164" hidden="1"/>
    <col min="12545" max="12545" width="16.28515625" style="164" hidden="1" customWidth="1"/>
    <col min="12546" max="12547" width="13.42578125" style="164" hidden="1" customWidth="1"/>
    <col min="12548" max="12548" width="16" style="164" hidden="1" customWidth="1"/>
    <col min="12549" max="12549" width="14.7109375" style="164" hidden="1" customWidth="1"/>
    <col min="12550" max="12550" width="12.7109375" style="164" hidden="1" customWidth="1"/>
    <col min="12551" max="12551" width="9.28515625" style="164" hidden="1" customWidth="1"/>
    <col min="12552" max="12552" width="0" style="164" hidden="1" customWidth="1"/>
    <col min="12553" max="12800" width="0" style="164" hidden="1"/>
    <col min="12801" max="12801" width="16.28515625" style="164" hidden="1" customWidth="1"/>
    <col min="12802" max="12803" width="13.42578125" style="164" hidden="1" customWidth="1"/>
    <col min="12804" max="12804" width="16" style="164" hidden="1" customWidth="1"/>
    <col min="12805" max="12805" width="14.7109375" style="164" hidden="1" customWidth="1"/>
    <col min="12806" max="12806" width="12.7109375" style="164" hidden="1" customWidth="1"/>
    <col min="12807" max="12807" width="9.28515625" style="164" hidden="1" customWidth="1"/>
    <col min="12808" max="12808" width="0" style="164" hidden="1" customWidth="1"/>
    <col min="12809" max="13056" width="0" style="164" hidden="1"/>
    <col min="13057" max="13057" width="16.28515625" style="164" hidden="1" customWidth="1"/>
    <col min="13058" max="13059" width="13.42578125" style="164" hidden="1" customWidth="1"/>
    <col min="13060" max="13060" width="16" style="164" hidden="1" customWidth="1"/>
    <col min="13061" max="13061" width="14.7109375" style="164" hidden="1" customWidth="1"/>
    <col min="13062" max="13062" width="12.7109375" style="164" hidden="1" customWidth="1"/>
    <col min="13063" max="13063" width="9.28515625" style="164" hidden="1" customWidth="1"/>
    <col min="13064" max="13064" width="0" style="164" hidden="1" customWidth="1"/>
    <col min="13065" max="13312" width="0" style="164" hidden="1"/>
    <col min="13313" max="13313" width="16.28515625" style="164" hidden="1" customWidth="1"/>
    <col min="13314" max="13315" width="13.42578125" style="164" hidden="1" customWidth="1"/>
    <col min="13316" max="13316" width="16" style="164" hidden="1" customWidth="1"/>
    <col min="13317" max="13317" width="14.7109375" style="164" hidden="1" customWidth="1"/>
    <col min="13318" max="13318" width="12.7109375" style="164" hidden="1" customWidth="1"/>
    <col min="13319" max="13319" width="9.28515625" style="164" hidden="1" customWidth="1"/>
    <col min="13320" max="13320" width="0" style="164" hidden="1" customWidth="1"/>
    <col min="13321" max="13568" width="0" style="164" hidden="1"/>
    <col min="13569" max="13569" width="16.28515625" style="164" hidden="1" customWidth="1"/>
    <col min="13570" max="13571" width="13.42578125" style="164" hidden="1" customWidth="1"/>
    <col min="13572" max="13572" width="16" style="164" hidden="1" customWidth="1"/>
    <col min="13573" max="13573" width="14.7109375" style="164" hidden="1" customWidth="1"/>
    <col min="13574" max="13574" width="12.7109375" style="164" hidden="1" customWidth="1"/>
    <col min="13575" max="13575" width="9.28515625" style="164" hidden="1" customWidth="1"/>
    <col min="13576" max="13576" width="0" style="164" hidden="1" customWidth="1"/>
    <col min="13577" max="13824" width="0" style="164" hidden="1"/>
    <col min="13825" max="13825" width="16.28515625" style="164" hidden="1" customWidth="1"/>
    <col min="13826" max="13827" width="13.42578125" style="164" hidden="1" customWidth="1"/>
    <col min="13828" max="13828" width="16" style="164" hidden="1" customWidth="1"/>
    <col min="13829" max="13829" width="14.7109375" style="164" hidden="1" customWidth="1"/>
    <col min="13830" max="13830" width="12.7109375" style="164" hidden="1" customWidth="1"/>
    <col min="13831" max="13831" width="9.28515625" style="164" hidden="1" customWidth="1"/>
    <col min="13832" max="13832" width="0" style="164" hidden="1" customWidth="1"/>
    <col min="13833" max="14080" width="0" style="164" hidden="1"/>
    <col min="14081" max="14081" width="16.28515625" style="164" hidden="1" customWidth="1"/>
    <col min="14082" max="14083" width="13.42578125" style="164" hidden="1" customWidth="1"/>
    <col min="14084" max="14084" width="16" style="164" hidden="1" customWidth="1"/>
    <col min="14085" max="14085" width="14.7109375" style="164" hidden="1" customWidth="1"/>
    <col min="14086" max="14086" width="12.7109375" style="164" hidden="1" customWidth="1"/>
    <col min="14087" max="14087" width="9.28515625" style="164" hidden="1" customWidth="1"/>
    <col min="14088" max="14088" width="0" style="164" hidden="1" customWidth="1"/>
    <col min="14089" max="14336" width="0" style="164" hidden="1"/>
    <col min="14337" max="14337" width="16.28515625" style="164" hidden="1" customWidth="1"/>
    <col min="14338" max="14339" width="13.42578125" style="164" hidden="1" customWidth="1"/>
    <col min="14340" max="14340" width="16" style="164" hidden="1" customWidth="1"/>
    <col min="14341" max="14341" width="14.7109375" style="164" hidden="1" customWidth="1"/>
    <col min="14342" max="14342" width="12.7109375" style="164" hidden="1" customWidth="1"/>
    <col min="14343" max="14343" width="9.28515625" style="164" hidden="1" customWidth="1"/>
    <col min="14344" max="14344" width="0" style="164" hidden="1" customWidth="1"/>
    <col min="14345" max="14592" width="0" style="164" hidden="1"/>
    <col min="14593" max="14593" width="16.28515625" style="164" hidden="1" customWidth="1"/>
    <col min="14594" max="14595" width="13.42578125" style="164" hidden="1" customWidth="1"/>
    <col min="14596" max="14596" width="16" style="164" hidden="1" customWidth="1"/>
    <col min="14597" max="14597" width="14.7109375" style="164" hidden="1" customWidth="1"/>
    <col min="14598" max="14598" width="12.7109375" style="164" hidden="1" customWidth="1"/>
    <col min="14599" max="14599" width="9.28515625" style="164" hidden="1" customWidth="1"/>
    <col min="14600" max="14600" width="0" style="164" hidden="1" customWidth="1"/>
    <col min="14601" max="14848" width="0" style="164" hidden="1"/>
    <col min="14849" max="14849" width="16.28515625" style="164" hidden="1" customWidth="1"/>
    <col min="14850" max="14851" width="13.42578125" style="164" hidden="1" customWidth="1"/>
    <col min="14852" max="14852" width="16" style="164" hidden="1" customWidth="1"/>
    <col min="14853" max="14853" width="14.7109375" style="164" hidden="1" customWidth="1"/>
    <col min="14854" max="14854" width="12.7109375" style="164" hidden="1" customWidth="1"/>
    <col min="14855" max="14855" width="9.28515625" style="164" hidden="1" customWidth="1"/>
    <col min="14856" max="14856" width="0" style="164" hidden="1" customWidth="1"/>
    <col min="14857" max="15104" width="0" style="164" hidden="1"/>
    <col min="15105" max="15105" width="16.28515625" style="164" hidden="1" customWidth="1"/>
    <col min="15106" max="15107" width="13.42578125" style="164" hidden="1" customWidth="1"/>
    <col min="15108" max="15108" width="16" style="164" hidden="1" customWidth="1"/>
    <col min="15109" max="15109" width="14.7109375" style="164" hidden="1" customWidth="1"/>
    <col min="15110" max="15110" width="12.7109375" style="164" hidden="1" customWidth="1"/>
    <col min="15111" max="15111" width="9.28515625" style="164" hidden="1" customWidth="1"/>
    <col min="15112" max="15112" width="0" style="164" hidden="1" customWidth="1"/>
    <col min="15113" max="15360" width="0" style="164" hidden="1"/>
    <col min="15361" max="15361" width="16.28515625" style="164" hidden="1" customWidth="1"/>
    <col min="15362" max="15363" width="13.42578125" style="164" hidden="1" customWidth="1"/>
    <col min="15364" max="15364" width="16" style="164" hidden="1" customWidth="1"/>
    <col min="15365" max="15365" width="14.7109375" style="164" hidden="1" customWidth="1"/>
    <col min="15366" max="15366" width="12.7109375" style="164" hidden="1" customWidth="1"/>
    <col min="15367" max="15367" width="9.28515625" style="164" hidden="1" customWidth="1"/>
    <col min="15368" max="15368" width="0" style="164" hidden="1" customWidth="1"/>
    <col min="15369" max="15616" width="0" style="164" hidden="1"/>
    <col min="15617" max="15617" width="16.28515625" style="164" hidden="1" customWidth="1"/>
    <col min="15618" max="15619" width="13.42578125" style="164" hidden="1" customWidth="1"/>
    <col min="15620" max="15620" width="16" style="164" hidden="1" customWidth="1"/>
    <col min="15621" max="15621" width="14.7109375" style="164" hidden="1" customWidth="1"/>
    <col min="15622" max="15622" width="12.7109375" style="164" hidden="1" customWidth="1"/>
    <col min="15623" max="15623" width="9.28515625" style="164" hidden="1" customWidth="1"/>
    <col min="15624" max="15624" width="0" style="164" hidden="1" customWidth="1"/>
    <col min="15625" max="15872" width="0" style="164" hidden="1"/>
    <col min="15873" max="15873" width="16.28515625" style="164" hidden="1" customWidth="1"/>
    <col min="15874" max="15875" width="13.42578125" style="164" hidden="1" customWidth="1"/>
    <col min="15876" max="15876" width="16" style="164" hidden="1" customWidth="1"/>
    <col min="15877" max="15877" width="14.7109375" style="164" hidden="1" customWidth="1"/>
    <col min="15878" max="15878" width="12.7109375" style="164" hidden="1" customWidth="1"/>
    <col min="15879" max="15879" width="9.28515625" style="164" hidden="1" customWidth="1"/>
    <col min="15880" max="15880" width="0" style="164" hidden="1" customWidth="1"/>
    <col min="15881" max="16128" width="0" style="164" hidden="1"/>
    <col min="16129" max="16129" width="16.28515625" style="164" hidden="1" customWidth="1"/>
    <col min="16130" max="16131" width="13.42578125" style="164" hidden="1" customWidth="1"/>
    <col min="16132" max="16132" width="16" style="164" hidden="1" customWidth="1"/>
    <col min="16133" max="16133" width="14.7109375" style="164" hidden="1" customWidth="1"/>
    <col min="16134" max="16134" width="12.7109375" style="164" hidden="1" customWidth="1"/>
    <col min="16135" max="16135" width="9.28515625" style="164" hidden="1" customWidth="1"/>
    <col min="16136" max="16136" width="0" style="164" hidden="1" customWidth="1"/>
    <col min="16137" max="16384" width="0" style="164" hidden="1"/>
  </cols>
  <sheetData>
    <row r="1" spans="1:7" ht="16.5" thickBot="1">
      <c r="A1" s="163" t="s">
        <v>648</v>
      </c>
    </row>
    <row r="2" spans="1:7">
      <c r="A2" s="166" t="s">
        <v>5</v>
      </c>
      <c r="B2" s="167" t="s">
        <v>11</v>
      </c>
      <c r="C2" s="168" t="s">
        <v>11</v>
      </c>
      <c r="D2" s="169" t="s">
        <v>312</v>
      </c>
      <c r="E2" s="168" t="s">
        <v>11</v>
      </c>
      <c r="F2" s="169" t="s">
        <v>312</v>
      </c>
    </row>
    <row r="3" spans="1:7">
      <c r="B3" s="170" t="s">
        <v>17</v>
      </c>
      <c r="C3" s="171" t="s">
        <v>17</v>
      </c>
      <c r="D3" s="172" t="str">
        <f>B6&amp;"-"</f>
        <v>rev utfall,-</v>
      </c>
      <c r="E3" s="171" t="s">
        <v>17</v>
      </c>
      <c r="F3" s="173" t="s">
        <v>649</v>
      </c>
    </row>
    <row r="4" spans="1:7">
      <c r="A4" s="164" t="s">
        <v>18</v>
      </c>
      <c r="B4" s="174" t="s">
        <v>313</v>
      </c>
      <c r="C4" s="173" t="s">
        <v>313</v>
      </c>
      <c r="D4" s="175" t="s">
        <v>650</v>
      </c>
      <c r="E4" s="173" t="s">
        <v>313</v>
      </c>
      <c r="F4" s="176" t="s">
        <v>22</v>
      </c>
    </row>
    <row r="5" spans="1:7">
      <c r="B5" s="177" t="s">
        <v>651</v>
      </c>
      <c r="C5" s="177" t="s">
        <v>651</v>
      </c>
      <c r="D5" s="178" t="s">
        <v>22</v>
      </c>
      <c r="E5" s="177" t="s">
        <v>652</v>
      </c>
      <c r="F5" s="179"/>
    </row>
    <row r="6" spans="1:7">
      <c r="A6" s="180"/>
      <c r="B6" s="182" t="s">
        <v>653</v>
      </c>
      <c r="C6" s="182" t="s">
        <v>654</v>
      </c>
      <c r="D6" s="179"/>
      <c r="E6" s="181" t="s">
        <v>324</v>
      </c>
      <c r="F6" s="179"/>
    </row>
    <row r="7" spans="1:7">
      <c r="A7" s="180"/>
      <c r="B7" s="182" t="s">
        <v>655</v>
      </c>
      <c r="C7" s="182" t="s">
        <v>656</v>
      </c>
      <c r="D7" s="179"/>
      <c r="E7" s="192" t="s">
        <v>657</v>
      </c>
      <c r="F7" s="179"/>
    </row>
    <row r="8" spans="1:7">
      <c r="A8" s="183"/>
      <c r="B8" s="183"/>
      <c r="C8" s="184"/>
      <c r="D8" s="185"/>
      <c r="E8" s="184"/>
      <c r="F8" s="186"/>
    </row>
    <row r="9" spans="1:7" ht="27" customHeight="1">
      <c r="A9" s="145" t="s">
        <v>334</v>
      </c>
      <c r="B9" s="154"/>
      <c r="C9" s="148"/>
      <c r="D9" s="146"/>
      <c r="E9" s="146"/>
      <c r="F9" s="146"/>
      <c r="G9" s="144"/>
    </row>
    <row r="10" spans="1:7">
      <c r="A10" s="151" t="s">
        <v>314</v>
      </c>
      <c r="B10" s="154">
        <v>52756377</v>
      </c>
      <c r="C10" s="154">
        <v>52746863</v>
      </c>
      <c r="D10" s="154">
        <v>9514</v>
      </c>
      <c r="E10" s="154">
        <v>38690793</v>
      </c>
      <c r="F10" s="154">
        <v>14065584</v>
      </c>
      <c r="G10" s="146"/>
    </row>
    <row r="11" spans="1:7">
      <c r="A11" s="151" t="s">
        <v>335</v>
      </c>
      <c r="B11" s="154">
        <v>-29207477</v>
      </c>
      <c r="C11" s="154">
        <v>-29208013</v>
      </c>
      <c r="D11" s="154">
        <v>536</v>
      </c>
      <c r="E11" s="154">
        <v>-24205929</v>
      </c>
      <c r="F11" s="154">
        <v>-5001548</v>
      </c>
      <c r="G11" s="154"/>
    </row>
    <row r="12" spans="1:7">
      <c r="A12" s="151" t="s">
        <v>336</v>
      </c>
      <c r="B12" s="154">
        <v>30979630</v>
      </c>
      <c r="C12" s="154">
        <v>30981210</v>
      </c>
      <c r="D12" s="154">
        <v>-1580</v>
      </c>
      <c r="E12" s="154">
        <v>43467072</v>
      </c>
      <c r="F12" s="154">
        <v>-12487442</v>
      </c>
      <c r="G12" s="154"/>
    </row>
    <row r="13" spans="1:7">
      <c r="A13" s="151" t="s">
        <v>337</v>
      </c>
      <c r="B13" s="154">
        <v>-109508758</v>
      </c>
      <c r="C13" s="154">
        <v>-109507175</v>
      </c>
      <c r="D13" s="154">
        <v>-1583</v>
      </c>
      <c r="E13" s="154">
        <v>-108206559</v>
      </c>
      <c r="F13" s="154">
        <v>-1302199</v>
      </c>
      <c r="G13" s="154"/>
    </row>
    <row r="14" spans="1:7">
      <c r="A14" s="151" t="s">
        <v>338</v>
      </c>
      <c r="B14" s="154">
        <v>-171633418</v>
      </c>
      <c r="C14" s="154">
        <v>-171622825</v>
      </c>
      <c r="D14" s="154">
        <v>-10593</v>
      </c>
      <c r="E14" s="154">
        <v>-159921437</v>
      </c>
      <c r="F14" s="154">
        <v>-11711981</v>
      </c>
      <c r="G14" s="154"/>
    </row>
    <row r="15" spans="1:7">
      <c r="A15" s="151" t="s">
        <v>339</v>
      </c>
      <c r="B15" s="154">
        <v>-74554723</v>
      </c>
      <c r="C15" s="154">
        <v>-74087928</v>
      </c>
      <c r="D15" s="154">
        <v>-466795</v>
      </c>
      <c r="E15" s="154">
        <v>-45953092</v>
      </c>
      <c r="F15" s="154">
        <v>-28601631</v>
      </c>
      <c r="G15" s="154"/>
    </row>
    <row r="16" spans="1:7" ht="12.75" customHeight="1">
      <c r="A16" s="151" t="s">
        <v>340</v>
      </c>
      <c r="B16" s="154">
        <v>-29572203</v>
      </c>
      <c r="C16" s="154">
        <v>-29570521</v>
      </c>
      <c r="D16" s="154">
        <v>-1682</v>
      </c>
      <c r="E16" s="154">
        <v>-20521415</v>
      </c>
      <c r="F16" s="154">
        <v>-9050788</v>
      </c>
      <c r="G16" s="154"/>
    </row>
    <row r="17" spans="1:8" ht="12.75" customHeight="1">
      <c r="A17" s="151" t="s">
        <v>341</v>
      </c>
      <c r="B17" s="154">
        <v>-151867375</v>
      </c>
      <c r="C17" s="154">
        <v>-151875783</v>
      </c>
      <c r="D17" s="154">
        <v>8408</v>
      </c>
      <c r="E17" s="154">
        <v>-143631565</v>
      </c>
      <c r="F17" s="154">
        <v>-8235810</v>
      </c>
      <c r="G17" s="154"/>
    </row>
    <row r="18" spans="1:8" ht="12.75" customHeight="1">
      <c r="A18" s="151" t="s">
        <v>342</v>
      </c>
      <c r="B18" s="154">
        <v>-20518178</v>
      </c>
      <c r="C18" s="154">
        <v>-20512490</v>
      </c>
      <c r="D18" s="154">
        <v>-5688</v>
      </c>
      <c r="E18" s="154">
        <v>-14834972</v>
      </c>
      <c r="F18" s="154">
        <v>-5683206</v>
      </c>
      <c r="G18" s="154"/>
    </row>
    <row r="19" spans="1:8" ht="12.75" customHeight="1">
      <c r="A19" s="151" t="s">
        <v>343</v>
      </c>
      <c r="B19" s="154">
        <v>-624879</v>
      </c>
      <c r="C19" s="154">
        <v>-623897</v>
      </c>
      <c r="D19" s="154">
        <v>-982</v>
      </c>
      <c r="E19" s="154">
        <v>-2131815</v>
      </c>
      <c r="F19" s="154">
        <v>1506936</v>
      </c>
      <c r="G19" s="154"/>
    </row>
    <row r="20" spans="1:8" ht="12.75" customHeight="1">
      <c r="A20" s="151" t="s">
        <v>344</v>
      </c>
      <c r="B20" s="154">
        <v>-50083360</v>
      </c>
      <c r="C20" s="154">
        <v>-50079607</v>
      </c>
      <c r="D20" s="154">
        <v>-3753</v>
      </c>
      <c r="E20" s="154">
        <v>-37865778</v>
      </c>
      <c r="F20" s="154">
        <v>-12217582</v>
      </c>
      <c r="G20" s="154"/>
    </row>
    <row r="21" spans="1:8" ht="12.75" customHeight="1">
      <c r="A21" s="151" t="s">
        <v>345</v>
      </c>
      <c r="B21" s="154">
        <v>-847468</v>
      </c>
      <c r="C21" s="154">
        <v>-849630</v>
      </c>
      <c r="D21" s="154">
        <v>2162</v>
      </c>
      <c r="E21" s="154">
        <v>554635</v>
      </c>
      <c r="F21" s="154">
        <v>-1402103</v>
      </c>
      <c r="G21" s="154"/>
    </row>
    <row r="22" spans="1:8">
      <c r="A22" s="151" t="s">
        <v>346</v>
      </c>
      <c r="B22" s="154">
        <v>-46985974</v>
      </c>
      <c r="C22" s="154">
        <v>-46984194</v>
      </c>
      <c r="D22" s="154">
        <v>-1780</v>
      </c>
      <c r="E22" s="154">
        <v>-34155158</v>
      </c>
      <c r="F22" s="154">
        <v>-12830816</v>
      </c>
      <c r="G22" s="154"/>
    </row>
    <row r="23" spans="1:8">
      <c r="A23" s="151" t="s">
        <v>347</v>
      </c>
      <c r="B23" s="154">
        <v>-96317388</v>
      </c>
      <c r="C23" s="154">
        <v>-96315147</v>
      </c>
      <c r="D23" s="154">
        <v>-2241</v>
      </c>
      <c r="E23" s="154">
        <v>-69229124</v>
      </c>
      <c r="F23" s="154">
        <v>-27088264</v>
      </c>
      <c r="G23" s="154"/>
    </row>
    <row r="24" spans="1:8">
      <c r="A24" s="151" t="s">
        <v>348</v>
      </c>
      <c r="B24" s="154">
        <v>-258635937</v>
      </c>
      <c r="C24" s="154">
        <v>-258622970</v>
      </c>
      <c r="D24" s="154">
        <v>-12967</v>
      </c>
      <c r="E24" s="154">
        <v>-208288084</v>
      </c>
      <c r="F24" s="154">
        <v>-50347853</v>
      </c>
      <c r="G24" s="154"/>
      <c r="H24" s="187"/>
    </row>
    <row r="25" spans="1:8">
      <c r="A25" s="151" t="s">
        <v>349</v>
      </c>
      <c r="B25" s="154">
        <v>-1907680614</v>
      </c>
      <c r="C25" s="154">
        <v>-1907582035</v>
      </c>
      <c r="D25" s="154">
        <v>-98579</v>
      </c>
      <c r="E25" s="154">
        <v>-1603692811</v>
      </c>
      <c r="F25" s="154">
        <v>-303987803</v>
      </c>
      <c r="G25" s="154"/>
    </row>
    <row r="26" spans="1:8">
      <c r="A26" s="151" t="s">
        <v>350</v>
      </c>
      <c r="B26" s="154">
        <v>-147561034</v>
      </c>
      <c r="C26" s="154">
        <v>-147554081</v>
      </c>
      <c r="D26" s="154">
        <v>-6953</v>
      </c>
      <c r="E26" s="154">
        <v>-136610836</v>
      </c>
      <c r="F26" s="154">
        <v>-10950198</v>
      </c>
      <c r="G26" s="154"/>
    </row>
    <row r="27" spans="1:8">
      <c r="A27" s="151" t="s">
        <v>351</v>
      </c>
      <c r="B27" s="154">
        <v>173437259</v>
      </c>
      <c r="C27" s="154">
        <v>173444967</v>
      </c>
      <c r="D27" s="154">
        <v>-7708</v>
      </c>
      <c r="E27" s="154">
        <v>179035417</v>
      </c>
      <c r="F27" s="154">
        <v>-5598158</v>
      </c>
      <c r="G27" s="154"/>
    </row>
    <row r="28" spans="1:8">
      <c r="A28" s="151" t="s">
        <v>352</v>
      </c>
      <c r="B28" s="154">
        <v>-19455833</v>
      </c>
      <c r="C28" s="154">
        <v>-19458232</v>
      </c>
      <c r="D28" s="154">
        <v>2399</v>
      </c>
      <c r="E28" s="154">
        <v>-16790623</v>
      </c>
      <c r="F28" s="154">
        <v>-2665210</v>
      </c>
      <c r="G28" s="154"/>
    </row>
    <row r="29" spans="1:8">
      <c r="A29" s="151" t="s">
        <v>353</v>
      </c>
      <c r="B29" s="154">
        <v>-94619133</v>
      </c>
      <c r="C29" s="154">
        <v>-94618765</v>
      </c>
      <c r="D29" s="154">
        <v>-368</v>
      </c>
      <c r="E29" s="154">
        <v>-81178578</v>
      </c>
      <c r="F29" s="154">
        <v>-13440555</v>
      </c>
      <c r="G29" s="154"/>
    </row>
    <row r="30" spans="1:8">
      <c r="A30" s="151" t="s">
        <v>354</v>
      </c>
      <c r="B30" s="154">
        <v>3269700</v>
      </c>
      <c r="C30" s="154">
        <v>3268157</v>
      </c>
      <c r="D30" s="154">
        <v>1543</v>
      </c>
      <c r="E30" s="154">
        <v>19163999</v>
      </c>
      <c r="F30" s="154">
        <v>-15894299</v>
      </c>
      <c r="G30" s="154"/>
    </row>
    <row r="31" spans="1:8">
      <c r="A31" s="151" t="s">
        <v>355</v>
      </c>
      <c r="B31" s="154">
        <v>-36485877</v>
      </c>
      <c r="C31" s="154">
        <v>-36483703</v>
      </c>
      <c r="D31" s="154">
        <v>-2174</v>
      </c>
      <c r="E31" s="154">
        <v>-18365471</v>
      </c>
      <c r="F31" s="154">
        <v>-18120406</v>
      </c>
      <c r="G31" s="154"/>
    </row>
    <row r="32" spans="1:8">
      <c r="A32" s="151" t="s">
        <v>356</v>
      </c>
      <c r="B32" s="154">
        <v>-5677546</v>
      </c>
      <c r="C32" s="154">
        <v>-5673858</v>
      </c>
      <c r="D32" s="154">
        <v>-3688</v>
      </c>
      <c r="E32" s="154">
        <v>7738595</v>
      </c>
      <c r="F32" s="154">
        <v>-13416141</v>
      </c>
      <c r="G32" s="154"/>
    </row>
    <row r="33" spans="1:7">
      <c r="A33" s="151" t="s">
        <v>357</v>
      </c>
      <c r="B33" s="154">
        <v>-26891084</v>
      </c>
      <c r="C33" s="154">
        <v>-26889428</v>
      </c>
      <c r="D33" s="154">
        <v>-1656</v>
      </c>
      <c r="E33" s="154">
        <v>-21680060</v>
      </c>
      <c r="F33" s="154">
        <v>-5211024</v>
      </c>
      <c r="G33" s="154"/>
    </row>
    <row r="34" spans="1:7">
      <c r="A34" s="151" t="s">
        <v>358</v>
      </c>
      <c r="B34" s="154">
        <v>-68263068</v>
      </c>
      <c r="C34" s="154">
        <v>-68265013</v>
      </c>
      <c r="D34" s="154">
        <v>1945</v>
      </c>
      <c r="E34" s="154">
        <v>-62965617</v>
      </c>
      <c r="F34" s="154">
        <v>-5297451</v>
      </c>
      <c r="G34" s="154"/>
    </row>
    <row r="35" spans="1:7">
      <c r="A35" s="151" t="s">
        <v>359</v>
      </c>
      <c r="B35" s="154">
        <v>-22228090</v>
      </c>
      <c r="C35" s="154">
        <v>-22226195</v>
      </c>
      <c r="D35" s="154">
        <v>-1895</v>
      </c>
      <c r="E35" s="154">
        <v>-10259830</v>
      </c>
      <c r="F35" s="154">
        <v>-11968260</v>
      </c>
      <c r="G35" s="154"/>
    </row>
    <row r="36" spans="1:7" ht="27" customHeight="1">
      <c r="A36" s="145" t="s">
        <v>360</v>
      </c>
      <c r="B36" s="154"/>
      <c r="C36" s="154"/>
      <c r="D36" s="154"/>
      <c r="E36" s="154"/>
      <c r="F36" s="154"/>
      <c r="G36" s="154"/>
    </row>
    <row r="37" spans="1:7">
      <c r="A37" s="151" t="s">
        <v>361</v>
      </c>
      <c r="B37" s="154">
        <v>-975777</v>
      </c>
      <c r="C37" s="154">
        <v>-976217</v>
      </c>
      <c r="D37" s="154">
        <v>440</v>
      </c>
      <c r="E37" s="154">
        <v>2971087</v>
      </c>
      <c r="F37" s="154">
        <v>-3946864</v>
      </c>
      <c r="G37" s="154"/>
    </row>
    <row r="38" spans="1:7">
      <c r="A38" s="151" t="s">
        <v>362</v>
      </c>
      <c r="B38" s="154">
        <v>2232859</v>
      </c>
      <c r="C38" s="154">
        <v>2233617</v>
      </c>
      <c r="D38" s="154">
        <v>-758</v>
      </c>
      <c r="E38" s="154">
        <v>1802557</v>
      </c>
      <c r="F38" s="154">
        <v>430302</v>
      </c>
      <c r="G38" s="154"/>
    </row>
    <row r="39" spans="1:7">
      <c r="A39" s="151" t="s">
        <v>363</v>
      </c>
      <c r="B39" s="154">
        <v>-27024179</v>
      </c>
      <c r="C39" s="154">
        <v>-27020009</v>
      </c>
      <c r="D39" s="154">
        <v>-4170</v>
      </c>
      <c r="E39" s="154">
        <v>-25198506</v>
      </c>
      <c r="F39" s="154">
        <v>-1825673</v>
      </c>
      <c r="G39" s="154"/>
    </row>
    <row r="40" spans="1:7">
      <c r="A40" s="151" t="s">
        <v>364</v>
      </c>
      <c r="B40" s="154">
        <v>-43601884</v>
      </c>
      <c r="C40" s="154">
        <v>-43598774</v>
      </c>
      <c r="D40" s="154">
        <v>-3110</v>
      </c>
      <c r="E40" s="154">
        <v>-37976206</v>
      </c>
      <c r="F40" s="154">
        <v>-5625678</v>
      </c>
      <c r="G40" s="154"/>
    </row>
    <row r="41" spans="1:7">
      <c r="A41" s="151" t="s">
        <v>365</v>
      </c>
      <c r="B41" s="154">
        <v>20665634</v>
      </c>
      <c r="C41" s="154">
        <v>20664602</v>
      </c>
      <c r="D41" s="154">
        <v>1032</v>
      </c>
      <c r="E41" s="154">
        <v>18246586</v>
      </c>
      <c r="F41" s="154">
        <v>2419048</v>
      </c>
      <c r="G41" s="154"/>
    </row>
    <row r="42" spans="1:7">
      <c r="A42" s="151" t="s">
        <v>366</v>
      </c>
      <c r="B42" s="154">
        <v>-54077074</v>
      </c>
      <c r="C42" s="154">
        <v>-54062670</v>
      </c>
      <c r="D42" s="154">
        <v>-14404</v>
      </c>
      <c r="E42" s="154">
        <v>-43905923</v>
      </c>
      <c r="F42" s="154">
        <v>-10171151</v>
      </c>
      <c r="G42" s="154"/>
    </row>
    <row r="43" spans="1:7">
      <c r="A43" s="151" t="s">
        <v>367</v>
      </c>
      <c r="B43" s="154">
        <v>-17953412</v>
      </c>
      <c r="C43" s="154">
        <v>-17952446</v>
      </c>
      <c r="D43" s="154">
        <v>-966</v>
      </c>
      <c r="E43" s="154">
        <v>-16283147</v>
      </c>
      <c r="F43" s="154">
        <v>-1670265</v>
      </c>
      <c r="G43" s="154"/>
    </row>
    <row r="44" spans="1:7">
      <c r="A44" s="151" t="s">
        <v>368</v>
      </c>
      <c r="B44" s="154">
        <v>-14131049</v>
      </c>
      <c r="C44" s="154">
        <v>-14128676</v>
      </c>
      <c r="D44" s="154">
        <v>-2373</v>
      </c>
      <c r="E44" s="154">
        <v>-16708499</v>
      </c>
      <c r="F44" s="154">
        <v>2577450</v>
      </c>
      <c r="G44" s="154"/>
    </row>
    <row r="45" spans="1:7" ht="27" customHeight="1">
      <c r="A45" s="145" t="s">
        <v>369</v>
      </c>
      <c r="B45" s="154"/>
      <c r="C45" s="154"/>
      <c r="D45" s="154"/>
      <c r="E45" s="154"/>
      <c r="F45" s="154"/>
      <c r="G45" s="154"/>
    </row>
    <row r="46" spans="1:7">
      <c r="A46" s="151" t="s">
        <v>370</v>
      </c>
      <c r="B46" s="154">
        <v>2314277</v>
      </c>
      <c r="C46" s="154">
        <v>2317122</v>
      </c>
      <c r="D46" s="154">
        <v>-2845</v>
      </c>
      <c r="E46" s="154">
        <v>-945862</v>
      </c>
      <c r="F46" s="154">
        <v>3260139</v>
      </c>
      <c r="G46" s="154"/>
    </row>
    <row r="47" spans="1:7">
      <c r="A47" s="151" t="s">
        <v>371</v>
      </c>
      <c r="B47" s="154">
        <v>21390541</v>
      </c>
      <c r="C47" s="154">
        <v>21391752</v>
      </c>
      <c r="D47" s="154">
        <v>-1211</v>
      </c>
      <c r="E47" s="154">
        <v>22263536</v>
      </c>
      <c r="F47" s="154">
        <v>-872995</v>
      </c>
      <c r="G47" s="154"/>
    </row>
    <row r="48" spans="1:7">
      <c r="A48" s="151" t="s">
        <v>372</v>
      </c>
      <c r="B48" s="154">
        <v>10813078</v>
      </c>
      <c r="C48" s="154">
        <v>10811266</v>
      </c>
      <c r="D48" s="154">
        <v>1812</v>
      </c>
      <c r="E48" s="154">
        <v>3108469</v>
      </c>
      <c r="F48" s="154">
        <v>7704609</v>
      </c>
      <c r="G48" s="154"/>
    </row>
    <row r="49" spans="1:7">
      <c r="A49" s="151" t="s">
        <v>373</v>
      </c>
      <c r="B49" s="154">
        <v>93527868</v>
      </c>
      <c r="C49" s="154">
        <v>93525872</v>
      </c>
      <c r="D49" s="154">
        <v>1996</v>
      </c>
      <c r="E49" s="154">
        <v>75280713</v>
      </c>
      <c r="F49" s="154">
        <v>18247155</v>
      </c>
      <c r="G49" s="154"/>
    </row>
    <row r="50" spans="1:7">
      <c r="A50" s="151" t="s">
        <v>374</v>
      </c>
      <c r="B50" s="154">
        <v>65587835</v>
      </c>
      <c r="C50" s="154">
        <v>65592917</v>
      </c>
      <c r="D50" s="154">
        <v>-5082</v>
      </c>
      <c r="E50" s="154">
        <v>58041815</v>
      </c>
      <c r="F50" s="154">
        <v>7546020</v>
      </c>
      <c r="G50" s="154"/>
    </row>
    <row r="51" spans="1:7">
      <c r="A51" s="151" t="s">
        <v>375</v>
      </c>
      <c r="B51" s="154">
        <v>-9090962</v>
      </c>
      <c r="C51" s="154">
        <v>-9088822</v>
      </c>
      <c r="D51" s="154">
        <v>-2140</v>
      </c>
      <c r="E51" s="154">
        <v>-8671280</v>
      </c>
      <c r="F51" s="154">
        <v>-419682</v>
      </c>
      <c r="G51" s="154"/>
    </row>
    <row r="52" spans="1:7">
      <c r="A52" s="151" t="s">
        <v>376</v>
      </c>
      <c r="B52" s="154">
        <v>-57351124</v>
      </c>
      <c r="C52" s="154">
        <v>-57345447</v>
      </c>
      <c r="D52" s="154">
        <v>-5677</v>
      </c>
      <c r="E52" s="154">
        <v>-43877962</v>
      </c>
      <c r="F52" s="154">
        <v>-13473162</v>
      </c>
      <c r="G52" s="154"/>
    </row>
    <row r="53" spans="1:7">
      <c r="A53" s="151" t="s">
        <v>377</v>
      </c>
      <c r="B53" s="154">
        <v>-27705412</v>
      </c>
      <c r="C53" s="154">
        <v>-27705040</v>
      </c>
      <c r="D53" s="154">
        <v>-372</v>
      </c>
      <c r="E53" s="154">
        <v>-26012765</v>
      </c>
      <c r="F53" s="154">
        <v>-1692647</v>
      </c>
      <c r="G53" s="154"/>
    </row>
    <row r="54" spans="1:7">
      <c r="A54" s="151" t="s">
        <v>378</v>
      </c>
      <c r="B54" s="154">
        <v>3987084</v>
      </c>
      <c r="C54" s="154">
        <v>3986553</v>
      </c>
      <c r="D54" s="154">
        <v>531</v>
      </c>
      <c r="E54" s="154">
        <v>2586767</v>
      </c>
      <c r="F54" s="154">
        <v>1400317</v>
      </c>
      <c r="G54" s="154"/>
    </row>
    <row r="55" spans="1:7" ht="27" customHeight="1">
      <c r="A55" s="145" t="s">
        <v>379</v>
      </c>
      <c r="B55" s="154"/>
      <c r="C55" s="154"/>
      <c r="D55" s="154"/>
      <c r="E55" s="154"/>
      <c r="F55" s="154"/>
      <c r="G55" s="154"/>
    </row>
    <row r="56" spans="1:7">
      <c r="A56" s="151" t="s">
        <v>380</v>
      </c>
      <c r="B56" s="154">
        <v>-535246</v>
      </c>
      <c r="C56" s="154">
        <v>-502211</v>
      </c>
      <c r="D56" s="154">
        <v>-33035</v>
      </c>
      <c r="E56" s="154">
        <v>-2957688</v>
      </c>
      <c r="F56" s="154">
        <v>2422442</v>
      </c>
      <c r="G56" s="154"/>
    </row>
    <row r="57" spans="1:7">
      <c r="A57" s="151" t="s">
        <v>381</v>
      </c>
      <c r="B57" s="154">
        <v>20505821</v>
      </c>
      <c r="C57" s="154">
        <v>20505148</v>
      </c>
      <c r="D57" s="154">
        <v>673</v>
      </c>
      <c r="E57" s="154">
        <v>18167512</v>
      </c>
      <c r="F57" s="154">
        <v>2338309</v>
      </c>
      <c r="G57" s="154"/>
    </row>
    <row r="58" spans="1:7">
      <c r="A58" s="151" t="s">
        <v>382</v>
      </c>
      <c r="B58" s="154">
        <v>741826</v>
      </c>
      <c r="C58" s="154">
        <v>741785</v>
      </c>
      <c r="D58" s="154">
        <v>41</v>
      </c>
      <c r="E58" s="154">
        <v>970921</v>
      </c>
      <c r="F58" s="154">
        <v>-229095</v>
      </c>
      <c r="G58" s="154"/>
    </row>
    <row r="59" spans="1:7">
      <c r="A59" s="151" t="s">
        <v>383</v>
      </c>
      <c r="B59" s="154">
        <v>-49484974</v>
      </c>
      <c r="C59" s="154">
        <v>-49471168</v>
      </c>
      <c r="D59" s="154">
        <v>-13806</v>
      </c>
      <c r="E59" s="154">
        <v>-34998827</v>
      </c>
      <c r="F59" s="154">
        <v>-14486147</v>
      </c>
      <c r="G59" s="154"/>
    </row>
    <row r="60" spans="1:7">
      <c r="A60" s="151" t="s">
        <v>384</v>
      </c>
      <c r="B60" s="154">
        <v>7186251</v>
      </c>
      <c r="C60" s="154">
        <v>7186841</v>
      </c>
      <c r="D60" s="154">
        <v>-590</v>
      </c>
      <c r="E60" s="154">
        <v>7846353</v>
      </c>
      <c r="F60" s="154">
        <v>-660102</v>
      </c>
      <c r="G60" s="154"/>
    </row>
    <row r="61" spans="1:7">
      <c r="A61" s="151" t="s">
        <v>385</v>
      </c>
      <c r="B61" s="154">
        <v>38691272</v>
      </c>
      <c r="C61" s="154">
        <v>38688918</v>
      </c>
      <c r="D61" s="154">
        <v>2354</v>
      </c>
      <c r="E61" s="154">
        <v>19776619</v>
      </c>
      <c r="F61" s="154">
        <v>18914653</v>
      </c>
      <c r="G61" s="154"/>
    </row>
    <row r="62" spans="1:7">
      <c r="A62" s="151" t="s">
        <v>386</v>
      </c>
      <c r="B62" s="154">
        <v>155923366</v>
      </c>
      <c r="C62" s="154">
        <v>155928949</v>
      </c>
      <c r="D62" s="154">
        <v>-5583</v>
      </c>
      <c r="E62" s="154">
        <v>121892988</v>
      </c>
      <c r="F62" s="154">
        <v>34030378</v>
      </c>
      <c r="G62" s="154"/>
    </row>
    <row r="63" spans="1:7">
      <c r="A63" s="151" t="s">
        <v>387</v>
      </c>
      <c r="B63" s="154">
        <v>29350737</v>
      </c>
      <c r="C63" s="154">
        <v>29349329</v>
      </c>
      <c r="D63" s="154">
        <v>1408</v>
      </c>
      <c r="E63" s="154">
        <v>23820474</v>
      </c>
      <c r="F63" s="154">
        <v>5530263</v>
      </c>
      <c r="G63" s="154"/>
    </row>
    <row r="64" spans="1:7">
      <c r="A64" s="151" t="s">
        <v>388</v>
      </c>
      <c r="B64" s="154">
        <v>-2093089</v>
      </c>
      <c r="C64" s="154">
        <v>-2092873</v>
      </c>
      <c r="D64" s="154">
        <v>-216</v>
      </c>
      <c r="E64" s="154">
        <v>-2640938</v>
      </c>
      <c r="F64" s="154">
        <v>547849</v>
      </c>
      <c r="G64" s="154"/>
    </row>
    <row r="65" spans="1:7">
      <c r="A65" s="151" t="s">
        <v>389</v>
      </c>
      <c r="B65" s="154">
        <v>13216733</v>
      </c>
      <c r="C65" s="154">
        <v>13217738</v>
      </c>
      <c r="D65" s="154">
        <v>-1005</v>
      </c>
      <c r="E65" s="154">
        <v>15531775</v>
      </c>
      <c r="F65" s="154">
        <v>-2315042</v>
      </c>
      <c r="G65" s="154"/>
    </row>
    <row r="66" spans="1:7">
      <c r="A66" s="151" t="s">
        <v>390</v>
      </c>
      <c r="B66" s="154">
        <v>-6622113</v>
      </c>
      <c r="C66" s="154">
        <v>-6622517</v>
      </c>
      <c r="D66" s="154">
        <v>404</v>
      </c>
      <c r="E66" s="154">
        <v>-6574144</v>
      </c>
      <c r="F66" s="154">
        <v>-47969</v>
      </c>
      <c r="G66" s="154"/>
    </row>
    <row r="67" spans="1:7">
      <c r="A67" s="151" t="s">
        <v>391</v>
      </c>
      <c r="B67" s="154">
        <v>2417397</v>
      </c>
      <c r="C67" s="154">
        <v>2417361</v>
      </c>
      <c r="D67" s="154">
        <v>36</v>
      </c>
      <c r="E67" s="154">
        <v>5321727</v>
      </c>
      <c r="F67" s="154">
        <v>-2904330</v>
      </c>
      <c r="G67" s="154"/>
    </row>
    <row r="68" spans="1:7">
      <c r="A68" s="151" t="s">
        <v>392</v>
      </c>
      <c r="B68" s="154">
        <v>-1074435</v>
      </c>
      <c r="C68" s="154">
        <v>-1074325</v>
      </c>
      <c r="D68" s="154">
        <v>-110</v>
      </c>
      <c r="E68" s="154">
        <v>-3446360</v>
      </c>
      <c r="F68" s="154">
        <v>2371925</v>
      </c>
      <c r="G68" s="154"/>
    </row>
    <row r="69" spans="1:7" ht="27" customHeight="1">
      <c r="A69" s="145" t="s">
        <v>393</v>
      </c>
      <c r="B69" s="154"/>
      <c r="C69" s="154"/>
      <c r="D69" s="154"/>
      <c r="E69" s="154"/>
      <c r="F69" s="154"/>
      <c r="G69" s="154"/>
    </row>
    <row r="70" spans="1:7">
      <c r="A70" s="151" t="s">
        <v>394</v>
      </c>
      <c r="B70" s="154">
        <v>355045</v>
      </c>
      <c r="C70" s="154">
        <v>354879</v>
      </c>
      <c r="D70" s="154">
        <v>166</v>
      </c>
      <c r="E70" s="154">
        <v>1822176</v>
      </c>
      <c r="F70" s="154">
        <v>-1467131</v>
      </c>
      <c r="G70" s="154"/>
    </row>
    <row r="71" spans="1:7">
      <c r="A71" s="151" t="s">
        <v>395</v>
      </c>
      <c r="B71" s="154">
        <v>50382812</v>
      </c>
      <c r="C71" s="154">
        <v>50383093</v>
      </c>
      <c r="D71" s="154">
        <v>-281</v>
      </c>
      <c r="E71" s="154">
        <v>38033777</v>
      </c>
      <c r="F71" s="154">
        <v>12349035</v>
      </c>
      <c r="G71" s="154"/>
    </row>
    <row r="72" spans="1:7">
      <c r="A72" s="151" t="s">
        <v>396</v>
      </c>
      <c r="B72" s="154">
        <v>12033448</v>
      </c>
      <c r="C72" s="154">
        <v>12034926</v>
      </c>
      <c r="D72" s="154">
        <v>-1478</v>
      </c>
      <c r="E72" s="154">
        <v>7536926</v>
      </c>
      <c r="F72" s="154">
        <v>4496522</v>
      </c>
      <c r="G72" s="154"/>
    </row>
    <row r="73" spans="1:7">
      <c r="A73" s="151" t="s">
        <v>397</v>
      </c>
      <c r="B73" s="154">
        <v>-9097108</v>
      </c>
      <c r="C73" s="154">
        <v>-9096752</v>
      </c>
      <c r="D73" s="154">
        <v>-356</v>
      </c>
      <c r="E73" s="154">
        <v>-8927640</v>
      </c>
      <c r="F73" s="154">
        <v>-169468</v>
      </c>
      <c r="G73" s="154"/>
    </row>
    <row r="74" spans="1:7">
      <c r="A74" s="151" t="s">
        <v>398</v>
      </c>
      <c r="B74" s="154">
        <v>-31051155</v>
      </c>
      <c r="C74" s="154">
        <v>-31051279</v>
      </c>
      <c r="D74" s="154">
        <v>124</v>
      </c>
      <c r="E74" s="154">
        <v>-25152160</v>
      </c>
      <c r="F74" s="154">
        <v>-5898995</v>
      </c>
      <c r="G74" s="154"/>
    </row>
    <row r="75" spans="1:7">
      <c r="A75" s="151" t="s">
        <v>399</v>
      </c>
      <c r="B75" s="154">
        <v>87423597</v>
      </c>
      <c r="C75" s="154">
        <v>87431240</v>
      </c>
      <c r="D75" s="154">
        <v>-7643</v>
      </c>
      <c r="E75" s="154">
        <v>86621308</v>
      </c>
      <c r="F75" s="154">
        <v>802289</v>
      </c>
      <c r="G75" s="154"/>
    </row>
    <row r="76" spans="1:7">
      <c r="A76" s="151" t="s">
        <v>400</v>
      </c>
      <c r="B76" s="154">
        <v>-8591169</v>
      </c>
      <c r="C76" s="154">
        <v>-8590739</v>
      </c>
      <c r="D76" s="154">
        <v>-430</v>
      </c>
      <c r="E76" s="154">
        <v>-10577850</v>
      </c>
      <c r="F76" s="154">
        <v>1986681</v>
      </c>
      <c r="G76" s="154"/>
    </row>
    <row r="77" spans="1:7">
      <c r="A77" s="151" t="s">
        <v>401</v>
      </c>
      <c r="B77" s="154">
        <v>74766432</v>
      </c>
      <c r="C77" s="154">
        <v>74767980</v>
      </c>
      <c r="D77" s="154">
        <v>-1548</v>
      </c>
      <c r="E77" s="154">
        <v>62978983</v>
      </c>
      <c r="F77" s="154">
        <v>11787449</v>
      </c>
      <c r="G77" s="154"/>
    </row>
    <row r="78" spans="1:7">
      <c r="A78" s="151" t="s">
        <v>402</v>
      </c>
      <c r="B78" s="154">
        <v>18099766</v>
      </c>
      <c r="C78" s="154">
        <v>18099714</v>
      </c>
      <c r="D78" s="154">
        <v>52</v>
      </c>
      <c r="E78" s="154">
        <v>22509265</v>
      </c>
      <c r="F78" s="154">
        <v>-4409499</v>
      </c>
      <c r="G78" s="154"/>
    </row>
    <row r="79" spans="1:7">
      <c r="A79" s="151" t="s">
        <v>403</v>
      </c>
      <c r="B79" s="154">
        <v>20624229</v>
      </c>
      <c r="C79" s="154">
        <v>20624090</v>
      </c>
      <c r="D79" s="154">
        <v>139</v>
      </c>
      <c r="E79" s="154">
        <v>10720570</v>
      </c>
      <c r="F79" s="154">
        <v>9903659</v>
      </c>
      <c r="G79" s="154"/>
    </row>
    <row r="80" spans="1:7">
      <c r="A80" s="151" t="s">
        <v>404</v>
      </c>
      <c r="B80" s="154">
        <v>-2075377</v>
      </c>
      <c r="C80" s="154">
        <v>-2075030</v>
      </c>
      <c r="D80" s="154">
        <v>-347</v>
      </c>
      <c r="E80" s="154">
        <v>-1102950</v>
      </c>
      <c r="F80" s="154">
        <v>-972427</v>
      </c>
      <c r="G80" s="154"/>
    </row>
    <row r="81" spans="1:7">
      <c r="A81" s="151" t="s">
        <v>405</v>
      </c>
      <c r="B81" s="154">
        <v>10129009</v>
      </c>
      <c r="C81" s="154">
        <v>10128388</v>
      </c>
      <c r="D81" s="154">
        <v>621</v>
      </c>
      <c r="E81" s="154">
        <v>13531720</v>
      </c>
      <c r="F81" s="154">
        <v>-3402711</v>
      </c>
      <c r="G81" s="154"/>
    </row>
    <row r="82" spans="1:7">
      <c r="A82" s="151" t="s">
        <v>406</v>
      </c>
      <c r="B82" s="154">
        <v>43379727</v>
      </c>
      <c r="C82" s="154">
        <v>43380434</v>
      </c>
      <c r="D82" s="154">
        <v>-707</v>
      </c>
      <c r="E82" s="154">
        <v>41169820</v>
      </c>
      <c r="F82" s="154">
        <v>2209907</v>
      </c>
      <c r="G82" s="154"/>
    </row>
    <row r="83" spans="1:7" ht="27" customHeight="1">
      <c r="A83" s="145" t="s">
        <v>407</v>
      </c>
      <c r="B83" s="154"/>
      <c r="C83" s="154"/>
      <c r="D83" s="154"/>
      <c r="E83" s="154"/>
      <c r="F83" s="154"/>
      <c r="G83" s="154"/>
    </row>
    <row r="84" spans="1:7">
      <c r="A84" s="151" t="s">
        <v>408</v>
      </c>
      <c r="B84" s="154">
        <v>1711586</v>
      </c>
      <c r="C84" s="154">
        <v>1710249</v>
      </c>
      <c r="D84" s="154">
        <v>1337</v>
      </c>
      <c r="E84" s="154">
        <v>-575273</v>
      </c>
      <c r="F84" s="154">
        <v>2286859</v>
      </c>
      <c r="G84" s="154"/>
    </row>
    <row r="85" spans="1:7">
      <c r="A85" s="151" t="s">
        <v>409</v>
      </c>
      <c r="B85" s="154">
        <v>-4664879</v>
      </c>
      <c r="C85" s="154">
        <v>-4665100</v>
      </c>
      <c r="D85" s="154">
        <v>221</v>
      </c>
      <c r="E85" s="154">
        <v>-7077223</v>
      </c>
      <c r="F85" s="154">
        <v>2412344</v>
      </c>
      <c r="G85" s="154"/>
    </row>
    <row r="86" spans="1:7">
      <c r="A86" s="151" t="s">
        <v>410</v>
      </c>
      <c r="B86" s="154">
        <v>52916862</v>
      </c>
      <c r="C86" s="154">
        <v>52916117</v>
      </c>
      <c r="D86" s="154">
        <v>745</v>
      </c>
      <c r="E86" s="154">
        <v>35289564</v>
      </c>
      <c r="F86" s="154">
        <v>17627298</v>
      </c>
      <c r="G86" s="154"/>
    </row>
    <row r="87" spans="1:7">
      <c r="A87" s="151" t="s">
        <v>411</v>
      </c>
      <c r="B87" s="154">
        <v>6374934</v>
      </c>
      <c r="C87" s="154">
        <v>6375137</v>
      </c>
      <c r="D87" s="154">
        <v>-203</v>
      </c>
      <c r="E87" s="154">
        <v>2139816</v>
      </c>
      <c r="F87" s="154">
        <v>4235118</v>
      </c>
      <c r="G87" s="154"/>
    </row>
    <row r="88" spans="1:7">
      <c r="A88" s="151" t="s">
        <v>412</v>
      </c>
      <c r="B88" s="154">
        <v>31654243</v>
      </c>
      <c r="C88" s="154">
        <v>31653540</v>
      </c>
      <c r="D88" s="154">
        <v>703</v>
      </c>
      <c r="E88" s="154">
        <v>32316264</v>
      </c>
      <c r="F88" s="154">
        <v>-662021</v>
      </c>
      <c r="G88" s="154"/>
    </row>
    <row r="89" spans="1:7">
      <c r="A89" s="151" t="s">
        <v>413</v>
      </c>
      <c r="B89" s="154">
        <v>-4357946</v>
      </c>
      <c r="C89" s="154">
        <v>-4356782</v>
      </c>
      <c r="D89" s="154">
        <v>-1164</v>
      </c>
      <c r="E89" s="154">
        <v>-3733483</v>
      </c>
      <c r="F89" s="154">
        <v>-624463</v>
      </c>
      <c r="G89" s="154"/>
    </row>
    <row r="90" spans="1:7">
      <c r="A90" s="151" t="s">
        <v>414</v>
      </c>
      <c r="B90" s="154">
        <v>54887110</v>
      </c>
      <c r="C90" s="154">
        <v>54886339</v>
      </c>
      <c r="D90" s="154">
        <v>771</v>
      </c>
      <c r="E90" s="154">
        <v>50825853</v>
      </c>
      <c r="F90" s="154">
        <v>4061257</v>
      </c>
      <c r="G90" s="154"/>
    </row>
    <row r="91" spans="1:7">
      <c r="A91" s="151" t="s">
        <v>415</v>
      </c>
      <c r="B91" s="154">
        <v>-11009785</v>
      </c>
      <c r="C91" s="154">
        <v>-11007961</v>
      </c>
      <c r="D91" s="154">
        <v>-1824</v>
      </c>
      <c r="E91" s="154">
        <v>-5642781</v>
      </c>
      <c r="F91" s="154">
        <v>-5367004</v>
      </c>
      <c r="G91" s="154"/>
    </row>
    <row r="92" spans="1:7">
      <c r="A92" s="145" t="s">
        <v>416</v>
      </c>
      <c r="B92" s="154"/>
      <c r="C92" s="154"/>
      <c r="D92" s="154"/>
      <c r="E92" s="154"/>
      <c r="F92" s="154"/>
      <c r="G92" s="154"/>
    </row>
    <row r="93" spans="1:7">
      <c r="A93" s="151" t="s">
        <v>417</v>
      </c>
      <c r="B93" s="154">
        <v>6733446</v>
      </c>
      <c r="C93" s="154">
        <v>6801062</v>
      </c>
      <c r="D93" s="154">
        <v>-67616</v>
      </c>
      <c r="E93" s="154">
        <v>7624131</v>
      </c>
      <c r="F93" s="154">
        <v>-890685</v>
      </c>
      <c r="G93" s="154"/>
    </row>
    <row r="94" spans="1:7">
      <c r="A94" s="151" t="s">
        <v>418</v>
      </c>
      <c r="B94" s="154">
        <v>22169051</v>
      </c>
      <c r="C94" s="154">
        <v>22169203</v>
      </c>
      <c r="D94" s="154">
        <v>-152</v>
      </c>
      <c r="E94" s="154">
        <v>20770752</v>
      </c>
      <c r="F94" s="154">
        <v>1398299</v>
      </c>
      <c r="G94" s="154"/>
    </row>
    <row r="95" spans="1:7">
      <c r="A95" s="151" t="s">
        <v>419</v>
      </c>
      <c r="B95" s="154">
        <v>48769355</v>
      </c>
      <c r="C95" s="154">
        <v>48769060</v>
      </c>
      <c r="D95" s="154">
        <v>295</v>
      </c>
      <c r="E95" s="154">
        <v>40369990</v>
      </c>
      <c r="F95" s="154">
        <v>8399365</v>
      </c>
      <c r="G95" s="154"/>
    </row>
    <row r="96" spans="1:7">
      <c r="A96" s="151" t="s">
        <v>420</v>
      </c>
      <c r="B96" s="154">
        <v>5901995</v>
      </c>
      <c r="C96" s="154">
        <v>5902531</v>
      </c>
      <c r="D96" s="154">
        <v>-536</v>
      </c>
      <c r="E96" s="154">
        <v>8632262</v>
      </c>
      <c r="F96" s="154">
        <v>-2730267</v>
      </c>
      <c r="G96" s="154"/>
    </row>
    <row r="97" spans="1:7">
      <c r="A97" s="151" t="s">
        <v>421</v>
      </c>
      <c r="B97" s="154">
        <v>147370502</v>
      </c>
      <c r="C97" s="154">
        <v>147375447</v>
      </c>
      <c r="D97" s="154">
        <v>-4945</v>
      </c>
      <c r="E97" s="154">
        <v>127670818</v>
      </c>
      <c r="F97" s="154">
        <v>19699684</v>
      </c>
      <c r="G97" s="154"/>
    </row>
    <row r="98" spans="1:7">
      <c r="A98" s="151" t="s">
        <v>422</v>
      </c>
      <c r="B98" s="154">
        <v>30473060</v>
      </c>
      <c r="C98" s="154">
        <v>30471044</v>
      </c>
      <c r="D98" s="154">
        <v>2016</v>
      </c>
      <c r="E98" s="154">
        <v>35068377</v>
      </c>
      <c r="F98" s="154">
        <v>-4595317</v>
      </c>
      <c r="G98" s="154"/>
    </row>
    <row r="99" spans="1:7">
      <c r="A99" s="151" t="s">
        <v>423</v>
      </c>
      <c r="B99" s="154">
        <v>23072186</v>
      </c>
      <c r="C99" s="154">
        <v>23072773</v>
      </c>
      <c r="D99" s="154">
        <v>-587</v>
      </c>
      <c r="E99" s="154">
        <v>14815604</v>
      </c>
      <c r="F99" s="154">
        <v>8256582</v>
      </c>
      <c r="G99" s="154"/>
    </row>
    <row r="100" spans="1:7">
      <c r="A100" s="151" t="s">
        <v>424</v>
      </c>
      <c r="B100" s="154">
        <v>43667051</v>
      </c>
      <c r="C100" s="154">
        <v>43664728</v>
      </c>
      <c r="D100" s="154">
        <v>2323</v>
      </c>
      <c r="E100" s="154">
        <v>36901074</v>
      </c>
      <c r="F100" s="154">
        <v>6765977</v>
      </c>
      <c r="G100" s="154"/>
    </row>
    <row r="101" spans="1:7">
      <c r="A101" s="151" t="s">
        <v>425</v>
      </c>
      <c r="B101" s="154">
        <v>2113356</v>
      </c>
      <c r="C101" s="154">
        <v>2114225</v>
      </c>
      <c r="D101" s="154">
        <v>-869</v>
      </c>
      <c r="E101" s="154">
        <v>-2973304</v>
      </c>
      <c r="F101" s="154">
        <v>5086660</v>
      </c>
      <c r="G101" s="154"/>
    </row>
    <row r="102" spans="1:7">
      <c r="A102" s="151" t="s">
        <v>426</v>
      </c>
      <c r="B102" s="154">
        <v>-118510</v>
      </c>
      <c r="C102" s="154">
        <v>-118219</v>
      </c>
      <c r="D102" s="154">
        <v>-291</v>
      </c>
      <c r="E102" s="154">
        <v>-3209459</v>
      </c>
      <c r="F102" s="154">
        <v>3090949</v>
      </c>
      <c r="G102" s="154"/>
    </row>
    <row r="103" spans="1:7">
      <c r="A103" s="151" t="s">
        <v>427</v>
      </c>
      <c r="B103" s="154">
        <v>25781729</v>
      </c>
      <c r="C103" s="154">
        <v>25780896</v>
      </c>
      <c r="D103" s="154">
        <v>833</v>
      </c>
      <c r="E103" s="154">
        <v>27763528</v>
      </c>
      <c r="F103" s="154">
        <v>-1981799</v>
      </c>
      <c r="G103" s="154"/>
    </row>
    <row r="104" spans="1:7">
      <c r="A104" s="151" t="s">
        <v>428</v>
      </c>
      <c r="B104" s="154">
        <v>57908046</v>
      </c>
      <c r="C104" s="154">
        <v>57911343</v>
      </c>
      <c r="D104" s="154">
        <v>-3297</v>
      </c>
      <c r="E104" s="154">
        <v>52481374</v>
      </c>
      <c r="F104" s="154">
        <v>5426672</v>
      </c>
      <c r="G104" s="154"/>
    </row>
    <row r="105" spans="1:7" ht="27" customHeight="1">
      <c r="A105" s="145" t="s">
        <v>429</v>
      </c>
      <c r="B105" s="154"/>
      <c r="C105" s="154"/>
      <c r="D105" s="154"/>
      <c r="E105" s="154"/>
      <c r="F105" s="154"/>
      <c r="G105" s="154"/>
    </row>
    <row r="106" spans="1:7">
      <c r="A106" s="151" t="s">
        <v>430</v>
      </c>
      <c r="B106" s="154">
        <v>843881</v>
      </c>
      <c r="C106" s="154">
        <v>847748</v>
      </c>
      <c r="D106" s="154">
        <v>-3867</v>
      </c>
      <c r="E106" s="154">
        <v>-1294437</v>
      </c>
      <c r="F106" s="154">
        <v>2138318</v>
      </c>
      <c r="G106" s="154"/>
    </row>
    <row r="107" spans="1:7" ht="27" customHeight="1">
      <c r="A107" s="145" t="s">
        <v>431</v>
      </c>
      <c r="B107" s="154"/>
      <c r="C107" s="154"/>
      <c r="D107" s="154"/>
      <c r="E107" s="154"/>
      <c r="F107" s="154"/>
      <c r="G107" s="154"/>
    </row>
    <row r="108" spans="1:7">
      <c r="A108" s="151" t="s">
        <v>432</v>
      </c>
      <c r="B108" s="154">
        <v>71664156</v>
      </c>
      <c r="C108" s="154">
        <v>71662504</v>
      </c>
      <c r="D108" s="154">
        <v>1652</v>
      </c>
      <c r="E108" s="154">
        <v>64689280</v>
      </c>
      <c r="F108" s="154">
        <v>6974876</v>
      </c>
      <c r="G108" s="154"/>
    </row>
    <row r="109" spans="1:7">
      <c r="A109" s="151" t="s">
        <v>433</v>
      </c>
      <c r="B109" s="154">
        <v>99107979</v>
      </c>
      <c r="C109" s="154">
        <v>99105031</v>
      </c>
      <c r="D109" s="154">
        <v>2948</v>
      </c>
      <c r="E109" s="154">
        <v>71679881</v>
      </c>
      <c r="F109" s="154">
        <v>27428098</v>
      </c>
      <c r="G109" s="154"/>
    </row>
    <row r="110" spans="1:7">
      <c r="A110" s="151" t="s">
        <v>434</v>
      </c>
      <c r="B110" s="154">
        <v>19568604</v>
      </c>
      <c r="C110" s="154">
        <v>19567546</v>
      </c>
      <c r="D110" s="154">
        <v>1058</v>
      </c>
      <c r="E110" s="154">
        <v>16153539</v>
      </c>
      <c r="F110" s="154">
        <v>3415065</v>
      </c>
      <c r="G110" s="154"/>
    </row>
    <row r="111" spans="1:7">
      <c r="A111" s="151" t="s">
        <v>435</v>
      </c>
      <c r="B111" s="154">
        <v>11559005</v>
      </c>
      <c r="C111" s="154">
        <v>11559049</v>
      </c>
      <c r="D111" s="154">
        <v>-44</v>
      </c>
      <c r="E111" s="154">
        <v>5679555</v>
      </c>
      <c r="F111" s="154">
        <v>5879450</v>
      </c>
      <c r="G111" s="154"/>
    </row>
    <row r="112" spans="1:7">
      <c r="A112" s="151" t="s">
        <v>436</v>
      </c>
      <c r="B112" s="154">
        <v>11554505</v>
      </c>
      <c r="C112" s="154">
        <v>11554637</v>
      </c>
      <c r="D112" s="154">
        <v>-132</v>
      </c>
      <c r="E112" s="154">
        <v>8623745</v>
      </c>
      <c r="F112" s="154">
        <v>2930760</v>
      </c>
      <c r="G112" s="154"/>
    </row>
    <row r="113" spans="1:7" ht="27" customHeight="1">
      <c r="A113" s="145" t="s">
        <v>437</v>
      </c>
      <c r="B113" s="154"/>
      <c r="C113" s="154"/>
      <c r="D113" s="154"/>
      <c r="E113" s="154"/>
      <c r="F113" s="154"/>
      <c r="G113" s="154"/>
    </row>
    <row r="114" spans="1:7">
      <c r="A114" s="151" t="s">
        <v>438</v>
      </c>
      <c r="B114" s="154">
        <v>-32353798</v>
      </c>
      <c r="C114" s="154">
        <v>-32352471</v>
      </c>
      <c r="D114" s="154">
        <v>-1327</v>
      </c>
      <c r="E114" s="154">
        <v>-24488595</v>
      </c>
      <c r="F114" s="154">
        <v>-7865203</v>
      </c>
      <c r="G114" s="154"/>
    </row>
    <row r="115" spans="1:7">
      <c r="A115" s="151" t="s">
        <v>439</v>
      </c>
      <c r="B115" s="154">
        <v>-1244621</v>
      </c>
      <c r="C115" s="154">
        <v>-1244540</v>
      </c>
      <c r="D115" s="154">
        <v>-81</v>
      </c>
      <c r="E115" s="154">
        <v>-5374</v>
      </c>
      <c r="F115" s="154">
        <v>-1239247</v>
      </c>
      <c r="G115" s="154"/>
    </row>
    <row r="116" spans="1:7">
      <c r="A116" s="151" t="s">
        <v>440</v>
      </c>
      <c r="B116" s="154">
        <v>-56633986</v>
      </c>
      <c r="C116" s="154">
        <v>-56631439</v>
      </c>
      <c r="D116" s="154">
        <v>-2547</v>
      </c>
      <c r="E116" s="154">
        <v>-49576413</v>
      </c>
      <c r="F116" s="154">
        <v>-7057573</v>
      </c>
      <c r="G116" s="154"/>
    </row>
    <row r="117" spans="1:7">
      <c r="A117" s="151" t="s">
        <v>441</v>
      </c>
      <c r="B117" s="154">
        <v>-37712679</v>
      </c>
      <c r="C117" s="154">
        <v>-37711407</v>
      </c>
      <c r="D117" s="154">
        <v>-1272</v>
      </c>
      <c r="E117" s="154">
        <v>-32550168</v>
      </c>
      <c r="F117" s="154">
        <v>-5162511</v>
      </c>
      <c r="G117" s="154"/>
    </row>
    <row r="118" spans="1:7">
      <c r="A118" s="151" t="s">
        <v>442</v>
      </c>
      <c r="B118" s="154">
        <v>64590722</v>
      </c>
      <c r="C118" s="154">
        <v>64590335</v>
      </c>
      <c r="D118" s="154">
        <v>387</v>
      </c>
      <c r="E118" s="154">
        <v>51549988</v>
      </c>
      <c r="F118" s="154">
        <v>13040734</v>
      </c>
      <c r="G118" s="154"/>
    </row>
    <row r="119" spans="1:7">
      <c r="A119" s="151" t="s">
        <v>443</v>
      </c>
      <c r="B119" s="154">
        <v>-172464168</v>
      </c>
      <c r="C119" s="154">
        <v>-172456300</v>
      </c>
      <c r="D119" s="154">
        <v>-7868</v>
      </c>
      <c r="E119" s="154">
        <v>-212701518</v>
      </c>
      <c r="F119" s="154">
        <v>40237350</v>
      </c>
      <c r="G119" s="154"/>
    </row>
    <row r="120" spans="1:7">
      <c r="A120" s="151" t="s">
        <v>444</v>
      </c>
      <c r="B120" s="154">
        <v>59112568</v>
      </c>
      <c r="C120" s="154">
        <v>59116352</v>
      </c>
      <c r="D120" s="154">
        <v>-3784</v>
      </c>
      <c r="E120" s="154">
        <v>57667087</v>
      </c>
      <c r="F120" s="154">
        <v>1445481</v>
      </c>
      <c r="G120" s="154"/>
    </row>
    <row r="121" spans="1:7">
      <c r="A121" s="151" t="s">
        <v>445</v>
      </c>
      <c r="B121" s="154">
        <v>-38740768</v>
      </c>
      <c r="C121" s="154">
        <v>-38739639</v>
      </c>
      <c r="D121" s="154">
        <v>-1129</v>
      </c>
      <c r="E121" s="154">
        <v>-28831753</v>
      </c>
      <c r="F121" s="154">
        <v>-9909015</v>
      </c>
      <c r="G121" s="154"/>
    </row>
    <row r="122" spans="1:7">
      <c r="A122" s="151" t="s">
        <v>446</v>
      </c>
      <c r="B122" s="154">
        <v>-11813388</v>
      </c>
      <c r="C122" s="154">
        <v>-11810979</v>
      </c>
      <c r="D122" s="154">
        <v>-2409</v>
      </c>
      <c r="E122" s="154">
        <v>-9320705</v>
      </c>
      <c r="F122" s="154">
        <v>-2492683</v>
      </c>
      <c r="G122" s="154"/>
    </row>
    <row r="123" spans="1:7">
      <c r="A123" s="151" t="s">
        <v>447</v>
      </c>
      <c r="B123" s="154">
        <v>-30025445</v>
      </c>
      <c r="C123" s="154">
        <v>-30024644</v>
      </c>
      <c r="D123" s="154">
        <v>-801</v>
      </c>
      <c r="E123" s="154">
        <v>-24870870</v>
      </c>
      <c r="F123" s="154">
        <v>-5154575</v>
      </c>
      <c r="G123" s="154"/>
    </row>
    <row r="124" spans="1:7">
      <c r="A124" s="151" t="s">
        <v>448</v>
      </c>
      <c r="B124" s="154">
        <v>12076060</v>
      </c>
      <c r="C124" s="154">
        <v>12077168</v>
      </c>
      <c r="D124" s="154">
        <v>-1108</v>
      </c>
      <c r="E124" s="154">
        <v>4691632</v>
      </c>
      <c r="F124" s="154">
        <v>7384428</v>
      </c>
      <c r="G124" s="154"/>
    </row>
    <row r="125" spans="1:7">
      <c r="A125" s="151" t="s">
        <v>449</v>
      </c>
      <c r="B125" s="154">
        <v>105219587</v>
      </c>
      <c r="C125" s="154">
        <v>105219835</v>
      </c>
      <c r="D125" s="154">
        <v>-248</v>
      </c>
      <c r="E125" s="154">
        <v>112440647</v>
      </c>
      <c r="F125" s="154">
        <v>-7221060</v>
      </c>
      <c r="G125" s="154"/>
    </row>
    <row r="126" spans="1:7">
      <c r="A126" s="151" t="s">
        <v>450</v>
      </c>
      <c r="B126" s="154">
        <v>-65736193</v>
      </c>
      <c r="C126" s="154">
        <v>-65731757</v>
      </c>
      <c r="D126" s="154">
        <v>-4436</v>
      </c>
      <c r="E126" s="154">
        <v>-56979337</v>
      </c>
      <c r="F126" s="154">
        <v>-8756856</v>
      </c>
      <c r="G126" s="154"/>
    </row>
    <row r="127" spans="1:7">
      <c r="A127" s="151" t="s">
        <v>451</v>
      </c>
      <c r="B127" s="154">
        <v>-17759508</v>
      </c>
      <c r="C127" s="154">
        <v>-17753966</v>
      </c>
      <c r="D127" s="154">
        <v>-5542</v>
      </c>
      <c r="E127" s="154">
        <v>-18611500</v>
      </c>
      <c r="F127" s="154">
        <v>851992</v>
      </c>
      <c r="G127" s="154"/>
    </row>
    <row r="128" spans="1:7">
      <c r="A128" s="151" t="s">
        <v>452</v>
      </c>
      <c r="B128" s="154">
        <v>-64824135</v>
      </c>
      <c r="C128" s="154">
        <v>-64728684</v>
      </c>
      <c r="D128" s="154">
        <v>-95451</v>
      </c>
      <c r="E128" s="154">
        <v>-55232171</v>
      </c>
      <c r="F128" s="154">
        <v>-9591964</v>
      </c>
      <c r="G128" s="154"/>
    </row>
    <row r="129" spans="1:7">
      <c r="A129" s="151" t="s">
        <v>453</v>
      </c>
      <c r="B129" s="154">
        <v>24559964</v>
      </c>
      <c r="C129" s="154">
        <v>24566148</v>
      </c>
      <c r="D129" s="154">
        <v>-6184</v>
      </c>
      <c r="E129" s="154">
        <v>5786676</v>
      </c>
      <c r="F129" s="154">
        <v>18773288</v>
      </c>
      <c r="G129" s="154"/>
    </row>
    <row r="130" spans="1:7">
      <c r="A130" s="151" t="s">
        <v>454</v>
      </c>
      <c r="B130" s="154">
        <v>-203902971</v>
      </c>
      <c r="C130" s="154">
        <v>-203878141</v>
      </c>
      <c r="D130" s="154">
        <v>-24830</v>
      </c>
      <c r="E130" s="154">
        <v>-181848562</v>
      </c>
      <c r="F130" s="154">
        <v>-22054409</v>
      </c>
      <c r="G130" s="154"/>
    </row>
    <row r="131" spans="1:7">
      <c r="A131" s="151" t="s">
        <v>455</v>
      </c>
      <c r="B131" s="154">
        <v>-14830056</v>
      </c>
      <c r="C131" s="154">
        <v>-14829191</v>
      </c>
      <c r="D131" s="154">
        <v>-865</v>
      </c>
      <c r="E131" s="154">
        <v>-13283734</v>
      </c>
      <c r="F131" s="154">
        <v>-1546322</v>
      </c>
      <c r="G131" s="154"/>
    </row>
    <row r="132" spans="1:7">
      <c r="A132" s="151" t="s">
        <v>456</v>
      </c>
      <c r="B132" s="154">
        <v>-14958559</v>
      </c>
      <c r="C132" s="154">
        <v>-14957966</v>
      </c>
      <c r="D132" s="154">
        <v>-593</v>
      </c>
      <c r="E132" s="154">
        <v>-13030666</v>
      </c>
      <c r="F132" s="154">
        <v>-1927893</v>
      </c>
      <c r="G132" s="154"/>
    </row>
    <row r="133" spans="1:7">
      <c r="A133" s="151" t="s">
        <v>457</v>
      </c>
      <c r="B133" s="154">
        <v>6073353</v>
      </c>
      <c r="C133" s="154">
        <v>6074796</v>
      </c>
      <c r="D133" s="154">
        <v>-1443</v>
      </c>
      <c r="E133" s="154">
        <v>99251</v>
      </c>
      <c r="F133" s="154">
        <v>5974102</v>
      </c>
      <c r="G133" s="154"/>
    </row>
    <row r="134" spans="1:7">
      <c r="A134" s="151" t="s">
        <v>458</v>
      </c>
      <c r="B134" s="154">
        <v>-8517595</v>
      </c>
      <c r="C134" s="154">
        <v>-8518651</v>
      </c>
      <c r="D134" s="154">
        <v>1056</v>
      </c>
      <c r="E134" s="154">
        <v>-5586573</v>
      </c>
      <c r="F134" s="154">
        <v>-2931022</v>
      </c>
      <c r="G134" s="154"/>
    </row>
    <row r="135" spans="1:7">
      <c r="A135" s="151" t="s">
        <v>459</v>
      </c>
      <c r="B135" s="154">
        <v>-23568353</v>
      </c>
      <c r="C135" s="154">
        <v>-23569036</v>
      </c>
      <c r="D135" s="154">
        <v>683</v>
      </c>
      <c r="E135" s="154">
        <v>-26250040</v>
      </c>
      <c r="F135" s="154">
        <v>2681687</v>
      </c>
      <c r="G135" s="154"/>
    </row>
    <row r="136" spans="1:7">
      <c r="A136" s="151" t="s">
        <v>460</v>
      </c>
      <c r="B136" s="154">
        <v>-61967928</v>
      </c>
      <c r="C136" s="154">
        <v>-61965398</v>
      </c>
      <c r="D136" s="154">
        <v>-2530</v>
      </c>
      <c r="E136" s="154">
        <v>-49934605</v>
      </c>
      <c r="F136" s="154">
        <v>-12033323</v>
      </c>
      <c r="G136" s="154"/>
    </row>
    <row r="137" spans="1:7">
      <c r="A137" s="151" t="s">
        <v>461</v>
      </c>
      <c r="B137" s="154">
        <v>-4120577</v>
      </c>
      <c r="C137" s="154">
        <v>-4120025</v>
      </c>
      <c r="D137" s="154">
        <v>-552</v>
      </c>
      <c r="E137" s="154">
        <v>-7330265</v>
      </c>
      <c r="F137" s="154">
        <v>3209688</v>
      </c>
      <c r="G137" s="154"/>
    </row>
    <row r="138" spans="1:7">
      <c r="A138" s="151" t="s">
        <v>462</v>
      </c>
      <c r="B138" s="154">
        <v>-66460460</v>
      </c>
      <c r="C138" s="154">
        <v>-66457849</v>
      </c>
      <c r="D138" s="154">
        <v>-2611</v>
      </c>
      <c r="E138" s="154">
        <v>-56877022</v>
      </c>
      <c r="F138" s="154">
        <v>-9583438</v>
      </c>
      <c r="G138" s="154"/>
    </row>
    <row r="139" spans="1:7">
      <c r="A139" s="151" t="s">
        <v>463</v>
      </c>
      <c r="B139" s="154">
        <v>1762048</v>
      </c>
      <c r="C139" s="154">
        <v>1761644</v>
      </c>
      <c r="D139" s="154">
        <v>404</v>
      </c>
      <c r="E139" s="154">
        <v>5225737</v>
      </c>
      <c r="F139" s="154">
        <v>-3463689</v>
      </c>
      <c r="G139" s="154"/>
    </row>
    <row r="140" spans="1:7">
      <c r="A140" s="151" t="s">
        <v>464</v>
      </c>
      <c r="B140" s="154">
        <v>-31645349</v>
      </c>
      <c r="C140" s="154">
        <v>-31642002</v>
      </c>
      <c r="D140" s="154">
        <v>-3347</v>
      </c>
      <c r="E140" s="154">
        <v>-25295095</v>
      </c>
      <c r="F140" s="154">
        <v>-6350254</v>
      </c>
      <c r="G140" s="154"/>
    </row>
    <row r="141" spans="1:7">
      <c r="A141" s="151" t="s">
        <v>465</v>
      </c>
      <c r="B141" s="154">
        <v>-115969723</v>
      </c>
      <c r="C141" s="154">
        <v>-115968292</v>
      </c>
      <c r="D141" s="154">
        <v>-1431</v>
      </c>
      <c r="E141" s="154">
        <v>-99231750</v>
      </c>
      <c r="F141" s="154">
        <v>-16737973</v>
      </c>
      <c r="G141" s="154"/>
    </row>
    <row r="142" spans="1:7">
      <c r="A142" s="151" t="s">
        <v>466</v>
      </c>
      <c r="B142" s="154">
        <v>5938005</v>
      </c>
      <c r="C142" s="154">
        <v>5939722</v>
      </c>
      <c r="D142" s="154">
        <v>-1717</v>
      </c>
      <c r="E142" s="154">
        <v>971697</v>
      </c>
      <c r="F142" s="154">
        <v>4966308</v>
      </c>
      <c r="G142" s="154"/>
    </row>
    <row r="143" spans="1:7">
      <c r="A143" s="151" t="s">
        <v>467</v>
      </c>
      <c r="B143" s="154">
        <v>-37853128</v>
      </c>
      <c r="C143" s="154">
        <v>-37850256</v>
      </c>
      <c r="D143" s="154">
        <v>-2872</v>
      </c>
      <c r="E143" s="154">
        <v>-30341599</v>
      </c>
      <c r="F143" s="154">
        <v>-7511529</v>
      </c>
      <c r="G143" s="154"/>
    </row>
    <row r="144" spans="1:7">
      <c r="A144" s="151" t="s">
        <v>468</v>
      </c>
      <c r="B144" s="154">
        <v>-9040885</v>
      </c>
      <c r="C144" s="154">
        <v>-9037541</v>
      </c>
      <c r="D144" s="154">
        <v>-3344</v>
      </c>
      <c r="E144" s="154">
        <v>-4599037</v>
      </c>
      <c r="F144" s="154">
        <v>-4441848</v>
      </c>
      <c r="G144" s="154"/>
    </row>
    <row r="145" spans="1:7">
      <c r="A145" s="151" t="s">
        <v>469</v>
      </c>
      <c r="B145" s="154">
        <v>-9100141</v>
      </c>
      <c r="C145" s="154">
        <v>-9100746</v>
      </c>
      <c r="D145" s="154">
        <v>605</v>
      </c>
      <c r="E145" s="154">
        <v>-12254713</v>
      </c>
      <c r="F145" s="154">
        <v>3154572</v>
      </c>
      <c r="G145" s="154"/>
    </row>
    <row r="146" spans="1:7">
      <c r="A146" s="151" t="s">
        <v>470</v>
      </c>
      <c r="B146" s="154">
        <v>13780162</v>
      </c>
      <c r="C146" s="154">
        <v>13778192</v>
      </c>
      <c r="D146" s="154">
        <v>1970</v>
      </c>
      <c r="E146" s="154">
        <v>6240660</v>
      </c>
      <c r="F146" s="154">
        <v>7539502</v>
      </c>
      <c r="G146" s="154"/>
    </row>
    <row r="147" spans="1:7" ht="27" customHeight="1">
      <c r="A147" s="145" t="s">
        <v>471</v>
      </c>
      <c r="B147" s="154"/>
      <c r="C147" s="154"/>
      <c r="D147" s="154"/>
      <c r="E147" s="154"/>
      <c r="F147" s="154"/>
      <c r="G147" s="154"/>
    </row>
    <row r="148" spans="1:7">
      <c r="A148" s="151" t="s">
        <v>472</v>
      </c>
      <c r="B148" s="154">
        <v>19434440</v>
      </c>
      <c r="C148" s="154">
        <v>19436473</v>
      </c>
      <c r="D148" s="154">
        <v>-2033</v>
      </c>
      <c r="E148" s="154">
        <v>18430867</v>
      </c>
      <c r="F148" s="154">
        <v>1003573</v>
      </c>
      <c r="G148" s="154"/>
    </row>
    <row r="149" spans="1:7">
      <c r="A149" s="151" t="s">
        <v>473</v>
      </c>
      <c r="B149" s="154">
        <v>-1732021</v>
      </c>
      <c r="C149" s="154">
        <v>-1715651</v>
      </c>
      <c r="D149" s="154">
        <v>-16370</v>
      </c>
      <c r="E149" s="154">
        <v>-18535720</v>
      </c>
      <c r="F149" s="154">
        <v>16803699</v>
      </c>
      <c r="G149" s="154"/>
    </row>
    <row r="150" spans="1:7">
      <c r="A150" s="151" t="s">
        <v>474</v>
      </c>
      <c r="B150" s="154">
        <v>-5629489</v>
      </c>
      <c r="C150" s="154">
        <v>-5628669</v>
      </c>
      <c r="D150" s="154">
        <v>-820</v>
      </c>
      <c r="E150" s="154">
        <v>-5268467</v>
      </c>
      <c r="F150" s="154">
        <v>-361022</v>
      </c>
      <c r="G150" s="154"/>
    </row>
    <row r="151" spans="1:7">
      <c r="A151" s="151" t="s">
        <v>475</v>
      </c>
      <c r="B151" s="154">
        <v>-7391869</v>
      </c>
      <c r="C151" s="154">
        <v>-7402126</v>
      </c>
      <c r="D151" s="154">
        <v>10257</v>
      </c>
      <c r="E151" s="154">
        <v>2086183</v>
      </c>
      <c r="F151" s="154">
        <v>-9478052</v>
      </c>
      <c r="G151" s="154"/>
    </row>
    <row r="152" spans="1:7">
      <c r="A152" s="151" t="s">
        <v>476</v>
      </c>
      <c r="B152" s="154">
        <v>-12064278</v>
      </c>
      <c r="C152" s="154">
        <v>-12063167</v>
      </c>
      <c r="D152" s="154">
        <v>-1111</v>
      </c>
      <c r="E152" s="154">
        <v>-11583668</v>
      </c>
      <c r="F152" s="154">
        <v>-480610</v>
      </c>
      <c r="G152" s="154"/>
    </row>
    <row r="153" spans="1:7">
      <c r="A153" s="151" t="s">
        <v>477</v>
      </c>
      <c r="B153" s="154">
        <v>-56039226</v>
      </c>
      <c r="C153" s="154">
        <v>-56038532</v>
      </c>
      <c r="D153" s="154">
        <v>-694</v>
      </c>
      <c r="E153" s="154">
        <v>-49386380</v>
      </c>
      <c r="F153" s="154">
        <v>-6652846</v>
      </c>
      <c r="G153" s="154"/>
    </row>
    <row r="154" spans="1:7" ht="21.75" customHeight="1">
      <c r="A154" s="145" t="s">
        <v>478</v>
      </c>
      <c r="B154" s="154"/>
      <c r="C154" s="154"/>
      <c r="D154" s="154"/>
      <c r="E154" s="154"/>
      <c r="F154" s="154"/>
      <c r="G154" s="154"/>
    </row>
    <row r="155" spans="1:7">
      <c r="A155" s="151" t="s">
        <v>479</v>
      </c>
      <c r="B155" s="154">
        <v>853388</v>
      </c>
      <c r="C155" s="154">
        <v>855506</v>
      </c>
      <c r="D155" s="154">
        <v>-2118</v>
      </c>
      <c r="E155" s="154">
        <v>153062</v>
      </c>
      <c r="F155" s="154">
        <v>700326</v>
      </c>
      <c r="G155" s="154"/>
    </row>
    <row r="156" spans="1:7">
      <c r="A156" s="151" t="s">
        <v>480</v>
      </c>
      <c r="B156" s="154">
        <v>74404166</v>
      </c>
      <c r="C156" s="154">
        <v>74403070</v>
      </c>
      <c r="D156" s="154">
        <v>1096</v>
      </c>
      <c r="E156" s="154">
        <v>62870300</v>
      </c>
      <c r="F156" s="154">
        <v>11533866</v>
      </c>
      <c r="G156" s="154"/>
    </row>
    <row r="157" spans="1:7">
      <c r="A157" s="151" t="s">
        <v>481</v>
      </c>
      <c r="B157" s="154">
        <v>2063081</v>
      </c>
      <c r="C157" s="154">
        <v>2062526</v>
      </c>
      <c r="D157" s="154">
        <v>555</v>
      </c>
      <c r="E157" s="154">
        <v>1448209</v>
      </c>
      <c r="F157" s="154">
        <v>614872</v>
      </c>
      <c r="G157" s="154"/>
    </row>
    <row r="158" spans="1:7">
      <c r="A158" s="151" t="s">
        <v>482</v>
      </c>
      <c r="B158" s="154">
        <v>-5438874</v>
      </c>
      <c r="C158" s="154">
        <v>-5438477</v>
      </c>
      <c r="D158" s="154">
        <v>-397</v>
      </c>
      <c r="E158" s="154">
        <v>-2000266</v>
      </c>
      <c r="F158" s="154">
        <v>-3438608</v>
      </c>
      <c r="G158" s="154"/>
    </row>
    <row r="159" spans="1:7">
      <c r="A159" s="151" t="s">
        <v>483</v>
      </c>
      <c r="B159" s="154">
        <v>-12716378</v>
      </c>
      <c r="C159" s="154">
        <v>-12705306</v>
      </c>
      <c r="D159" s="154">
        <v>-11072</v>
      </c>
      <c r="E159" s="154">
        <v>-5124046</v>
      </c>
      <c r="F159" s="154">
        <v>-7592332</v>
      </c>
      <c r="G159" s="154"/>
    </row>
    <row r="160" spans="1:7">
      <c r="A160" s="151" t="s">
        <v>484</v>
      </c>
      <c r="B160" s="154">
        <v>21069337</v>
      </c>
      <c r="C160" s="154">
        <v>21069331</v>
      </c>
      <c r="D160" s="154">
        <v>6</v>
      </c>
      <c r="E160" s="154">
        <v>12962119</v>
      </c>
      <c r="F160" s="154">
        <v>8107218</v>
      </c>
      <c r="G160" s="154"/>
    </row>
    <row r="161" spans="1:7">
      <c r="A161" s="151" t="s">
        <v>485</v>
      </c>
      <c r="B161" s="154">
        <v>12065517</v>
      </c>
      <c r="C161" s="154">
        <v>12065259</v>
      </c>
      <c r="D161" s="154">
        <v>258</v>
      </c>
      <c r="E161" s="154">
        <v>2923106</v>
      </c>
      <c r="F161" s="154">
        <v>9142411</v>
      </c>
      <c r="G161" s="154"/>
    </row>
    <row r="162" spans="1:7">
      <c r="A162" s="151" t="s">
        <v>486</v>
      </c>
      <c r="B162" s="154">
        <v>14952720</v>
      </c>
      <c r="C162" s="154">
        <v>14950539</v>
      </c>
      <c r="D162" s="154">
        <v>2181</v>
      </c>
      <c r="E162" s="154">
        <v>22560142</v>
      </c>
      <c r="F162" s="154">
        <v>-7607422</v>
      </c>
      <c r="G162" s="154"/>
    </row>
    <row r="163" spans="1:7">
      <c r="A163" s="151" t="s">
        <v>487</v>
      </c>
      <c r="B163" s="154">
        <v>-11743323</v>
      </c>
      <c r="C163" s="154">
        <v>-11742114</v>
      </c>
      <c r="D163" s="154">
        <v>-1209</v>
      </c>
      <c r="E163" s="154">
        <v>-9616472</v>
      </c>
      <c r="F163" s="154">
        <v>-2126851</v>
      </c>
      <c r="G163" s="154"/>
    </row>
    <row r="164" spans="1:7">
      <c r="A164" s="151" t="s">
        <v>488</v>
      </c>
      <c r="B164" s="154">
        <v>9931936</v>
      </c>
      <c r="C164" s="154">
        <v>9932598</v>
      </c>
      <c r="D164" s="154">
        <v>-662</v>
      </c>
      <c r="E164" s="154">
        <v>6563867</v>
      </c>
      <c r="F164" s="154">
        <v>3368069</v>
      </c>
      <c r="G164" s="154"/>
    </row>
    <row r="165" spans="1:7">
      <c r="A165" s="151" t="s">
        <v>489</v>
      </c>
      <c r="B165" s="154">
        <v>1548432</v>
      </c>
      <c r="C165" s="154">
        <v>1549524</v>
      </c>
      <c r="D165" s="154">
        <v>-1092</v>
      </c>
      <c r="E165" s="154">
        <v>1370654</v>
      </c>
      <c r="F165" s="154">
        <v>177778</v>
      </c>
      <c r="G165" s="154"/>
    </row>
    <row r="166" spans="1:7">
      <c r="A166" s="151" t="s">
        <v>490</v>
      </c>
      <c r="B166" s="154">
        <v>412920474</v>
      </c>
      <c r="C166" s="154">
        <v>416474620</v>
      </c>
      <c r="D166" s="154">
        <v>-3554146</v>
      </c>
      <c r="E166" s="154">
        <v>297226443</v>
      </c>
      <c r="F166" s="154">
        <v>115694031</v>
      </c>
      <c r="G166" s="154"/>
    </row>
    <row r="167" spans="1:7">
      <c r="A167" s="151" t="s">
        <v>491</v>
      </c>
      <c r="B167" s="154">
        <v>-11676252</v>
      </c>
      <c r="C167" s="154">
        <v>-11675862</v>
      </c>
      <c r="D167" s="154">
        <v>-390</v>
      </c>
      <c r="E167" s="154">
        <v>-4428368</v>
      </c>
      <c r="F167" s="154">
        <v>-7247884</v>
      </c>
      <c r="G167" s="154"/>
    </row>
    <row r="168" spans="1:7">
      <c r="A168" s="151" t="s">
        <v>492</v>
      </c>
      <c r="B168" s="154">
        <v>-9402098</v>
      </c>
      <c r="C168" s="154">
        <v>-9401890</v>
      </c>
      <c r="D168" s="154">
        <v>-208</v>
      </c>
      <c r="E168" s="154">
        <v>-13657527</v>
      </c>
      <c r="F168" s="154">
        <v>4255429</v>
      </c>
      <c r="G168" s="154"/>
    </row>
    <row r="169" spans="1:7">
      <c r="A169" s="151" t="s">
        <v>493</v>
      </c>
      <c r="B169" s="154">
        <v>-3793895</v>
      </c>
      <c r="C169" s="154">
        <v>-3793244</v>
      </c>
      <c r="D169" s="154">
        <v>-651</v>
      </c>
      <c r="E169" s="154">
        <v>-404799</v>
      </c>
      <c r="F169" s="154">
        <v>-3389096</v>
      </c>
      <c r="G169" s="154"/>
    </row>
    <row r="170" spans="1:7">
      <c r="A170" s="151" t="s">
        <v>494</v>
      </c>
      <c r="B170" s="154">
        <v>-23614810</v>
      </c>
      <c r="C170" s="154">
        <v>-23616100</v>
      </c>
      <c r="D170" s="154">
        <v>1290</v>
      </c>
      <c r="E170" s="154">
        <v>-8493955</v>
      </c>
      <c r="F170" s="154">
        <v>-15120855</v>
      </c>
      <c r="G170" s="154"/>
    </row>
    <row r="171" spans="1:7">
      <c r="A171" s="151" t="s">
        <v>495</v>
      </c>
      <c r="B171" s="154">
        <v>-13481807</v>
      </c>
      <c r="C171" s="154">
        <v>-13481238</v>
      </c>
      <c r="D171" s="154">
        <v>-569</v>
      </c>
      <c r="E171" s="154">
        <v>-11191615</v>
      </c>
      <c r="F171" s="154">
        <v>-2290192</v>
      </c>
      <c r="G171" s="154"/>
    </row>
    <row r="172" spans="1:7">
      <c r="A172" s="151" t="s">
        <v>496</v>
      </c>
      <c r="B172" s="154">
        <v>-973918</v>
      </c>
      <c r="C172" s="154">
        <v>-966844</v>
      </c>
      <c r="D172" s="154">
        <v>-7074</v>
      </c>
      <c r="E172" s="154">
        <v>-8323951</v>
      </c>
      <c r="F172" s="154">
        <v>7350033</v>
      </c>
      <c r="G172" s="154"/>
    </row>
    <row r="173" spans="1:7">
      <c r="A173" s="151" t="s">
        <v>497</v>
      </c>
      <c r="B173" s="154">
        <v>-35483413</v>
      </c>
      <c r="C173" s="154">
        <v>-38321108</v>
      </c>
      <c r="D173" s="154">
        <v>2837695</v>
      </c>
      <c r="E173" s="154">
        <v>-30518581</v>
      </c>
      <c r="F173" s="154">
        <v>-4964832</v>
      </c>
      <c r="G173" s="154"/>
    </row>
    <row r="174" spans="1:7">
      <c r="A174" s="151" t="s">
        <v>498</v>
      </c>
      <c r="B174" s="154">
        <v>37198700</v>
      </c>
      <c r="C174" s="154">
        <v>37197716</v>
      </c>
      <c r="D174" s="154">
        <v>984</v>
      </c>
      <c r="E174" s="154">
        <v>30122309</v>
      </c>
      <c r="F174" s="154">
        <v>7076391</v>
      </c>
      <c r="G174" s="154"/>
    </row>
    <row r="175" spans="1:7">
      <c r="A175" s="151" t="s">
        <v>499</v>
      </c>
      <c r="B175" s="154">
        <v>1734170</v>
      </c>
      <c r="C175" s="154">
        <v>1734752</v>
      </c>
      <c r="D175" s="154">
        <v>-582</v>
      </c>
      <c r="E175" s="154">
        <v>-4758873</v>
      </c>
      <c r="F175" s="154">
        <v>6493043</v>
      </c>
      <c r="G175" s="154"/>
    </row>
    <row r="176" spans="1:7">
      <c r="A176" s="151" t="s">
        <v>500</v>
      </c>
      <c r="B176" s="154">
        <v>31098238</v>
      </c>
      <c r="C176" s="154">
        <v>31098062</v>
      </c>
      <c r="D176" s="154">
        <v>176</v>
      </c>
      <c r="E176" s="154">
        <v>28753618</v>
      </c>
      <c r="F176" s="154">
        <v>2344620</v>
      </c>
      <c r="G176" s="154"/>
    </row>
    <row r="177" spans="1:7">
      <c r="A177" s="151" t="s">
        <v>501</v>
      </c>
      <c r="B177" s="154">
        <v>22850829</v>
      </c>
      <c r="C177" s="154">
        <v>22853390</v>
      </c>
      <c r="D177" s="154">
        <v>-2561</v>
      </c>
      <c r="E177" s="154">
        <v>12888959</v>
      </c>
      <c r="F177" s="154">
        <v>9961870</v>
      </c>
      <c r="G177" s="154"/>
    </row>
    <row r="178" spans="1:7">
      <c r="A178" s="151" t="s">
        <v>502</v>
      </c>
      <c r="B178" s="154">
        <v>32424925</v>
      </c>
      <c r="C178" s="154">
        <v>32425493</v>
      </c>
      <c r="D178" s="154">
        <v>-568</v>
      </c>
      <c r="E178" s="154">
        <v>37038371</v>
      </c>
      <c r="F178" s="154">
        <v>-4613446</v>
      </c>
      <c r="G178" s="154"/>
    </row>
    <row r="179" spans="1:7">
      <c r="A179" s="151" t="s">
        <v>503</v>
      </c>
      <c r="B179" s="154">
        <v>27408376</v>
      </c>
      <c r="C179" s="154">
        <v>27408911</v>
      </c>
      <c r="D179" s="154">
        <v>-535</v>
      </c>
      <c r="E179" s="154">
        <v>28427971</v>
      </c>
      <c r="F179" s="154">
        <v>-1019595</v>
      </c>
      <c r="G179" s="154"/>
    </row>
    <row r="180" spans="1:7">
      <c r="A180" s="151" t="s">
        <v>504</v>
      </c>
      <c r="B180" s="154">
        <v>4437637</v>
      </c>
      <c r="C180" s="154">
        <v>4439219</v>
      </c>
      <c r="D180" s="154">
        <v>-1582</v>
      </c>
      <c r="E180" s="154">
        <v>1741858</v>
      </c>
      <c r="F180" s="154">
        <v>2695779</v>
      </c>
      <c r="G180" s="154"/>
    </row>
    <row r="181" spans="1:7">
      <c r="A181" s="151" t="s">
        <v>505</v>
      </c>
      <c r="B181" s="154">
        <v>23667711</v>
      </c>
      <c r="C181" s="154">
        <v>23667094</v>
      </c>
      <c r="D181" s="154">
        <v>617</v>
      </c>
      <c r="E181" s="154">
        <v>13193146</v>
      </c>
      <c r="F181" s="154">
        <v>10474565</v>
      </c>
      <c r="G181" s="154"/>
    </row>
    <row r="182" spans="1:7">
      <c r="A182" s="151" t="s">
        <v>506</v>
      </c>
      <c r="B182" s="154">
        <v>-4467850</v>
      </c>
      <c r="C182" s="154">
        <v>-4466916</v>
      </c>
      <c r="D182" s="154">
        <v>-934</v>
      </c>
      <c r="E182" s="154">
        <v>2279309</v>
      </c>
      <c r="F182" s="154">
        <v>-6747159</v>
      </c>
      <c r="G182" s="154"/>
    </row>
    <row r="183" spans="1:7">
      <c r="A183" s="151" t="s">
        <v>507</v>
      </c>
      <c r="B183" s="154">
        <v>-20976817</v>
      </c>
      <c r="C183" s="154">
        <v>-20750338</v>
      </c>
      <c r="D183" s="154">
        <v>-226479</v>
      </c>
      <c r="E183" s="154">
        <v>-10699250</v>
      </c>
      <c r="F183" s="154">
        <v>-10277567</v>
      </c>
      <c r="G183" s="154"/>
    </row>
    <row r="184" spans="1:7">
      <c r="A184" s="151" t="s">
        <v>508</v>
      </c>
      <c r="B184" s="154">
        <v>7262414</v>
      </c>
      <c r="C184" s="154">
        <v>7260969</v>
      </c>
      <c r="D184" s="154">
        <v>1445</v>
      </c>
      <c r="E184" s="154">
        <v>388647</v>
      </c>
      <c r="F184" s="154">
        <v>6873767</v>
      </c>
      <c r="G184" s="154"/>
    </row>
    <row r="185" spans="1:7">
      <c r="A185" s="151" t="s">
        <v>509</v>
      </c>
      <c r="B185" s="154">
        <v>46152869</v>
      </c>
      <c r="C185" s="154">
        <v>46154029</v>
      </c>
      <c r="D185" s="154">
        <v>-1160</v>
      </c>
      <c r="E185" s="154">
        <v>42075662</v>
      </c>
      <c r="F185" s="154">
        <v>4077207</v>
      </c>
      <c r="G185" s="154"/>
    </row>
    <row r="186" spans="1:7">
      <c r="A186" s="151" t="s">
        <v>510</v>
      </c>
      <c r="B186" s="154">
        <v>-15607790</v>
      </c>
      <c r="C186" s="154">
        <v>-15606400</v>
      </c>
      <c r="D186" s="154">
        <v>-1390</v>
      </c>
      <c r="E186" s="154">
        <v>-15210483</v>
      </c>
      <c r="F186" s="154">
        <v>-397307</v>
      </c>
      <c r="G186" s="154"/>
    </row>
    <row r="187" spans="1:7">
      <c r="A187" s="151" t="s">
        <v>511</v>
      </c>
      <c r="B187" s="154">
        <v>1737089</v>
      </c>
      <c r="C187" s="154">
        <v>1740121</v>
      </c>
      <c r="D187" s="154">
        <v>-3032</v>
      </c>
      <c r="E187" s="154">
        <v>2697033</v>
      </c>
      <c r="F187" s="154">
        <v>-959944</v>
      </c>
      <c r="G187" s="154"/>
    </row>
    <row r="188" spans="1:7">
      <c r="A188" s="151" t="s">
        <v>512</v>
      </c>
      <c r="B188" s="154">
        <v>-9318560</v>
      </c>
      <c r="C188" s="154">
        <v>-9317613</v>
      </c>
      <c r="D188" s="154">
        <v>-947</v>
      </c>
      <c r="E188" s="154">
        <v>-8951956</v>
      </c>
      <c r="F188" s="154">
        <v>-366604</v>
      </c>
      <c r="G188" s="154"/>
    </row>
    <row r="189" spans="1:7">
      <c r="A189" s="151" t="s">
        <v>513</v>
      </c>
      <c r="B189" s="154">
        <v>47644</v>
      </c>
      <c r="C189" s="154">
        <v>47651</v>
      </c>
      <c r="D189" s="154">
        <v>-7</v>
      </c>
      <c r="E189" s="154">
        <v>2369198</v>
      </c>
      <c r="F189" s="154">
        <v>-2321554</v>
      </c>
      <c r="G189" s="154"/>
    </row>
    <row r="190" spans="1:7">
      <c r="A190" s="151" t="s">
        <v>514</v>
      </c>
      <c r="B190" s="154">
        <v>-2222659</v>
      </c>
      <c r="C190" s="154">
        <v>-2220949</v>
      </c>
      <c r="D190" s="154">
        <v>-1710</v>
      </c>
      <c r="E190" s="154">
        <v>235955</v>
      </c>
      <c r="F190" s="154">
        <v>-2458614</v>
      </c>
      <c r="G190" s="154"/>
    </row>
    <row r="191" spans="1:7">
      <c r="A191" s="151" t="s">
        <v>515</v>
      </c>
      <c r="B191" s="154">
        <v>-12057580</v>
      </c>
      <c r="C191" s="154">
        <v>-12056912</v>
      </c>
      <c r="D191" s="154">
        <v>-668</v>
      </c>
      <c r="E191" s="154">
        <v>-8225253</v>
      </c>
      <c r="F191" s="154">
        <v>-3832327</v>
      </c>
      <c r="G191" s="154"/>
    </row>
    <row r="192" spans="1:7">
      <c r="A192" s="151" t="s">
        <v>516</v>
      </c>
      <c r="B192" s="154">
        <v>9982445</v>
      </c>
      <c r="C192" s="154">
        <v>9982575</v>
      </c>
      <c r="D192" s="154">
        <v>-130</v>
      </c>
      <c r="E192" s="154">
        <v>10097035</v>
      </c>
      <c r="F192" s="154">
        <v>-114590</v>
      </c>
      <c r="G192" s="154"/>
    </row>
    <row r="193" spans="1:7">
      <c r="A193" s="151" t="s">
        <v>517</v>
      </c>
      <c r="B193" s="154">
        <v>-3416983</v>
      </c>
      <c r="C193" s="154">
        <v>-3416200</v>
      </c>
      <c r="D193" s="154">
        <v>-783</v>
      </c>
      <c r="E193" s="154">
        <v>-193969</v>
      </c>
      <c r="F193" s="154">
        <v>-3223014</v>
      </c>
      <c r="G193" s="154"/>
    </row>
    <row r="194" spans="1:7">
      <c r="A194" s="151" t="s">
        <v>518</v>
      </c>
      <c r="B194" s="154">
        <v>5776855</v>
      </c>
      <c r="C194" s="154">
        <v>5777485</v>
      </c>
      <c r="D194" s="154">
        <v>-630</v>
      </c>
      <c r="E194" s="154">
        <v>6880902</v>
      </c>
      <c r="F194" s="154">
        <v>-1104047</v>
      </c>
      <c r="G194" s="154"/>
    </row>
    <row r="195" spans="1:7">
      <c r="A195" s="151" t="s">
        <v>519</v>
      </c>
      <c r="B195" s="154">
        <v>33976100</v>
      </c>
      <c r="C195" s="154">
        <v>33976008</v>
      </c>
      <c r="D195" s="154">
        <v>92</v>
      </c>
      <c r="E195" s="154">
        <v>34349040</v>
      </c>
      <c r="F195" s="154">
        <v>-372940</v>
      </c>
      <c r="G195" s="154"/>
    </row>
    <row r="196" spans="1:7">
      <c r="A196" s="151" t="s">
        <v>520</v>
      </c>
      <c r="B196" s="154">
        <v>32770080</v>
      </c>
      <c r="C196" s="154">
        <v>32770170</v>
      </c>
      <c r="D196" s="154">
        <v>-90</v>
      </c>
      <c r="E196" s="154">
        <v>31063521</v>
      </c>
      <c r="F196" s="154">
        <v>1706559</v>
      </c>
      <c r="G196" s="154"/>
    </row>
    <row r="197" spans="1:7">
      <c r="A197" s="151" t="s">
        <v>521</v>
      </c>
      <c r="B197" s="154">
        <v>118637830</v>
      </c>
      <c r="C197" s="154">
        <v>118634994</v>
      </c>
      <c r="D197" s="154">
        <v>2836</v>
      </c>
      <c r="E197" s="154">
        <v>98069825</v>
      </c>
      <c r="F197" s="154">
        <v>20568005</v>
      </c>
      <c r="G197" s="154"/>
    </row>
    <row r="198" spans="1:7">
      <c r="A198" s="151" t="s">
        <v>522</v>
      </c>
      <c r="B198" s="154">
        <v>21917493</v>
      </c>
      <c r="C198" s="154">
        <v>21917515</v>
      </c>
      <c r="D198" s="154">
        <v>-22</v>
      </c>
      <c r="E198" s="154">
        <v>16982912</v>
      </c>
      <c r="F198" s="154">
        <v>4934581</v>
      </c>
      <c r="G198" s="154"/>
    </row>
    <row r="199" spans="1:7">
      <c r="A199" s="151" t="s">
        <v>523</v>
      </c>
      <c r="B199" s="154">
        <v>24015116</v>
      </c>
      <c r="C199" s="154">
        <v>24014879</v>
      </c>
      <c r="D199" s="154">
        <v>237</v>
      </c>
      <c r="E199" s="154">
        <v>12680140</v>
      </c>
      <c r="F199" s="154">
        <v>11334976</v>
      </c>
      <c r="G199" s="154"/>
    </row>
    <row r="200" spans="1:7">
      <c r="A200" s="151" t="s">
        <v>524</v>
      </c>
      <c r="B200" s="154">
        <v>-5052835</v>
      </c>
      <c r="C200" s="154">
        <v>-5053441</v>
      </c>
      <c r="D200" s="154">
        <v>606</v>
      </c>
      <c r="E200" s="154">
        <v>-5955823</v>
      </c>
      <c r="F200" s="154">
        <v>902988</v>
      </c>
      <c r="G200" s="154"/>
    </row>
    <row r="201" spans="1:7">
      <c r="A201" s="151" t="s">
        <v>525</v>
      </c>
      <c r="B201" s="154">
        <v>62907390</v>
      </c>
      <c r="C201" s="154">
        <v>62908825</v>
      </c>
      <c r="D201" s="154">
        <v>-1435</v>
      </c>
      <c r="E201" s="154">
        <v>59504722</v>
      </c>
      <c r="F201" s="154">
        <v>3402668</v>
      </c>
      <c r="G201" s="154"/>
    </row>
    <row r="202" spans="1:7">
      <c r="A202" s="151" t="s">
        <v>526</v>
      </c>
      <c r="B202" s="154">
        <v>40146087</v>
      </c>
      <c r="C202" s="154">
        <v>40147303</v>
      </c>
      <c r="D202" s="154">
        <v>-1216</v>
      </c>
      <c r="E202" s="154">
        <v>33932587</v>
      </c>
      <c r="F202" s="154">
        <v>6213500</v>
      </c>
      <c r="G202" s="154"/>
    </row>
    <row r="203" spans="1:7">
      <c r="A203" s="151" t="s">
        <v>527</v>
      </c>
      <c r="B203" s="154">
        <v>7308947</v>
      </c>
      <c r="C203" s="154">
        <v>7305788</v>
      </c>
      <c r="D203" s="154">
        <v>3159</v>
      </c>
      <c r="E203" s="154">
        <v>1593168</v>
      </c>
      <c r="F203" s="154">
        <v>5715779</v>
      </c>
      <c r="G203" s="154"/>
    </row>
    <row r="204" spans="1:7" ht="27" customHeight="1">
      <c r="A204" s="145" t="s">
        <v>528</v>
      </c>
      <c r="B204" s="154"/>
      <c r="C204" s="154"/>
      <c r="D204" s="154"/>
      <c r="E204" s="154"/>
      <c r="F204" s="154"/>
      <c r="G204" s="154"/>
    </row>
    <row r="205" spans="1:7">
      <c r="A205" s="151" t="s">
        <v>529</v>
      </c>
      <c r="B205" s="154">
        <v>-5183633</v>
      </c>
      <c r="C205" s="154">
        <v>-5179454</v>
      </c>
      <c r="D205" s="154">
        <v>-4179</v>
      </c>
      <c r="E205" s="154">
        <v>-592171</v>
      </c>
      <c r="F205" s="154">
        <v>-4591462</v>
      </c>
      <c r="G205" s="154"/>
    </row>
    <row r="206" spans="1:7">
      <c r="A206" s="151" t="s">
        <v>530</v>
      </c>
      <c r="B206" s="154">
        <v>2428506</v>
      </c>
      <c r="C206" s="154">
        <v>2430148</v>
      </c>
      <c r="D206" s="154">
        <v>-1642</v>
      </c>
      <c r="E206" s="154">
        <v>-259217</v>
      </c>
      <c r="F206" s="154">
        <v>2687723</v>
      </c>
      <c r="G206" s="154"/>
    </row>
    <row r="207" spans="1:7">
      <c r="A207" s="151" t="s">
        <v>531</v>
      </c>
      <c r="B207" s="154">
        <v>2124272</v>
      </c>
      <c r="C207" s="154">
        <v>2123572</v>
      </c>
      <c r="D207" s="154">
        <v>700</v>
      </c>
      <c r="E207" s="154">
        <v>3069436</v>
      </c>
      <c r="F207" s="154">
        <v>-945164</v>
      </c>
      <c r="G207" s="154"/>
    </row>
    <row r="208" spans="1:7">
      <c r="A208" s="151" t="s">
        <v>532</v>
      </c>
      <c r="B208" s="154">
        <v>4895379</v>
      </c>
      <c r="C208" s="154">
        <v>4896887</v>
      </c>
      <c r="D208" s="154">
        <v>-1508</v>
      </c>
      <c r="E208" s="154">
        <v>4996246</v>
      </c>
      <c r="F208" s="154">
        <v>-100867</v>
      </c>
      <c r="G208" s="154"/>
    </row>
    <row r="209" spans="1:7">
      <c r="A209" s="151" t="s">
        <v>533</v>
      </c>
      <c r="B209" s="154">
        <v>3225609</v>
      </c>
      <c r="C209" s="154">
        <v>3225952</v>
      </c>
      <c r="D209" s="154">
        <v>-343</v>
      </c>
      <c r="E209" s="154">
        <v>3661252</v>
      </c>
      <c r="F209" s="154">
        <v>-435643</v>
      </c>
      <c r="G209" s="154"/>
    </row>
    <row r="210" spans="1:7">
      <c r="A210" s="151" t="s">
        <v>534</v>
      </c>
      <c r="B210" s="154">
        <v>11272022</v>
      </c>
      <c r="C210" s="154">
        <v>11273240</v>
      </c>
      <c r="D210" s="154">
        <v>-1218</v>
      </c>
      <c r="E210" s="154">
        <v>8801581</v>
      </c>
      <c r="F210" s="154">
        <v>2470441</v>
      </c>
      <c r="G210" s="154"/>
    </row>
    <row r="211" spans="1:7">
      <c r="A211" s="151" t="s">
        <v>535</v>
      </c>
      <c r="B211" s="154">
        <v>2529753</v>
      </c>
      <c r="C211" s="154">
        <v>2531098</v>
      </c>
      <c r="D211" s="154">
        <v>-1345</v>
      </c>
      <c r="E211" s="154">
        <v>1129920</v>
      </c>
      <c r="F211" s="154">
        <v>1399833</v>
      </c>
      <c r="G211" s="154"/>
    </row>
    <row r="212" spans="1:7">
      <c r="A212" s="151" t="s">
        <v>536</v>
      </c>
      <c r="B212" s="154">
        <v>-57864448</v>
      </c>
      <c r="C212" s="154">
        <v>-57858163</v>
      </c>
      <c r="D212" s="154">
        <v>-6285</v>
      </c>
      <c r="E212" s="154">
        <v>-40378235</v>
      </c>
      <c r="F212" s="154">
        <v>-17486213</v>
      </c>
      <c r="G212" s="154"/>
    </row>
    <row r="213" spans="1:7">
      <c r="A213" s="151" t="s">
        <v>537</v>
      </c>
      <c r="B213" s="154">
        <v>3809745</v>
      </c>
      <c r="C213" s="154">
        <v>3809889</v>
      </c>
      <c r="D213" s="154">
        <v>-144</v>
      </c>
      <c r="E213" s="154">
        <v>2501212</v>
      </c>
      <c r="F213" s="154">
        <v>1308533</v>
      </c>
      <c r="G213" s="154"/>
    </row>
    <row r="214" spans="1:7">
      <c r="A214" s="151" t="s">
        <v>538</v>
      </c>
      <c r="B214" s="154">
        <v>-5961323</v>
      </c>
      <c r="C214" s="154">
        <v>-5960059</v>
      </c>
      <c r="D214" s="154">
        <v>-1264</v>
      </c>
      <c r="E214" s="154">
        <v>-4467795</v>
      </c>
      <c r="F214" s="154">
        <v>-1493528</v>
      </c>
      <c r="G214" s="154"/>
    </row>
    <row r="215" spans="1:7">
      <c r="A215" s="151" t="s">
        <v>539</v>
      </c>
      <c r="B215" s="154">
        <v>8332620</v>
      </c>
      <c r="C215" s="154">
        <v>8332692</v>
      </c>
      <c r="D215" s="154">
        <v>-72</v>
      </c>
      <c r="E215" s="154">
        <v>7446436</v>
      </c>
      <c r="F215" s="154">
        <v>886184</v>
      </c>
      <c r="G215" s="154"/>
    </row>
    <row r="216" spans="1:7">
      <c r="A216" s="151" t="s">
        <v>540</v>
      </c>
      <c r="B216" s="154">
        <v>-4824477</v>
      </c>
      <c r="C216" s="154">
        <v>-4824897</v>
      </c>
      <c r="D216" s="154">
        <v>420</v>
      </c>
      <c r="E216" s="154">
        <v>-4692167</v>
      </c>
      <c r="F216" s="154">
        <v>-132310</v>
      </c>
      <c r="G216" s="154"/>
    </row>
    <row r="217" spans="1:7">
      <c r="A217" s="151" t="s">
        <v>541</v>
      </c>
      <c r="B217" s="154">
        <v>18929295</v>
      </c>
      <c r="C217" s="154">
        <v>18929813</v>
      </c>
      <c r="D217" s="154">
        <v>-518</v>
      </c>
      <c r="E217" s="154">
        <v>19599238</v>
      </c>
      <c r="F217" s="154">
        <v>-669943</v>
      </c>
      <c r="G217" s="154"/>
    </row>
    <row r="218" spans="1:7">
      <c r="A218" s="151" t="s">
        <v>542</v>
      </c>
      <c r="B218" s="154">
        <v>10316268</v>
      </c>
      <c r="C218" s="154">
        <v>10318287</v>
      </c>
      <c r="D218" s="154">
        <v>-2019</v>
      </c>
      <c r="E218" s="154">
        <v>8260330</v>
      </c>
      <c r="F218" s="154">
        <v>2055938</v>
      </c>
      <c r="G218" s="154"/>
    </row>
    <row r="219" spans="1:7">
      <c r="A219" s="151" t="s">
        <v>543</v>
      </c>
      <c r="B219" s="154">
        <v>17340521</v>
      </c>
      <c r="C219" s="154">
        <v>17342640</v>
      </c>
      <c r="D219" s="154">
        <v>-2119</v>
      </c>
      <c r="E219" s="154">
        <v>16521343</v>
      </c>
      <c r="F219" s="154">
        <v>819178</v>
      </c>
      <c r="G219" s="154"/>
    </row>
    <row r="220" spans="1:7">
      <c r="A220" s="151" t="s">
        <v>544</v>
      </c>
      <c r="B220" s="154">
        <v>-3534071</v>
      </c>
      <c r="C220" s="154">
        <v>-3532734</v>
      </c>
      <c r="D220" s="154">
        <v>-1337</v>
      </c>
      <c r="E220" s="154">
        <v>-10128085</v>
      </c>
      <c r="F220" s="154">
        <v>6594014</v>
      </c>
      <c r="G220" s="154"/>
    </row>
    <row r="221" spans="1:7" ht="27" customHeight="1">
      <c r="A221" s="145" t="s">
        <v>545</v>
      </c>
      <c r="B221" s="154"/>
      <c r="C221" s="154"/>
      <c r="D221" s="154"/>
      <c r="E221" s="154"/>
      <c r="F221" s="154"/>
      <c r="G221" s="154"/>
    </row>
    <row r="222" spans="1:7">
      <c r="A222" s="151" t="s">
        <v>546</v>
      </c>
      <c r="B222" s="154">
        <v>-3863168</v>
      </c>
      <c r="C222" s="154">
        <v>-3862168</v>
      </c>
      <c r="D222" s="154">
        <v>-1000</v>
      </c>
      <c r="E222" s="154">
        <v>-914575</v>
      </c>
      <c r="F222" s="154">
        <v>-2948593</v>
      </c>
      <c r="G222" s="154"/>
    </row>
    <row r="223" spans="1:7">
      <c r="A223" s="151" t="s">
        <v>547</v>
      </c>
      <c r="B223" s="154">
        <v>1065417</v>
      </c>
      <c r="C223" s="154">
        <v>1065948</v>
      </c>
      <c r="D223" s="154">
        <v>-531</v>
      </c>
      <c r="E223" s="154">
        <v>-512316</v>
      </c>
      <c r="F223" s="154">
        <v>1577733</v>
      </c>
      <c r="G223" s="154"/>
    </row>
    <row r="224" spans="1:7">
      <c r="A224" s="151" t="s">
        <v>548</v>
      </c>
      <c r="B224" s="154">
        <v>-8089034</v>
      </c>
      <c r="C224" s="154">
        <v>-8088167</v>
      </c>
      <c r="D224" s="154">
        <v>-867</v>
      </c>
      <c r="E224" s="154">
        <v>-1284015</v>
      </c>
      <c r="F224" s="154">
        <v>-6805019</v>
      </c>
      <c r="G224" s="154"/>
    </row>
    <row r="225" spans="1:7">
      <c r="A225" s="151" t="s">
        <v>549</v>
      </c>
      <c r="B225" s="154">
        <v>9369928</v>
      </c>
      <c r="C225" s="154">
        <v>9370464</v>
      </c>
      <c r="D225" s="154">
        <v>-536</v>
      </c>
      <c r="E225" s="154">
        <v>4472473</v>
      </c>
      <c r="F225" s="154">
        <v>4897455</v>
      </c>
      <c r="G225" s="154"/>
    </row>
    <row r="226" spans="1:7">
      <c r="A226" s="151" t="s">
        <v>550</v>
      </c>
      <c r="B226" s="154">
        <v>-6237088</v>
      </c>
      <c r="C226" s="154">
        <v>-6234012</v>
      </c>
      <c r="D226" s="154">
        <v>-3076</v>
      </c>
      <c r="E226" s="154">
        <v>-5003261</v>
      </c>
      <c r="F226" s="154">
        <v>-1233827</v>
      </c>
      <c r="G226" s="154"/>
    </row>
    <row r="227" spans="1:7">
      <c r="A227" s="151" t="s">
        <v>551</v>
      </c>
      <c r="B227" s="154">
        <v>42503453</v>
      </c>
      <c r="C227" s="154">
        <v>42504283</v>
      </c>
      <c r="D227" s="154">
        <v>-830</v>
      </c>
      <c r="E227" s="154">
        <v>43095656</v>
      </c>
      <c r="F227" s="154">
        <v>-592203</v>
      </c>
      <c r="G227" s="154"/>
    </row>
    <row r="228" spans="1:7">
      <c r="A228" s="151" t="s">
        <v>552</v>
      </c>
      <c r="B228" s="154">
        <v>4021851</v>
      </c>
      <c r="C228" s="154">
        <v>4022287</v>
      </c>
      <c r="D228" s="154">
        <v>-436</v>
      </c>
      <c r="E228" s="154">
        <v>4777797</v>
      </c>
      <c r="F228" s="154">
        <v>-755946</v>
      </c>
      <c r="G228" s="154"/>
    </row>
    <row r="229" spans="1:7">
      <c r="A229" s="151" t="s">
        <v>553</v>
      </c>
      <c r="B229" s="154">
        <v>2755269</v>
      </c>
      <c r="C229" s="154">
        <v>2756547</v>
      </c>
      <c r="D229" s="154">
        <v>-1278</v>
      </c>
      <c r="E229" s="154">
        <v>1465328</v>
      </c>
      <c r="F229" s="154">
        <v>1289941</v>
      </c>
      <c r="G229" s="154"/>
    </row>
    <row r="230" spans="1:7">
      <c r="A230" s="151" t="s">
        <v>554</v>
      </c>
      <c r="B230" s="154">
        <v>51488646</v>
      </c>
      <c r="C230" s="154">
        <v>51489086</v>
      </c>
      <c r="D230" s="154">
        <v>-440</v>
      </c>
      <c r="E230" s="154">
        <v>43448173</v>
      </c>
      <c r="F230" s="154">
        <v>8040473</v>
      </c>
      <c r="G230" s="154"/>
    </row>
    <row r="231" spans="1:7">
      <c r="A231" s="151" t="s">
        <v>555</v>
      </c>
      <c r="B231" s="154">
        <v>-119648</v>
      </c>
      <c r="C231" s="154">
        <v>-119256</v>
      </c>
      <c r="D231" s="154">
        <v>-392</v>
      </c>
      <c r="E231" s="154">
        <v>-1534952</v>
      </c>
      <c r="F231" s="154">
        <v>1415304</v>
      </c>
      <c r="G231" s="154"/>
    </row>
    <row r="232" spans="1:7">
      <c r="A232" s="151" t="s">
        <v>556</v>
      </c>
      <c r="B232" s="154">
        <v>11370329</v>
      </c>
      <c r="C232" s="154">
        <v>11370295</v>
      </c>
      <c r="D232" s="154">
        <v>34</v>
      </c>
      <c r="E232" s="154">
        <v>8110186</v>
      </c>
      <c r="F232" s="154">
        <v>3260143</v>
      </c>
      <c r="G232" s="154"/>
    </row>
    <row r="233" spans="1:7">
      <c r="A233" s="151" t="s">
        <v>557</v>
      </c>
      <c r="B233" s="154">
        <v>211233118</v>
      </c>
      <c r="C233" s="154">
        <v>211222559</v>
      </c>
      <c r="D233" s="154">
        <v>10559</v>
      </c>
      <c r="E233" s="154">
        <v>164283903</v>
      </c>
      <c r="F233" s="154">
        <v>46949215</v>
      </c>
      <c r="G233" s="154"/>
    </row>
    <row r="234" spans="1:7" ht="27" customHeight="1">
      <c r="A234" s="145" t="s">
        <v>558</v>
      </c>
      <c r="B234" s="154"/>
      <c r="C234" s="154"/>
      <c r="D234" s="154"/>
      <c r="E234" s="154"/>
      <c r="F234" s="154"/>
      <c r="G234" s="154"/>
    </row>
    <row r="235" spans="1:7">
      <c r="A235" s="151" t="s">
        <v>559</v>
      </c>
      <c r="B235" s="154">
        <v>-6160273</v>
      </c>
      <c r="C235" s="154">
        <v>-6159251</v>
      </c>
      <c r="D235" s="154">
        <v>-1022</v>
      </c>
      <c r="E235" s="154">
        <v>-6150632</v>
      </c>
      <c r="F235" s="154">
        <v>-9641</v>
      </c>
      <c r="G235" s="154"/>
    </row>
    <row r="236" spans="1:7">
      <c r="A236" s="151" t="s">
        <v>560</v>
      </c>
      <c r="B236" s="154">
        <v>-8075829</v>
      </c>
      <c r="C236" s="154">
        <v>-8074479</v>
      </c>
      <c r="D236" s="154">
        <v>-1350</v>
      </c>
      <c r="E236" s="154">
        <v>-8797999</v>
      </c>
      <c r="F236" s="154">
        <v>722170</v>
      </c>
      <c r="G236" s="154"/>
    </row>
    <row r="237" spans="1:7">
      <c r="A237" s="151" t="s">
        <v>561</v>
      </c>
      <c r="B237" s="154">
        <v>26793418</v>
      </c>
      <c r="C237" s="154">
        <v>26794604</v>
      </c>
      <c r="D237" s="154">
        <v>-1186</v>
      </c>
      <c r="E237" s="154">
        <v>31268161</v>
      </c>
      <c r="F237" s="154">
        <v>-4474743</v>
      </c>
      <c r="G237" s="154"/>
    </row>
    <row r="238" spans="1:7">
      <c r="A238" s="151" t="s">
        <v>562</v>
      </c>
      <c r="B238" s="154">
        <v>42135578</v>
      </c>
      <c r="C238" s="154">
        <v>42136559</v>
      </c>
      <c r="D238" s="154">
        <v>-981</v>
      </c>
      <c r="E238" s="154">
        <v>36166326</v>
      </c>
      <c r="F238" s="154">
        <v>5969252</v>
      </c>
      <c r="G238" s="154"/>
    </row>
    <row r="239" spans="1:7">
      <c r="A239" s="151" t="s">
        <v>563</v>
      </c>
      <c r="B239" s="154">
        <v>14884968</v>
      </c>
      <c r="C239" s="154">
        <v>14890723</v>
      </c>
      <c r="D239" s="154">
        <v>-5755</v>
      </c>
      <c r="E239" s="154">
        <v>5671190</v>
      </c>
      <c r="F239" s="154">
        <v>9213778</v>
      </c>
      <c r="G239" s="154"/>
    </row>
    <row r="240" spans="1:7">
      <c r="A240" s="151" t="s">
        <v>564</v>
      </c>
      <c r="B240" s="154">
        <v>-2145239</v>
      </c>
      <c r="C240" s="154">
        <v>-2144366</v>
      </c>
      <c r="D240" s="154">
        <v>-873</v>
      </c>
      <c r="E240" s="154">
        <v>-4887767</v>
      </c>
      <c r="F240" s="154">
        <v>2742528</v>
      </c>
      <c r="G240" s="154"/>
    </row>
    <row r="241" spans="1:7">
      <c r="A241" s="151" t="s">
        <v>565</v>
      </c>
      <c r="B241" s="154">
        <v>6392783</v>
      </c>
      <c r="C241" s="154">
        <v>6396411</v>
      </c>
      <c r="D241" s="154">
        <v>-3628</v>
      </c>
      <c r="E241" s="154">
        <v>8749447</v>
      </c>
      <c r="F241" s="154">
        <v>-2356664</v>
      </c>
      <c r="G241" s="154"/>
    </row>
    <row r="242" spans="1:7">
      <c r="A242" s="151" t="s">
        <v>566</v>
      </c>
      <c r="B242" s="154">
        <v>-4634375</v>
      </c>
      <c r="C242" s="154">
        <v>-4635911</v>
      </c>
      <c r="D242" s="154">
        <v>1536</v>
      </c>
      <c r="E242" s="154">
        <v>-3562917</v>
      </c>
      <c r="F242" s="154">
        <v>-1071458</v>
      </c>
      <c r="G242" s="154"/>
    </row>
    <row r="243" spans="1:7">
      <c r="A243" s="151" t="s">
        <v>567</v>
      </c>
      <c r="B243" s="154">
        <v>-18274653</v>
      </c>
      <c r="C243" s="154">
        <v>-20433507</v>
      </c>
      <c r="D243" s="154">
        <v>2158854</v>
      </c>
      <c r="E243" s="154">
        <v>-14843923</v>
      </c>
      <c r="F243" s="154">
        <v>-3430730</v>
      </c>
      <c r="G243" s="154"/>
    </row>
    <row r="244" spans="1:7">
      <c r="A244" s="151" t="s">
        <v>568</v>
      </c>
      <c r="B244" s="154">
        <v>-131189567</v>
      </c>
      <c r="C244" s="154">
        <v>-131183708</v>
      </c>
      <c r="D244" s="154">
        <v>-5859</v>
      </c>
      <c r="E244" s="154">
        <v>-105526156</v>
      </c>
      <c r="F244" s="154">
        <v>-25663411</v>
      </c>
      <c r="G244" s="154"/>
    </row>
    <row r="245" spans="1:7" ht="27" customHeight="1">
      <c r="A245" s="145" t="s">
        <v>569</v>
      </c>
      <c r="B245" s="154"/>
      <c r="C245" s="154"/>
      <c r="D245" s="154"/>
      <c r="E245" s="154"/>
      <c r="F245" s="154"/>
      <c r="G245" s="154"/>
    </row>
    <row r="246" spans="1:7">
      <c r="A246" s="151" t="s">
        <v>570</v>
      </c>
      <c r="B246" s="154">
        <v>-18748915</v>
      </c>
      <c r="C246" s="154">
        <v>-18631939</v>
      </c>
      <c r="D246" s="154">
        <v>-116976</v>
      </c>
      <c r="E246" s="154">
        <v>-17525281</v>
      </c>
      <c r="F246" s="154">
        <v>-1223634</v>
      </c>
      <c r="G246" s="154"/>
    </row>
    <row r="247" spans="1:7">
      <c r="A247" s="151" t="s">
        <v>571</v>
      </c>
      <c r="B247" s="154">
        <v>82315060</v>
      </c>
      <c r="C247" s="154">
        <v>82311673</v>
      </c>
      <c r="D247" s="154">
        <v>3387</v>
      </c>
      <c r="E247" s="154">
        <v>80332125</v>
      </c>
      <c r="F247" s="154">
        <v>1982935</v>
      </c>
      <c r="G247" s="154"/>
    </row>
    <row r="248" spans="1:7">
      <c r="A248" s="151" t="s">
        <v>572</v>
      </c>
      <c r="B248" s="154">
        <v>32407756</v>
      </c>
      <c r="C248" s="154">
        <v>32409322</v>
      </c>
      <c r="D248" s="154">
        <v>-1566</v>
      </c>
      <c r="E248" s="154">
        <v>44173480</v>
      </c>
      <c r="F248" s="154">
        <v>-11765724</v>
      </c>
      <c r="G248" s="154"/>
    </row>
    <row r="249" spans="1:7">
      <c r="A249" s="151" t="s">
        <v>573</v>
      </c>
      <c r="B249" s="154">
        <v>1457680</v>
      </c>
      <c r="C249" s="154">
        <v>1457768</v>
      </c>
      <c r="D249" s="154">
        <v>-88</v>
      </c>
      <c r="E249" s="154">
        <v>470469</v>
      </c>
      <c r="F249" s="154">
        <v>987211</v>
      </c>
      <c r="G249" s="154"/>
    </row>
    <row r="250" spans="1:7">
      <c r="A250" s="151" t="s">
        <v>574</v>
      </c>
      <c r="B250" s="154">
        <v>14593784</v>
      </c>
      <c r="C250" s="154">
        <v>14595577</v>
      </c>
      <c r="D250" s="154">
        <v>-1793</v>
      </c>
      <c r="E250" s="154">
        <v>10833927</v>
      </c>
      <c r="F250" s="154">
        <v>3759857</v>
      </c>
      <c r="G250" s="154"/>
    </row>
    <row r="251" spans="1:7">
      <c r="A251" s="151" t="s">
        <v>575</v>
      </c>
      <c r="B251" s="154">
        <v>-42377069</v>
      </c>
      <c r="C251" s="154">
        <v>-42374749</v>
      </c>
      <c r="D251" s="154">
        <v>-2320</v>
      </c>
      <c r="E251" s="154">
        <v>-32412062</v>
      </c>
      <c r="F251" s="154">
        <v>-9965007</v>
      </c>
      <c r="G251" s="154"/>
    </row>
    <row r="252" spans="1:7">
      <c r="A252" s="151" t="s">
        <v>576</v>
      </c>
      <c r="B252" s="154">
        <v>12632706</v>
      </c>
      <c r="C252" s="154">
        <v>12633939</v>
      </c>
      <c r="D252" s="154">
        <v>-1233</v>
      </c>
      <c r="E252" s="154">
        <v>9253776</v>
      </c>
      <c r="F252" s="154">
        <v>3378930</v>
      </c>
      <c r="G252" s="154"/>
    </row>
    <row r="253" spans="1:7">
      <c r="A253" s="151" t="s">
        <v>577</v>
      </c>
      <c r="B253" s="154">
        <v>-75535</v>
      </c>
      <c r="C253" s="154">
        <v>-74763</v>
      </c>
      <c r="D253" s="154">
        <v>-772</v>
      </c>
      <c r="E253" s="154">
        <v>2133724</v>
      </c>
      <c r="F253" s="154">
        <v>-2209259</v>
      </c>
      <c r="G253" s="154"/>
    </row>
    <row r="254" spans="1:7">
      <c r="A254" s="151" t="s">
        <v>578</v>
      </c>
      <c r="B254" s="154">
        <v>35359201</v>
      </c>
      <c r="C254" s="154">
        <v>35360260</v>
      </c>
      <c r="D254" s="154">
        <v>-1059</v>
      </c>
      <c r="E254" s="154">
        <v>31776207</v>
      </c>
      <c r="F254" s="154">
        <v>3582994</v>
      </c>
      <c r="G254" s="154"/>
    </row>
    <row r="255" spans="1:7">
      <c r="A255" s="151" t="s">
        <v>579</v>
      </c>
      <c r="B255" s="154">
        <v>-4106430</v>
      </c>
      <c r="C255" s="154">
        <v>-4105717</v>
      </c>
      <c r="D255" s="154">
        <v>-713</v>
      </c>
      <c r="E255" s="154">
        <v>-2588950</v>
      </c>
      <c r="F255" s="154">
        <v>-1517480</v>
      </c>
      <c r="G255" s="154"/>
    </row>
    <row r="256" spans="1:7">
      <c r="A256" s="151" t="s">
        <v>580</v>
      </c>
      <c r="B256" s="154">
        <v>5879398</v>
      </c>
      <c r="C256" s="154">
        <v>5880716</v>
      </c>
      <c r="D256" s="154">
        <v>-1318</v>
      </c>
      <c r="E256" s="154">
        <v>3578923</v>
      </c>
      <c r="F256" s="154">
        <v>2300475</v>
      </c>
      <c r="G256" s="154"/>
    </row>
    <row r="257" spans="1:7">
      <c r="A257" s="151" t="s">
        <v>581</v>
      </c>
      <c r="B257" s="154">
        <v>-5475403</v>
      </c>
      <c r="C257" s="154">
        <v>-5474094</v>
      </c>
      <c r="D257" s="154">
        <v>-1309</v>
      </c>
      <c r="E257" s="154">
        <v>-7955834</v>
      </c>
      <c r="F257" s="154">
        <v>2480431</v>
      </c>
      <c r="G257" s="154"/>
    </row>
    <row r="258" spans="1:7">
      <c r="A258" s="151" t="s">
        <v>582</v>
      </c>
      <c r="B258" s="154">
        <v>-983309</v>
      </c>
      <c r="C258" s="154">
        <v>-981966</v>
      </c>
      <c r="D258" s="154">
        <v>-1343</v>
      </c>
      <c r="E258" s="154">
        <v>1174979</v>
      </c>
      <c r="F258" s="154">
        <v>-2158288</v>
      </c>
      <c r="G258" s="154"/>
    </row>
    <row r="259" spans="1:7">
      <c r="A259" s="151" t="s">
        <v>583</v>
      </c>
      <c r="B259" s="154">
        <v>6094507</v>
      </c>
      <c r="C259" s="154">
        <v>6095023</v>
      </c>
      <c r="D259" s="154">
        <v>-516</v>
      </c>
      <c r="E259" s="154">
        <v>2813074</v>
      </c>
      <c r="F259" s="154">
        <v>3281433</v>
      </c>
      <c r="G259" s="154"/>
    </row>
    <row r="260" spans="1:7">
      <c r="A260" s="151" t="s">
        <v>584</v>
      </c>
      <c r="B260" s="154">
        <v>-11157871</v>
      </c>
      <c r="C260" s="154">
        <v>-11157365</v>
      </c>
      <c r="D260" s="154">
        <v>-506</v>
      </c>
      <c r="E260" s="154">
        <v>-9992188</v>
      </c>
      <c r="F260" s="154">
        <v>-1165683</v>
      </c>
      <c r="G260" s="154"/>
    </row>
    <row r="261" spans="1:7" ht="27" customHeight="1">
      <c r="A261" s="145" t="s">
        <v>585</v>
      </c>
      <c r="B261" s="154"/>
      <c r="C261" s="154"/>
      <c r="D261" s="154"/>
      <c r="E261" s="154"/>
      <c r="F261" s="154"/>
      <c r="G261" s="154"/>
    </row>
    <row r="262" spans="1:7">
      <c r="A262" s="151" t="s">
        <v>586</v>
      </c>
      <c r="B262" s="154">
        <v>18759215</v>
      </c>
      <c r="C262" s="154">
        <v>18763297</v>
      </c>
      <c r="D262" s="154">
        <v>-4082</v>
      </c>
      <c r="E262" s="154">
        <v>15637576</v>
      </c>
      <c r="F262" s="154">
        <v>3121639</v>
      </c>
      <c r="G262" s="154"/>
    </row>
    <row r="263" spans="1:7">
      <c r="A263" s="151" t="s">
        <v>587</v>
      </c>
      <c r="B263" s="154">
        <v>-6213319</v>
      </c>
      <c r="C263" s="154">
        <v>-6208790</v>
      </c>
      <c r="D263" s="154">
        <v>-4529</v>
      </c>
      <c r="E263" s="154">
        <v>-8199176</v>
      </c>
      <c r="F263" s="154">
        <v>1985857</v>
      </c>
      <c r="G263" s="154"/>
    </row>
    <row r="264" spans="1:7">
      <c r="A264" s="151" t="s">
        <v>588</v>
      </c>
      <c r="B264" s="154">
        <v>9682376</v>
      </c>
      <c r="C264" s="154">
        <v>9682752</v>
      </c>
      <c r="D264" s="154">
        <v>-376</v>
      </c>
      <c r="E264" s="154">
        <v>8141736</v>
      </c>
      <c r="F264" s="154">
        <v>1540640</v>
      </c>
      <c r="G264" s="154"/>
    </row>
    <row r="265" spans="1:7">
      <c r="A265" s="151" t="s">
        <v>589</v>
      </c>
      <c r="B265" s="154">
        <v>90560577</v>
      </c>
      <c r="C265" s="154">
        <v>90557431</v>
      </c>
      <c r="D265" s="154">
        <v>3146</v>
      </c>
      <c r="E265" s="154">
        <v>85666492</v>
      </c>
      <c r="F265" s="154">
        <v>4894085</v>
      </c>
      <c r="G265" s="154"/>
    </row>
    <row r="266" spans="1:7">
      <c r="A266" s="151" t="s">
        <v>590</v>
      </c>
      <c r="B266" s="154">
        <v>18091439</v>
      </c>
      <c r="C266" s="154">
        <v>18092129</v>
      </c>
      <c r="D266" s="154">
        <v>-690</v>
      </c>
      <c r="E266" s="154">
        <v>14774497</v>
      </c>
      <c r="F266" s="154">
        <v>3316942</v>
      </c>
      <c r="G266" s="154"/>
    </row>
    <row r="267" spans="1:7">
      <c r="A267" s="151" t="s">
        <v>591</v>
      </c>
      <c r="B267" s="154">
        <v>-8478660</v>
      </c>
      <c r="C267" s="154">
        <v>-8478251</v>
      </c>
      <c r="D267" s="154">
        <v>-409</v>
      </c>
      <c r="E267" s="154">
        <v>-9678593</v>
      </c>
      <c r="F267" s="154">
        <v>1199933</v>
      </c>
      <c r="G267" s="154"/>
    </row>
    <row r="268" spans="1:7">
      <c r="A268" s="151" t="s">
        <v>592</v>
      </c>
      <c r="B268" s="154">
        <v>4613777</v>
      </c>
      <c r="C268" s="154">
        <v>4613974</v>
      </c>
      <c r="D268" s="154">
        <v>-197</v>
      </c>
      <c r="E268" s="154">
        <v>4070562</v>
      </c>
      <c r="F268" s="154">
        <v>543215</v>
      </c>
      <c r="G268" s="154"/>
    </row>
    <row r="269" spans="1:7">
      <c r="A269" s="151" t="s">
        <v>593</v>
      </c>
      <c r="B269" s="154">
        <v>2423741</v>
      </c>
      <c r="C269" s="154">
        <v>2426557</v>
      </c>
      <c r="D269" s="154">
        <v>-2816</v>
      </c>
      <c r="E269" s="154">
        <v>-1084614</v>
      </c>
      <c r="F269" s="154">
        <v>3508355</v>
      </c>
      <c r="G269" s="154"/>
    </row>
    <row r="270" spans="1:7">
      <c r="A270" s="151" t="s">
        <v>594</v>
      </c>
      <c r="B270" s="154">
        <v>-42941861</v>
      </c>
      <c r="C270" s="154">
        <v>-42936176</v>
      </c>
      <c r="D270" s="154">
        <v>-5685</v>
      </c>
      <c r="E270" s="154">
        <v>-40028818</v>
      </c>
      <c r="F270" s="154">
        <v>-2913043</v>
      </c>
      <c r="G270" s="154"/>
    </row>
    <row r="271" spans="1:7">
      <c r="A271" s="151" t="s">
        <v>595</v>
      </c>
      <c r="B271" s="154">
        <v>34606538</v>
      </c>
      <c r="C271" s="154">
        <v>34609215</v>
      </c>
      <c r="D271" s="154">
        <v>-2677</v>
      </c>
      <c r="E271" s="154">
        <v>37373015</v>
      </c>
      <c r="F271" s="154">
        <v>-2766477</v>
      </c>
      <c r="G271" s="154"/>
    </row>
    <row r="272" spans="1:7" ht="27" customHeight="1">
      <c r="A272" s="145" t="s">
        <v>596</v>
      </c>
      <c r="B272" s="154"/>
      <c r="C272" s="154"/>
      <c r="D272" s="154"/>
      <c r="E272" s="154"/>
      <c r="F272" s="154"/>
      <c r="G272" s="154"/>
    </row>
    <row r="273" spans="1:7">
      <c r="A273" s="151" t="s">
        <v>597</v>
      </c>
      <c r="B273" s="154">
        <v>73920756</v>
      </c>
      <c r="C273" s="154">
        <v>73919927</v>
      </c>
      <c r="D273" s="154">
        <v>829</v>
      </c>
      <c r="E273" s="154">
        <v>59598290</v>
      </c>
      <c r="F273" s="154">
        <v>14322466</v>
      </c>
      <c r="G273" s="154"/>
    </row>
    <row r="274" spans="1:7">
      <c r="A274" s="151" t="s">
        <v>598</v>
      </c>
      <c r="B274" s="154">
        <v>42856468</v>
      </c>
      <c r="C274" s="154">
        <v>42859206</v>
      </c>
      <c r="D274" s="154">
        <v>-2738</v>
      </c>
      <c r="E274" s="154">
        <v>35174688</v>
      </c>
      <c r="F274" s="154">
        <v>7681780</v>
      </c>
      <c r="G274" s="154"/>
    </row>
    <row r="275" spans="1:7">
      <c r="A275" s="151" t="s">
        <v>599</v>
      </c>
      <c r="B275" s="154">
        <v>35246380</v>
      </c>
      <c r="C275" s="154">
        <v>35246144</v>
      </c>
      <c r="D275" s="154">
        <v>236</v>
      </c>
      <c r="E275" s="154">
        <v>35892200</v>
      </c>
      <c r="F275" s="154">
        <v>-645820</v>
      </c>
      <c r="G275" s="154"/>
    </row>
    <row r="276" spans="1:7">
      <c r="A276" s="151" t="s">
        <v>600</v>
      </c>
      <c r="B276" s="154">
        <v>20891903</v>
      </c>
      <c r="C276" s="154">
        <v>20897208</v>
      </c>
      <c r="D276" s="154">
        <v>-5305</v>
      </c>
      <c r="E276" s="154">
        <v>8699290</v>
      </c>
      <c r="F276" s="154">
        <v>12192613</v>
      </c>
      <c r="G276" s="154"/>
    </row>
    <row r="277" spans="1:7">
      <c r="A277" s="151" t="s">
        <v>601</v>
      </c>
      <c r="B277" s="154">
        <v>-17464332</v>
      </c>
      <c r="C277" s="154">
        <v>-17462181</v>
      </c>
      <c r="D277" s="154">
        <v>-2151</v>
      </c>
      <c r="E277" s="154">
        <v>-19709014</v>
      </c>
      <c r="F277" s="154">
        <v>2244682</v>
      </c>
      <c r="G277" s="154"/>
    </row>
    <row r="278" spans="1:7">
      <c r="A278" s="151" t="s">
        <v>602</v>
      </c>
      <c r="B278" s="154">
        <v>5493921</v>
      </c>
      <c r="C278" s="154">
        <v>5495006</v>
      </c>
      <c r="D278" s="154">
        <v>-1085</v>
      </c>
      <c r="E278" s="154">
        <v>1585703</v>
      </c>
      <c r="F278" s="154">
        <v>3908218</v>
      </c>
      <c r="G278" s="154"/>
    </row>
    <row r="279" spans="1:7">
      <c r="A279" s="151" t="s">
        <v>603</v>
      </c>
      <c r="B279" s="154">
        <v>41704810</v>
      </c>
      <c r="C279" s="154">
        <v>41710660</v>
      </c>
      <c r="D279" s="154">
        <v>-5850</v>
      </c>
      <c r="E279" s="154">
        <v>40399288</v>
      </c>
      <c r="F279" s="154">
        <v>1305522</v>
      </c>
      <c r="G279" s="154"/>
    </row>
    <row r="280" spans="1:7" ht="27" customHeight="1">
      <c r="A280" s="145" t="s">
        <v>604</v>
      </c>
      <c r="B280" s="154"/>
      <c r="C280" s="154"/>
      <c r="D280" s="154"/>
      <c r="E280" s="154"/>
      <c r="F280" s="154"/>
      <c r="G280" s="154"/>
    </row>
    <row r="281" spans="1:7">
      <c r="A281" s="151" t="s">
        <v>605</v>
      </c>
      <c r="B281" s="154">
        <v>15030265</v>
      </c>
      <c r="C281" s="154">
        <v>15030808</v>
      </c>
      <c r="D281" s="154">
        <v>-543</v>
      </c>
      <c r="E281" s="154">
        <v>13193654</v>
      </c>
      <c r="F281" s="154">
        <v>1836611</v>
      </c>
      <c r="G281" s="154"/>
    </row>
    <row r="282" spans="1:7">
      <c r="A282" s="151" t="s">
        <v>606</v>
      </c>
      <c r="B282" s="154">
        <v>-1398122</v>
      </c>
      <c r="C282" s="154">
        <v>-1397442</v>
      </c>
      <c r="D282" s="154">
        <v>-680</v>
      </c>
      <c r="E282" s="154">
        <v>5314203</v>
      </c>
      <c r="F282" s="154">
        <v>-6712325</v>
      </c>
      <c r="G282" s="154"/>
    </row>
    <row r="283" spans="1:7">
      <c r="A283" s="151" t="s">
        <v>607</v>
      </c>
      <c r="B283" s="154">
        <v>5663072</v>
      </c>
      <c r="C283" s="154">
        <v>5665472</v>
      </c>
      <c r="D283" s="154">
        <v>-2400</v>
      </c>
      <c r="E283" s="154">
        <v>7348440</v>
      </c>
      <c r="F283" s="154">
        <v>-1685368</v>
      </c>
      <c r="G283" s="154"/>
    </row>
    <row r="284" spans="1:7">
      <c r="A284" s="151" t="s">
        <v>608</v>
      </c>
      <c r="B284" s="154">
        <v>18718411</v>
      </c>
      <c r="C284" s="154">
        <v>18719611</v>
      </c>
      <c r="D284" s="154">
        <v>-1200</v>
      </c>
      <c r="E284" s="154">
        <v>20542250</v>
      </c>
      <c r="F284" s="154">
        <v>-1823839</v>
      </c>
      <c r="G284" s="154"/>
    </row>
    <row r="285" spans="1:7">
      <c r="A285" s="151" t="s">
        <v>609</v>
      </c>
      <c r="B285" s="154">
        <v>-27875461</v>
      </c>
      <c r="C285" s="154">
        <v>-27874205</v>
      </c>
      <c r="D285" s="154">
        <v>-1256</v>
      </c>
      <c r="E285" s="154">
        <v>-24214556</v>
      </c>
      <c r="F285" s="154">
        <v>-3660905</v>
      </c>
      <c r="G285" s="154"/>
    </row>
    <row r="286" spans="1:7">
      <c r="A286" s="151" t="s">
        <v>610</v>
      </c>
      <c r="B286" s="154">
        <v>18859625</v>
      </c>
      <c r="C286" s="154">
        <v>18861030</v>
      </c>
      <c r="D286" s="154">
        <v>-1405</v>
      </c>
      <c r="E286" s="154">
        <v>10985590</v>
      </c>
      <c r="F286" s="154">
        <v>7874035</v>
      </c>
      <c r="G286" s="154"/>
    </row>
    <row r="287" spans="1:7">
      <c r="A287" s="151" t="s">
        <v>611</v>
      </c>
      <c r="B287" s="154">
        <v>-37987047</v>
      </c>
      <c r="C287" s="154">
        <v>-37985177</v>
      </c>
      <c r="D287" s="154">
        <v>-1870</v>
      </c>
      <c r="E287" s="154">
        <v>-24466695</v>
      </c>
      <c r="F287" s="154">
        <v>-13520352</v>
      </c>
      <c r="G287" s="154"/>
    </row>
    <row r="288" spans="1:7">
      <c r="A288" s="151" t="s">
        <v>612</v>
      </c>
      <c r="B288" s="154">
        <v>437621682</v>
      </c>
      <c r="C288" s="154">
        <v>437618759</v>
      </c>
      <c r="D288" s="154">
        <v>2923</v>
      </c>
      <c r="E288" s="154">
        <v>367132192</v>
      </c>
      <c r="F288" s="154">
        <v>70489490</v>
      </c>
      <c r="G288" s="154"/>
    </row>
    <row r="289" spans="1:7" ht="27" customHeight="1">
      <c r="A289" s="145" t="s">
        <v>613</v>
      </c>
      <c r="B289" s="154"/>
      <c r="C289" s="154"/>
      <c r="D289" s="154"/>
      <c r="E289" s="154"/>
      <c r="F289" s="154"/>
      <c r="G289" s="154"/>
    </row>
    <row r="290" spans="1:7">
      <c r="A290" s="151" t="s">
        <v>614</v>
      </c>
      <c r="B290" s="154">
        <v>-12096950</v>
      </c>
      <c r="C290" s="154">
        <v>-12096746</v>
      </c>
      <c r="D290" s="154">
        <v>-204</v>
      </c>
      <c r="E290" s="154">
        <v>-9832456</v>
      </c>
      <c r="F290" s="154">
        <v>-2264494</v>
      </c>
      <c r="G290" s="154"/>
    </row>
    <row r="291" spans="1:7">
      <c r="A291" s="151" t="s">
        <v>615</v>
      </c>
      <c r="B291" s="154">
        <v>-1278093</v>
      </c>
      <c r="C291" s="154">
        <v>-1277650</v>
      </c>
      <c r="D291" s="154">
        <v>-443</v>
      </c>
      <c r="E291" s="154">
        <v>640850</v>
      </c>
      <c r="F291" s="154">
        <v>-1918943</v>
      </c>
      <c r="G291" s="154"/>
    </row>
    <row r="292" spans="1:7">
      <c r="A292" s="151" t="s">
        <v>616</v>
      </c>
      <c r="B292" s="154">
        <v>59054705</v>
      </c>
      <c r="C292" s="154">
        <v>59056989</v>
      </c>
      <c r="D292" s="154">
        <v>-2284</v>
      </c>
      <c r="E292" s="154">
        <v>57618433</v>
      </c>
      <c r="F292" s="154">
        <v>1436272</v>
      </c>
      <c r="G292" s="154"/>
    </row>
    <row r="293" spans="1:7">
      <c r="A293" s="151" t="s">
        <v>617</v>
      </c>
      <c r="B293" s="154">
        <v>-11249745</v>
      </c>
      <c r="C293" s="154">
        <v>-11249631</v>
      </c>
      <c r="D293" s="154">
        <v>-114</v>
      </c>
      <c r="E293" s="154">
        <v>-10682228</v>
      </c>
      <c r="F293" s="154">
        <v>-567517</v>
      </c>
      <c r="G293" s="154"/>
    </row>
    <row r="294" spans="1:7">
      <c r="A294" s="151" t="s">
        <v>618</v>
      </c>
      <c r="B294" s="154">
        <v>3975351</v>
      </c>
      <c r="C294" s="154">
        <v>3975701</v>
      </c>
      <c r="D294" s="154">
        <v>-350</v>
      </c>
      <c r="E294" s="154">
        <v>389536</v>
      </c>
      <c r="F294" s="154">
        <v>3585815</v>
      </c>
      <c r="G294" s="154"/>
    </row>
    <row r="295" spans="1:7">
      <c r="A295" s="151" t="s">
        <v>619</v>
      </c>
      <c r="B295" s="154">
        <v>7693692</v>
      </c>
      <c r="C295" s="154">
        <v>7693497</v>
      </c>
      <c r="D295" s="154">
        <v>195</v>
      </c>
      <c r="E295" s="154">
        <v>6938632</v>
      </c>
      <c r="F295" s="154">
        <v>755060</v>
      </c>
      <c r="G295" s="154"/>
    </row>
    <row r="296" spans="1:7">
      <c r="A296" s="151" t="s">
        <v>620</v>
      </c>
      <c r="B296" s="154">
        <v>-6251171</v>
      </c>
      <c r="C296" s="154">
        <v>-6250876</v>
      </c>
      <c r="D296" s="154">
        <v>-295</v>
      </c>
      <c r="E296" s="154">
        <v>-5041512</v>
      </c>
      <c r="F296" s="154">
        <v>-1209659</v>
      </c>
      <c r="G296" s="154"/>
    </row>
    <row r="297" spans="1:7">
      <c r="A297" s="151" t="s">
        <v>621</v>
      </c>
      <c r="B297" s="154">
        <v>206738494</v>
      </c>
      <c r="C297" s="154">
        <v>206743184</v>
      </c>
      <c r="D297" s="154">
        <v>-4690</v>
      </c>
      <c r="E297" s="154">
        <v>185028151</v>
      </c>
      <c r="F297" s="154">
        <v>21710343</v>
      </c>
      <c r="G297" s="154"/>
    </row>
    <row r="298" spans="1:7">
      <c r="A298" s="151" t="s">
        <v>622</v>
      </c>
      <c r="B298" s="154">
        <v>-3008230</v>
      </c>
      <c r="C298" s="154">
        <v>-3008520</v>
      </c>
      <c r="D298" s="154">
        <v>290</v>
      </c>
      <c r="E298" s="154">
        <v>-2525844</v>
      </c>
      <c r="F298" s="154">
        <v>-482386</v>
      </c>
      <c r="G298" s="154"/>
    </row>
    <row r="299" spans="1:7">
      <c r="A299" s="151" t="s">
        <v>623</v>
      </c>
      <c r="B299" s="154">
        <v>-6536044</v>
      </c>
      <c r="C299" s="154">
        <v>-6535434</v>
      </c>
      <c r="D299" s="154">
        <v>-610</v>
      </c>
      <c r="E299" s="154">
        <v>-3667383</v>
      </c>
      <c r="F299" s="154">
        <v>-2868661</v>
      </c>
      <c r="G299" s="154"/>
    </row>
    <row r="300" spans="1:7">
      <c r="A300" s="151" t="s">
        <v>624</v>
      </c>
      <c r="B300" s="154">
        <v>215315949</v>
      </c>
      <c r="C300" s="154">
        <v>215314735</v>
      </c>
      <c r="D300" s="154">
        <v>1214</v>
      </c>
      <c r="E300" s="154">
        <v>173776697</v>
      </c>
      <c r="F300" s="154">
        <v>41539252</v>
      </c>
      <c r="G300" s="154"/>
    </row>
    <row r="301" spans="1:7">
      <c r="A301" s="151" t="s">
        <v>625</v>
      </c>
      <c r="B301" s="154">
        <v>23787519</v>
      </c>
      <c r="C301" s="154">
        <v>23786576</v>
      </c>
      <c r="D301" s="154">
        <v>943</v>
      </c>
      <c r="E301" s="154">
        <v>19058005</v>
      </c>
      <c r="F301" s="154">
        <v>4729514</v>
      </c>
      <c r="G301" s="154"/>
    </row>
    <row r="302" spans="1:7">
      <c r="A302" s="151" t="s">
        <v>626</v>
      </c>
      <c r="B302" s="154">
        <v>5610904</v>
      </c>
      <c r="C302" s="154">
        <v>5609815</v>
      </c>
      <c r="D302" s="154">
        <v>1089</v>
      </c>
      <c r="E302" s="154">
        <v>3045263</v>
      </c>
      <c r="F302" s="154">
        <v>2565641</v>
      </c>
      <c r="G302" s="154"/>
    </row>
    <row r="303" spans="1:7">
      <c r="A303" s="151" t="s">
        <v>627</v>
      </c>
      <c r="B303" s="154">
        <v>39908920</v>
      </c>
      <c r="C303" s="154">
        <v>39909581</v>
      </c>
      <c r="D303" s="154">
        <v>-661</v>
      </c>
      <c r="E303" s="154">
        <v>35103936</v>
      </c>
      <c r="F303" s="154">
        <v>4804984</v>
      </c>
      <c r="G303" s="154"/>
    </row>
    <row r="304" spans="1:7">
      <c r="A304" s="151" t="s">
        <v>628</v>
      </c>
      <c r="B304" s="154">
        <v>5548514</v>
      </c>
      <c r="C304" s="154">
        <v>5548924</v>
      </c>
      <c r="D304" s="154">
        <v>-410</v>
      </c>
      <c r="E304" s="154">
        <v>4451164</v>
      </c>
      <c r="F304" s="154">
        <v>1097350</v>
      </c>
      <c r="G304" s="154"/>
    </row>
    <row r="305" spans="1:7" ht="27" customHeight="1">
      <c r="A305" s="145" t="s">
        <v>629</v>
      </c>
      <c r="B305" s="154"/>
      <c r="C305" s="154"/>
      <c r="D305" s="154"/>
      <c r="E305" s="154"/>
      <c r="F305" s="154"/>
      <c r="G305" s="154"/>
    </row>
    <row r="306" spans="1:7">
      <c r="A306" s="151" t="s">
        <v>630</v>
      </c>
      <c r="B306" s="154">
        <v>-2614151</v>
      </c>
      <c r="C306" s="154">
        <v>-2614377</v>
      </c>
      <c r="D306" s="154">
        <v>226</v>
      </c>
      <c r="E306" s="154">
        <v>-3207275</v>
      </c>
      <c r="F306" s="154">
        <v>593124</v>
      </c>
      <c r="G306" s="154"/>
    </row>
    <row r="307" spans="1:7">
      <c r="A307" s="151" t="s">
        <v>631</v>
      </c>
      <c r="B307" s="154">
        <v>14691261</v>
      </c>
      <c r="C307" s="154">
        <v>14690800</v>
      </c>
      <c r="D307" s="154">
        <v>461</v>
      </c>
      <c r="E307" s="154">
        <v>12373332</v>
      </c>
      <c r="F307" s="154">
        <v>2317929</v>
      </c>
      <c r="G307" s="154"/>
    </row>
    <row r="308" spans="1:7">
      <c r="A308" s="151" t="s">
        <v>632</v>
      </c>
      <c r="B308" s="154">
        <v>84047417</v>
      </c>
      <c r="C308" s="154">
        <v>84046207</v>
      </c>
      <c r="D308" s="154">
        <v>1210</v>
      </c>
      <c r="E308" s="154">
        <v>74671653</v>
      </c>
      <c r="F308" s="154">
        <v>9375764</v>
      </c>
      <c r="G308" s="154"/>
    </row>
    <row r="309" spans="1:7">
      <c r="A309" s="151" t="s">
        <v>633</v>
      </c>
      <c r="B309" s="154">
        <v>9853078</v>
      </c>
      <c r="C309" s="154">
        <v>9854985</v>
      </c>
      <c r="D309" s="154">
        <v>-1907</v>
      </c>
      <c r="E309" s="154">
        <v>10157613</v>
      </c>
      <c r="F309" s="154">
        <v>-304535</v>
      </c>
      <c r="G309" s="154"/>
    </row>
    <row r="310" spans="1:7">
      <c r="A310" s="151" t="s">
        <v>634</v>
      </c>
      <c r="B310" s="154">
        <v>23365265</v>
      </c>
      <c r="C310" s="154">
        <v>23365347</v>
      </c>
      <c r="D310" s="154">
        <v>-82</v>
      </c>
      <c r="E310" s="154">
        <v>21990430</v>
      </c>
      <c r="F310" s="154">
        <v>1374835</v>
      </c>
      <c r="G310" s="154"/>
    </row>
    <row r="311" spans="1:7">
      <c r="A311" s="151" t="s">
        <v>635</v>
      </c>
      <c r="B311" s="154">
        <v>-9359861</v>
      </c>
      <c r="C311" s="154">
        <v>-9359323</v>
      </c>
      <c r="D311" s="154">
        <v>-538</v>
      </c>
      <c r="E311" s="154">
        <v>-9217377</v>
      </c>
      <c r="F311" s="154">
        <v>-142484</v>
      </c>
      <c r="G311" s="154"/>
    </row>
    <row r="312" spans="1:7">
      <c r="A312" s="151" t="s">
        <v>636</v>
      </c>
      <c r="B312" s="154">
        <v>6069953</v>
      </c>
      <c r="C312" s="154">
        <v>6071262</v>
      </c>
      <c r="D312" s="154">
        <v>-1309</v>
      </c>
      <c r="E312" s="154">
        <v>8451703</v>
      </c>
      <c r="F312" s="154">
        <v>-2381750</v>
      </c>
      <c r="G312" s="154"/>
    </row>
    <row r="313" spans="1:7">
      <c r="A313" s="151" t="s">
        <v>637</v>
      </c>
      <c r="B313" s="154">
        <v>-5801620</v>
      </c>
      <c r="C313" s="154">
        <v>-5800834</v>
      </c>
      <c r="D313" s="154">
        <v>-786</v>
      </c>
      <c r="E313" s="154">
        <v>-5005585</v>
      </c>
      <c r="F313" s="154">
        <v>-796035</v>
      </c>
      <c r="G313" s="154"/>
    </row>
    <row r="314" spans="1:7">
      <c r="A314" s="151" t="s">
        <v>638</v>
      </c>
      <c r="B314" s="154">
        <v>58711584</v>
      </c>
      <c r="C314" s="154">
        <v>58711491</v>
      </c>
      <c r="D314" s="154">
        <v>93</v>
      </c>
      <c r="E314" s="154">
        <v>23632177</v>
      </c>
      <c r="F314" s="154">
        <v>35079407</v>
      </c>
      <c r="G314" s="154"/>
    </row>
    <row r="315" spans="1:7">
      <c r="A315" s="151" t="s">
        <v>639</v>
      </c>
      <c r="B315" s="154">
        <v>-952246</v>
      </c>
      <c r="C315" s="154">
        <v>-951194</v>
      </c>
      <c r="D315" s="154">
        <v>-1052</v>
      </c>
      <c r="E315" s="154">
        <v>111457</v>
      </c>
      <c r="F315" s="154">
        <v>-1063703</v>
      </c>
      <c r="G315" s="154"/>
    </row>
    <row r="316" spans="1:7">
      <c r="A316" s="151" t="s">
        <v>640</v>
      </c>
      <c r="B316" s="154">
        <v>21648257</v>
      </c>
      <c r="C316" s="154">
        <v>21652821</v>
      </c>
      <c r="D316" s="154">
        <v>-4564</v>
      </c>
      <c r="E316" s="154">
        <v>24614429</v>
      </c>
      <c r="F316" s="154">
        <v>-2966172</v>
      </c>
      <c r="G316" s="154"/>
    </row>
    <row r="317" spans="1:7">
      <c r="A317" s="151" t="s">
        <v>641</v>
      </c>
      <c r="B317" s="154">
        <v>15987825</v>
      </c>
      <c r="C317" s="154">
        <v>15987156</v>
      </c>
      <c r="D317" s="154">
        <v>669</v>
      </c>
      <c r="E317" s="154">
        <v>14202571</v>
      </c>
      <c r="F317" s="154">
        <v>1785254</v>
      </c>
      <c r="G317" s="154"/>
    </row>
    <row r="318" spans="1:7">
      <c r="A318" s="151" t="s">
        <v>642</v>
      </c>
      <c r="B318" s="154">
        <v>9403592</v>
      </c>
      <c r="C318" s="154">
        <v>9403882</v>
      </c>
      <c r="D318" s="154">
        <v>-290</v>
      </c>
      <c r="E318" s="154">
        <v>7057822</v>
      </c>
      <c r="F318" s="154">
        <v>2345770</v>
      </c>
      <c r="G318" s="154"/>
    </row>
    <row r="319" spans="1:7" ht="13.5" thickBot="1">
      <c r="A319" s="153" t="s">
        <v>643</v>
      </c>
      <c r="B319" s="156">
        <v>14118256</v>
      </c>
      <c r="C319" s="156">
        <v>14119187</v>
      </c>
      <c r="D319" s="156">
        <v>-931</v>
      </c>
      <c r="E319" s="156">
        <v>12872116</v>
      </c>
      <c r="F319" s="156">
        <v>1246140</v>
      </c>
      <c r="G319" s="154"/>
    </row>
    <row r="320" spans="1:7">
      <c r="A320" s="151"/>
      <c r="B320" s="154"/>
      <c r="C320" s="154"/>
      <c r="D320" s="155"/>
      <c r="E320" s="154"/>
      <c r="F320" s="154"/>
      <c r="G320" s="154"/>
    </row>
    <row r="321" spans="1:7">
      <c r="A321" s="151"/>
      <c r="B321" s="154"/>
      <c r="C321" s="154"/>
      <c r="D321" s="155"/>
      <c r="E321" s="154"/>
      <c r="F321" s="154"/>
      <c r="G321" s="154"/>
    </row>
    <row r="322" spans="1:7">
      <c r="A322" s="151"/>
      <c r="B322" s="154"/>
      <c r="C322" s="154"/>
      <c r="D322" s="155"/>
      <c r="E322" s="154"/>
      <c r="F322" s="154"/>
      <c r="G322" s="154"/>
    </row>
    <row r="323" spans="1:7">
      <c r="A323" s="151"/>
      <c r="B323" s="154"/>
      <c r="C323" s="154"/>
      <c r="D323" s="155"/>
      <c r="E323" s="154"/>
      <c r="F323" s="154"/>
      <c r="G323" s="154"/>
    </row>
    <row r="324" spans="1:7">
      <c r="A324" s="151"/>
      <c r="B324" s="154"/>
      <c r="C324" s="154"/>
      <c r="D324" s="155"/>
      <c r="E324" s="154"/>
      <c r="F324" s="154"/>
      <c r="G324" s="154"/>
    </row>
    <row r="325" spans="1:7">
      <c r="A325" s="151"/>
      <c r="B325" s="154"/>
      <c r="C325" s="154"/>
      <c r="D325" s="155"/>
      <c r="E325" s="154"/>
      <c r="F325" s="154"/>
      <c r="G325" s="154"/>
    </row>
    <row r="326" spans="1:7">
      <c r="A326" s="151"/>
      <c r="B326" s="154"/>
      <c r="C326" s="154"/>
      <c r="D326" s="155"/>
      <c r="E326" s="154"/>
      <c r="F326" s="154"/>
      <c r="G326" s="154"/>
    </row>
    <row r="327" spans="1:7">
      <c r="A327" s="151"/>
      <c r="B327" s="154"/>
      <c r="C327" s="154"/>
      <c r="D327" s="155"/>
      <c r="E327" s="154"/>
      <c r="F327" s="154"/>
      <c r="G327" s="154"/>
    </row>
    <row r="328" spans="1:7">
      <c r="A328" s="151"/>
      <c r="B328" s="154"/>
      <c r="C328" s="154"/>
      <c r="D328" s="155"/>
      <c r="E328" s="154"/>
      <c r="F328" s="154"/>
      <c r="G328" s="154"/>
    </row>
    <row r="329" spans="1:7">
      <c r="A329" s="151"/>
      <c r="B329" s="154"/>
      <c r="C329" s="154"/>
      <c r="D329" s="155"/>
      <c r="E329" s="154"/>
      <c r="F329" s="154"/>
      <c r="G329" s="154"/>
    </row>
    <row r="330" spans="1:7">
      <c r="A330" s="151"/>
      <c r="B330" s="154"/>
      <c r="C330" s="154"/>
      <c r="D330" s="155"/>
      <c r="E330" s="154"/>
      <c r="F330" s="154"/>
      <c r="G330" s="154"/>
    </row>
    <row r="331" spans="1:7">
      <c r="A331" s="151"/>
      <c r="B331" s="154"/>
      <c r="C331" s="154"/>
      <c r="D331" s="155"/>
      <c r="E331" s="154"/>
      <c r="F331" s="154"/>
      <c r="G331" s="154"/>
    </row>
    <row r="332" spans="1:7">
      <c r="A332" s="151"/>
      <c r="B332" s="154"/>
      <c r="C332" s="154"/>
      <c r="D332" s="155"/>
      <c r="E332" s="154"/>
      <c r="F332" s="154"/>
      <c r="G332" s="154"/>
    </row>
    <row r="333" spans="1:7">
      <c r="A333" s="151"/>
      <c r="B333" s="154"/>
      <c r="C333" s="154"/>
      <c r="D333" s="155"/>
      <c r="E333" s="154"/>
      <c r="F333" s="154"/>
      <c r="G333" s="154"/>
    </row>
    <row r="334" spans="1:7">
      <c r="A334" s="151"/>
      <c r="B334" s="154"/>
      <c r="C334" s="154"/>
      <c r="D334" s="155"/>
      <c r="E334" s="154"/>
      <c r="F334" s="154"/>
      <c r="G334" s="154"/>
    </row>
    <row r="335" spans="1:7">
      <c r="A335" s="151"/>
      <c r="B335" s="154"/>
      <c r="C335" s="154"/>
      <c r="D335" s="155"/>
      <c r="E335" s="154"/>
      <c r="F335" s="154"/>
      <c r="G335" s="154"/>
    </row>
    <row r="336" spans="1:7">
      <c r="A336" s="151"/>
      <c r="B336" s="154"/>
      <c r="C336" s="154"/>
      <c r="D336" s="155"/>
      <c r="E336" s="154"/>
      <c r="F336" s="154"/>
      <c r="G336" s="154"/>
    </row>
    <row r="337" spans="1:7">
      <c r="A337" s="151"/>
      <c r="B337" s="154"/>
      <c r="C337" s="154"/>
      <c r="D337" s="155"/>
      <c r="E337" s="154"/>
      <c r="F337" s="154"/>
      <c r="G337" s="154"/>
    </row>
    <row r="338" spans="1:7">
      <c r="A338" s="151"/>
      <c r="B338" s="154"/>
      <c r="C338" s="154"/>
      <c r="D338" s="155"/>
      <c r="E338" s="154"/>
      <c r="F338" s="154"/>
      <c r="G338" s="154"/>
    </row>
    <row r="339" spans="1:7">
      <c r="A339" s="151"/>
      <c r="B339" s="154"/>
      <c r="C339" s="154"/>
      <c r="D339" s="155"/>
      <c r="E339" s="154"/>
      <c r="F339" s="154"/>
      <c r="G339" s="154"/>
    </row>
    <row r="340" spans="1:7">
      <c r="A340" s="151"/>
      <c r="B340" s="154"/>
      <c r="C340" s="154"/>
      <c r="D340" s="155"/>
      <c r="E340" s="154"/>
      <c r="F340" s="154"/>
      <c r="G340" s="154"/>
    </row>
    <row r="341" spans="1:7">
      <c r="A341" s="151"/>
      <c r="B341" s="154"/>
      <c r="C341" s="154"/>
      <c r="D341" s="155"/>
      <c r="E341" s="154"/>
      <c r="F341" s="154"/>
      <c r="G341" s="154"/>
    </row>
    <row r="342" spans="1:7">
      <c r="A342" s="151"/>
      <c r="B342" s="154"/>
      <c r="C342" s="154"/>
      <c r="D342" s="155"/>
      <c r="E342" s="154"/>
      <c r="F342" s="154"/>
      <c r="G342" s="154"/>
    </row>
    <row r="343" spans="1:7">
      <c r="A343" s="151"/>
      <c r="B343" s="154"/>
      <c r="C343" s="154"/>
      <c r="D343" s="155"/>
      <c r="E343" s="154"/>
      <c r="F343" s="154"/>
      <c r="G343" s="154"/>
    </row>
    <row r="344" spans="1:7">
      <c r="A344" s="151"/>
      <c r="B344" s="154"/>
      <c r="C344" s="154"/>
      <c r="D344" s="155"/>
      <c r="E344" s="154"/>
      <c r="F344" s="154"/>
      <c r="G344" s="154"/>
    </row>
    <row r="345" spans="1:7">
      <c r="A345" s="151"/>
      <c r="B345" s="154"/>
      <c r="C345" s="154"/>
      <c r="D345" s="155"/>
      <c r="E345" s="154"/>
      <c r="F345" s="154"/>
      <c r="G345" s="154"/>
    </row>
    <row r="346" spans="1:7">
      <c r="A346" s="151"/>
      <c r="B346" s="154"/>
      <c r="C346" s="154"/>
      <c r="D346" s="155"/>
      <c r="E346" s="154"/>
      <c r="F346" s="154"/>
      <c r="G346" s="154"/>
    </row>
    <row r="347" spans="1:7">
      <c r="A347" s="151"/>
      <c r="B347" s="154"/>
      <c r="C347" s="154"/>
      <c r="D347" s="155"/>
      <c r="E347" s="154"/>
      <c r="F347" s="154"/>
      <c r="G347" s="154"/>
    </row>
    <row r="348" spans="1:7">
      <c r="A348" s="151"/>
      <c r="B348" s="154"/>
      <c r="C348" s="154"/>
      <c r="D348" s="155"/>
      <c r="E348" s="154"/>
      <c r="F348" s="154"/>
      <c r="G348" s="154"/>
    </row>
    <row r="349" spans="1:7">
      <c r="A349" s="151"/>
      <c r="B349" s="154"/>
      <c r="C349" s="154"/>
      <c r="D349" s="155"/>
      <c r="E349" s="154"/>
      <c r="F349" s="154"/>
      <c r="G349" s="154"/>
    </row>
    <row r="350" spans="1:7">
      <c r="A350" s="151"/>
      <c r="B350" s="154"/>
      <c r="C350" s="154"/>
      <c r="D350" s="155"/>
      <c r="E350" s="154"/>
      <c r="F350" s="154"/>
      <c r="G350" s="154"/>
    </row>
    <row r="351" spans="1:7">
      <c r="A351" s="151"/>
      <c r="B351" s="154"/>
      <c r="C351" s="154"/>
      <c r="D351" s="155"/>
      <c r="E351" s="154"/>
      <c r="F351" s="154"/>
      <c r="G351" s="154"/>
    </row>
    <row r="352" spans="1:7">
      <c r="A352" s="151"/>
      <c r="B352" s="154"/>
      <c r="C352" s="154"/>
      <c r="D352" s="155"/>
      <c r="E352" s="154"/>
      <c r="F352" s="154"/>
      <c r="G352" s="154"/>
    </row>
    <row r="353" spans="1:7">
      <c r="A353" s="151"/>
      <c r="B353" s="154"/>
      <c r="C353" s="154"/>
      <c r="D353" s="155"/>
      <c r="E353" s="154"/>
      <c r="F353" s="154"/>
      <c r="G353" s="154"/>
    </row>
    <row r="354" spans="1:7">
      <c r="A354" s="151"/>
      <c r="B354" s="154"/>
      <c r="C354" s="154"/>
      <c r="D354" s="155"/>
      <c r="E354" s="154"/>
      <c r="F354" s="154"/>
      <c r="G354" s="154"/>
    </row>
    <row r="355" spans="1:7">
      <c r="A355" s="151"/>
      <c r="B355" s="154"/>
      <c r="C355" s="154"/>
      <c r="D355" s="155"/>
      <c r="E355" s="154"/>
      <c r="F355" s="154"/>
      <c r="G355" s="154"/>
    </row>
    <row r="356" spans="1:7">
      <c r="A356" s="151"/>
      <c r="B356" s="154"/>
      <c r="C356" s="154"/>
      <c r="D356" s="155"/>
      <c r="E356" s="154"/>
      <c r="F356" s="154"/>
      <c r="G356" s="154"/>
    </row>
    <row r="357" spans="1:7">
      <c r="A357" s="151"/>
      <c r="B357" s="154"/>
      <c r="C357" s="154"/>
      <c r="D357" s="155"/>
      <c r="E357" s="154"/>
      <c r="F357" s="154"/>
      <c r="G357" s="154"/>
    </row>
    <row r="358" spans="1:7">
      <c r="A358" s="151"/>
      <c r="B358" s="154"/>
      <c r="C358" s="154"/>
      <c r="D358" s="155"/>
      <c r="E358" s="154"/>
      <c r="F358" s="154"/>
      <c r="G358" s="154"/>
    </row>
    <row r="359" spans="1:7">
      <c r="A359" s="151"/>
      <c r="B359" s="154"/>
      <c r="C359" s="154"/>
      <c r="D359" s="155"/>
      <c r="E359" s="154"/>
      <c r="F359" s="154"/>
      <c r="G359" s="154"/>
    </row>
    <row r="360" spans="1:7">
      <c r="A360" s="151"/>
      <c r="B360" s="154"/>
      <c r="C360" s="154"/>
      <c r="D360" s="155"/>
      <c r="E360" s="154"/>
      <c r="F360" s="154"/>
      <c r="G360" s="154"/>
    </row>
    <row r="361" spans="1:7">
      <c r="A361" s="151"/>
      <c r="B361" s="154"/>
      <c r="C361" s="154"/>
      <c r="D361" s="155"/>
      <c r="E361" s="154"/>
      <c r="F361" s="154"/>
      <c r="G361" s="154"/>
    </row>
    <row r="362" spans="1:7">
      <c r="A362" s="151"/>
      <c r="B362" s="154"/>
      <c r="C362" s="154"/>
      <c r="D362" s="155"/>
      <c r="E362" s="154"/>
      <c r="F362" s="154"/>
      <c r="G362" s="154"/>
    </row>
    <row r="363" spans="1:7">
      <c r="A363" s="151"/>
      <c r="B363" s="154"/>
      <c r="C363" s="154"/>
      <c r="D363" s="155"/>
      <c r="E363" s="154"/>
      <c r="F363" s="154"/>
      <c r="G363" s="154"/>
    </row>
    <row r="364" spans="1:7">
      <c r="A364" s="151"/>
      <c r="B364" s="154"/>
      <c r="C364" s="154"/>
      <c r="D364" s="155"/>
      <c r="E364" s="154"/>
      <c r="F364" s="154"/>
      <c r="G364" s="154"/>
    </row>
    <row r="365" spans="1:7">
      <c r="A365" s="151"/>
      <c r="B365" s="154"/>
      <c r="C365" s="154"/>
      <c r="D365" s="155"/>
      <c r="E365" s="154"/>
      <c r="F365" s="154"/>
      <c r="G365" s="154"/>
    </row>
    <row r="366" spans="1:7">
      <c r="A366" s="151"/>
      <c r="B366" s="154"/>
      <c r="C366" s="154"/>
      <c r="D366" s="155"/>
      <c r="E366" s="154"/>
      <c r="F366" s="154"/>
      <c r="G366" s="154"/>
    </row>
    <row r="367" spans="1:7">
      <c r="A367" s="151"/>
      <c r="B367" s="154"/>
      <c r="C367" s="154"/>
      <c r="D367" s="155"/>
      <c r="E367" s="154"/>
      <c r="F367" s="154"/>
      <c r="G367" s="154"/>
    </row>
    <row r="368" spans="1:7">
      <c r="A368" s="151"/>
      <c r="B368" s="154"/>
      <c r="C368" s="154"/>
      <c r="D368" s="155"/>
      <c r="E368" s="154"/>
      <c r="F368" s="154"/>
      <c r="G368" s="154"/>
    </row>
    <row r="369" spans="1:7">
      <c r="A369" s="151"/>
      <c r="B369" s="154"/>
      <c r="C369" s="154"/>
      <c r="D369" s="155"/>
      <c r="E369" s="154"/>
      <c r="F369" s="154"/>
      <c r="G369" s="154"/>
    </row>
    <row r="370" spans="1:7">
      <c r="A370" s="151"/>
      <c r="B370" s="154"/>
      <c r="C370" s="154"/>
      <c r="D370" s="155"/>
      <c r="E370" s="154"/>
      <c r="F370" s="154"/>
      <c r="G370" s="154"/>
    </row>
    <row r="371" spans="1:7">
      <c r="A371" s="151"/>
      <c r="B371" s="154"/>
      <c r="C371" s="154"/>
      <c r="D371" s="155"/>
      <c r="E371" s="154"/>
      <c r="F371" s="154"/>
      <c r="G371" s="154"/>
    </row>
    <row r="372" spans="1:7">
      <c r="A372" s="151"/>
      <c r="B372" s="154"/>
      <c r="C372" s="154"/>
      <c r="D372" s="155"/>
      <c r="E372" s="154"/>
      <c r="F372" s="154"/>
      <c r="G372" s="154"/>
    </row>
    <row r="373" spans="1:7">
      <c r="A373" s="151"/>
      <c r="B373" s="154"/>
      <c r="C373" s="154"/>
      <c r="D373" s="155"/>
      <c r="E373" s="154"/>
      <c r="F373" s="154"/>
      <c r="G373" s="154"/>
    </row>
    <row r="374" spans="1:7">
      <c r="A374" s="151"/>
      <c r="B374" s="154"/>
      <c r="C374" s="154"/>
      <c r="D374" s="155"/>
      <c r="E374" s="154"/>
      <c r="F374" s="154"/>
      <c r="G374" s="154"/>
    </row>
    <row r="375" spans="1:7">
      <c r="A375" s="151"/>
      <c r="B375" s="154"/>
      <c r="C375" s="154"/>
      <c r="D375" s="155"/>
      <c r="E375" s="154"/>
      <c r="F375" s="154"/>
      <c r="G375" s="154"/>
    </row>
    <row r="376" spans="1:7">
      <c r="A376" s="151"/>
      <c r="B376" s="154"/>
      <c r="C376" s="154"/>
      <c r="D376" s="155"/>
      <c r="E376" s="154"/>
      <c r="F376" s="154"/>
      <c r="G376" s="154"/>
    </row>
    <row r="377" spans="1:7">
      <c r="A377" s="151"/>
      <c r="B377" s="154"/>
      <c r="C377" s="154"/>
      <c r="D377" s="155"/>
      <c r="E377" s="154"/>
      <c r="F377" s="154"/>
      <c r="G377" s="154"/>
    </row>
    <row r="378" spans="1:7">
      <c r="A378" s="151"/>
      <c r="B378" s="154"/>
      <c r="C378" s="154"/>
      <c r="D378" s="155"/>
      <c r="E378" s="154"/>
      <c r="F378" s="154"/>
      <c r="G378" s="154"/>
    </row>
    <row r="379" spans="1:7">
      <c r="A379" s="151"/>
      <c r="B379" s="154"/>
      <c r="C379" s="154"/>
      <c r="D379" s="155"/>
      <c r="E379" s="154"/>
      <c r="F379" s="154"/>
      <c r="G379" s="154"/>
    </row>
    <row r="380" spans="1:7">
      <c r="A380" s="151"/>
      <c r="B380" s="154"/>
      <c r="C380" s="154"/>
      <c r="D380" s="155"/>
      <c r="E380" s="154"/>
      <c r="F380" s="154"/>
      <c r="G380" s="154"/>
    </row>
    <row r="381" spans="1:7">
      <c r="A381" s="151"/>
      <c r="B381" s="154"/>
      <c r="C381" s="154"/>
      <c r="D381" s="155"/>
      <c r="E381" s="154"/>
      <c r="F381" s="154"/>
      <c r="G381" s="154"/>
    </row>
    <row r="382" spans="1:7">
      <c r="A382" s="151"/>
      <c r="B382" s="154"/>
      <c r="C382" s="154"/>
      <c r="D382" s="155"/>
      <c r="E382" s="154"/>
      <c r="F382" s="154"/>
      <c r="G382" s="154"/>
    </row>
    <row r="383" spans="1:7">
      <c r="A383" s="151"/>
      <c r="B383" s="154"/>
      <c r="C383" s="154"/>
      <c r="D383" s="155"/>
      <c r="E383" s="154"/>
      <c r="F383" s="154"/>
      <c r="G383" s="154"/>
    </row>
    <row r="384" spans="1:7">
      <c r="A384" s="151"/>
      <c r="B384" s="154"/>
      <c r="C384" s="154"/>
      <c r="D384" s="155"/>
      <c r="E384" s="154"/>
      <c r="F384" s="154"/>
      <c r="G384" s="154"/>
    </row>
    <row r="385" spans="1:7">
      <c r="A385" s="151"/>
      <c r="B385" s="154"/>
      <c r="C385" s="154"/>
      <c r="D385" s="155"/>
      <c r="E385" s="154"/>
      <c r="F385" s="154"/>
      <c r="G385" s="154"/>
    </row>
    <row r="386" spans="1:7">
      <c r="A386" s="151"/>
      <c r="B386" s="154"/>
      <c r="C386" s="154"/>
      <c r="D386" s="155"/>
      <c r="E386" s="154"/>
      <c r="F386" s="154"/>
      <c r="G386" s="154"/>
    </row>
    <row r="387" spans="1:7">
      <c r="A387" s="151"/>
      <c r="B387" s="154"/>
      <c r="C387" s="154"/>
      <c r="D387" s="155"/>
      <c r="E387" s="154"/>
      <c r="F387" s="154"/>
      <c r="G387" s="154"/>
    </row>
    <row r="388" spans="1:7">
      <c r="A388" s="151"/>
      <c r="B388" s="154"/>
      <c r="C388" s="154"/>
      <c r="D388" s="155"/>
      <c r="E388" s="154"/>
      <c r="F388" s="154"/>
      <c r="G388" s="154"/>
    </row>
    <row r="389" spans="1:7">
      <c r="A389" s="151"/>
      <c r="B389" s="154"/>
      <c r="C389" s="154"/>
      <c r="D389" s="155"/>
      <c r="E389" s="154"/>
      <c r="F389" s="154"/>
      <c r="G389" s="154"/>
    </row>
    <row r="390" spans="1:7">
      <c r="A390" s="151"/>
      <c r="B390" s="154"/>
      <c r="C390" s="154"/>
      <c r="D390" s="155"/>
      <c r="E390" s="154"/>
      <c r="F390" s="154"/>
      <c r="G390" s="154"/>
    </row>
    <row r="391" spans="1:7">
      <c r="A391" s="151"/>
      <c r="B391" s="154"/>
      <c r="C391" s="154"/>
      <c r="D391" s="155"/>
      <c r="E391" s="154"/>
      <c r="F391" s="154"/>
      <c r="G391" s="154"/>
    </row>
    <row r="392" spans="1:7">
      <c r="A392" s="151"/>
      <c r="B392" s="154"/>
      <c r="C392" s="154"/>
      <c r="D392" s="155"/>
      <c r="E392" s="154"/>
      <c r="F392" s="154"/>
      <c r="G392" s="154"/>
    </row>
    <row r="393" spans="1:7">
      <c r="A393" s="151"/>
      <c r="B393" s="154"/>
      <c r="C393" s="154"/>
      <c r="D393" s="155"/>
      <c r="E393" s="154"/>
      <c r="F393" s="154"/>
      <c r="G393" s="154"/>
    </row>
    <row r="394" spans="1:7">
      <c r="A394" s="151"/>
      <c r="B394" s="154"/>
      <c r="C394" s="154"/>
      <c r="D394" s="155"/>
      <c r="E394" s="154"/>
      <c r="F394" s="154"/>
      <c r="G394" s="154"/>
    </row>
    <row r="395" spans="1:7">
      <c r="A395" s="151"/>
      <c r="B395" s="154"/>
      <c r="C395" s="154"/>
      <c r="D395" s="155"/>
      <c r="E395" s="154"/>
      <c r="F395" s="154"/>
      <c r="G395" s="154"/>
    </row>
    <row r="396" spans="1:7">
      <c r="A396" s="151"/>
      <c r="B396" s="154"/>
      <c r="C396" s="154"/>
      <c r="D396" s="155"/>
      <c r="E396" s="154"/>
      <c r="F396" s="154"/>
      <c r="G396" s="154"/>
    </row>
    <row r="397" spans="1:7">
      <c r="A397" s="151"/>
      <c r="B397" s="154"/>
      <c r="C397" s="154"/>
      <c r="D397" s="155"/>
      <c r="E397" s="154"/>
      <c r="F397" s="154"/>
      <c r="G397" s="154"/>
    </row>
    <row r="398" spans="1:7">
      <c r="A398" s="151"/>
      <c r="B398" s="154"/>
      <c r="C398" s="154"/>
      <c r="D398" s="155"/>
      <c r="E398" s="154"/>
      <c r="F398" s="154"/>
      <c r="G398" s="154"/>
    </row>
    <row r="399" spans="1:7">
      <c r="A399" s="151"/>
      <c r="B399" s="154"/>
      <c r="C399" s="154"/>
      <c r="D399" s="155"/>
      <c r="E399" s="154"/>
      <c r="F399" s="154"/>
      <c r="G399" s="154"/>
    </row>
    <row r="400" spans="1:7">
      <c r="A400" s="151"/>
      <c r="B400" s="154"/>
      <c r="C400" s="154"/>
      <c r="D400" s="155"/>
      <c r="E400" s="154"/>
      <c r="F400" s="154"/>
      <c r="G400" s="154"/>
    </row>
    <row r="401" spans="1:7">
      <c r="A401" s="151"/>
      <c r="B401" s="154"/>
      <c r="C401" s="154"/>
      <c r="D401" s="155"/>
      <c r="E401" s="154"/>
      <c r="F401" s="154"/>
      <c r="G401" s="154"/>
    </row>
    <row r="402" spans="1:7">
      <c r="A402" s="151"/>
      <c r="B402" s="154"/>
      <c r="C402" s="154"/>
      <c r="D402" s="155"/>
      <c r="E402" s="154"/>
      <c r="F402" s="154"/>
      <c r="G402" s="154"/>
    </row>
    <row r="403" spans="1:7">
      <c r="A403" s="151"/>
      <c r="B403" s="154"/>
      <c r="C403" s="154"/>
      <c r="D403" s="155"/>
      <c r="E403" s="154"/>
      <c r="F403" s="154"/>
      <c r="G403" s="154"/>
    </row>
    <row r="404" spans="1:7">
      <c r="A404" s="151"/>
      <c r="B404" s="154"/>
      <c r="C404" s="154"/>
      <c r="D404" s="155"/>
      <c r="E404" s="154"/>
      <c r="F404" s="154"/>
      <c r="G404" s="154"/>
    </row>
    <row r="405" spans="1:7">
      <c r="A405" s="151"/>
      <c r="B405" s="154"/>
      <c r="C405" s="154"/>
      <c r="D405" s="155"/>
      <c r="E405" s="154"/>
      <c r="F405" s="154"/>
      <c r="G405" s="154"/>
    </row>
    <row r="406" spans="1:7">
      <c r="A406" s="151"/>
      <c r="B406" s="154"/>
      <c r="C406" s="154"/>
      <c r="D406" s="155"/>
      <c r="E406" s="154"/>
      <c r="F406" s="154"/>
      <c r="G406" s="154"/>
    </row>
    <row r="407" spans="1:7">
      <c r="A407" s="151"/>
      <c r="B407" s="154"/>
      <c r="C407" s="154"/>
      <c r="D407" s="155"/>
      <c r="E407" s="154"/>
      <c r="F407" s="154"/>
      <c r="G407" s="154"/>
    </row>
    <row r="408" spans="1:7">
      <c r="A408" s="151"/>
      <c r="B408" s="154"/>
      <c r="C408" s="154"/>
      <c r="D408" s="155"/>
      <c r="E408" s="154"/>
      <c r="F408" s="154"/>
      <c r="G408" s="154"/>
    </row>
    <row r="409" spans="1:7">
      <c r="A409" s="151"/>
      <c r="B409" s="154"/>
      <c r="C409" s="154"/>
      <c r="D409" s="155"/>
      <c r="E409" s="154"/>
      <c r="F409" s="154"/>
      <c r="G409" s="154"/>
    </row>
    <row r="410" spans="1:7">
      <c r="A410" s="151"/>
      <c r="B410" s="154"/>
      <c r="C410" s="154"/>
      <c r="D410" s="155"/>
      <c r="E410" s="154"/>
      <c r="F410" s="154"/>
      <c r="G410" s="154"/>
    </row>
    <row r="411" spans="1:7">
      <c r="A411" s="151"/>
      <c r="B411" s="154"/>
      <c r="C411" s="154"/>
      <c r="D411" s="155"/>
      <c r="E411" s="154"/>
      <c r="F411" s="154"/>
      <c r="G411" s="154"/>
    </row>
    <row r="412" spans="1:7">
      <c r="B412" s="187"/>
      <c r="C412" s="188"/>
      <c r="D412" s="189"/>
      <c r="E412" s="190"/>
      <c r="F412" s="191"/>
    </row>
    <row r="413" spans="1:7">
      <c r="B413" s="187"/>
      <c r="C413" s="188"/>
      <c r="D413" s="189"/>
      <c r="E413" s="190"/>
      <c r="F413" s="191"/>
    </row>
    <row r="414" spans="1:7">
      <c r="B414" s="187"/>
      <c r="C414" s="188"/>
      <c r="D414" s="189"/>
      <c r="E414" s="190"/>
      <c r="F414" s="191"/>
    </row>
    <row r="415" spans="1:7">
      <c r="B415" s="187"/>
      <c r="C415" s="188"/>
      <c r="D415" s="189"/>
      <c r="E415" s="190"/>
      <c r="F415" s="191"/>
    </row>
    <row r="416" spans="1:7">
      <c r="B416" s="187"/>
      <c r="C416" s="188"/>
      <c r="D416" s="189"/>
      <c r="E416" s="190"/>
      <c r="F416" s="191"/>
    </row>
    <row r="417" spans="2:6">
      <c r="B417" s="187"/>
      <c r="C417" s="188"/>
      <c r="D417" s="189"/>
      <c r="E417" s="190"/>
      <c r="F417" s="191"/>
    </row>
    <row r="418" spans="2:6">
      <c r="B418" s="187"/>
      <c r="C418" s="188"/>
      <c r="D418" s="189"/>
      <c r="E418" s="190"/>
      <c r="F418" s="191"/>
    </row>
    <row r="419" spans="2:6">
      <c r="B419" s="187"/>
      <c r="C419" s="188"/>
      <c r="D419" s="189"/>
      <c r="E419" s="190"/>
      <c r="F419" s="191"/>
    </row>
    <row r="420" spans="2:6">
      <c r="B420" s="187"/>
      <c r="C420" s="188"/>
      <c r="D420" s="189"/>
      <c r="E420" s="190"/>
      <c r="F420" s="191"/>
    </row>
    <row r="421" spans="2:6">
      <c r="B421" s="187"/>
      <c r="C421" s="188"/>
      <c r="D421" s="189"/>
      <c r="E421" s="190"/>
      <c r="F421" s="191"/>
    </row>
    <row r="422" spans="2:6">
      <c r="B422" s="187"/>
      <c r="C422" s="188"/>
      <c r="D422" s="189"/>
      <c r="E422" s="190"/>
      <c r="F422" s="191"/>
    </row>
    <row r="423" spans="2:6">
      <c r="B423" s="187"/>
      <c r="C423" s="188"/>
      <c r="D423" s="189"/>
      <c r="E423" s="190"/>
      <c r="F423" s="191"/>
    </row>
    <row r="424" spans="2:6">
      <c r="B424" s="187"/>
      <c r="C424" s="188"/>
      <c r="D424" s="189"/>
      <c r="E424" s="190"/>
      <c r="F424" s="191"/>
    </row>
    <row r="425" spans="2:6">
      <c r="B425" s="187"/>
      <c r="C425" s="188"/>
      <c r="D425" s="189"/>
      <c r="E425" s="190"/>
      <c r="F425" s="191"/>
    </row>
    <row r="426" spans="2:6">
      <c r="B426" s="187"/>
      <c r="C426" s="188"/>
      <c r="D426" s="189"/>
      <c r="E426" s="190"/>
      <c r="F426" s="191"/>
    </row>
    <row r="427" spans="2:6">
      <c r="B427" s="187"/>
      <c r="C427" s="188"/>
      <c r="D427" s="189"/>
      <c r="E427" s="190"/>
      <c r="F427" s="191"/>
    </row>
    <row r="428" spans="2:6">
      <c r="B428" s="187"/>
      <c r="C428" s="188"/>
      <c r="D428" s="189"/>
      <c r="E428" s="190"/>
      <c r="F428" s="191"/>
    </row>
    <row r="429" spans="2:6">
      <c r="B429" s="187"/>
      <c r="C429" s="188"/>
      <c r="D429" s="189"/>
      <c r="E429" s="190"/>
      <c r="F429" s="191"/>
    </row>
    <row r="430" spans="2:6">
      <c r="B430" s="187"/>
      <c r="C430" s="188"/>
      <c r="D430" s="189"/>
      <c r="E430" s="190"/>
      <c r="F430" s="191"/>
    </row>
    <row r="431" spans="2:6">
      <c r="B431" s="187"/>
      <c r="C431" s="188"/>
      <c r="D431" s="189"/>
      <c r="E431" s="190"/>
      <c r="F431" s="191"/>
    </row>
    <row r="432" spans="2:6">
      <c r="B432" s="187"/>
      <c r="C432" s="188"/>
      <c r="D432" s="189"/>
      <c r="E432" s="190"/>
      <c r="F432" s="191"/>
    </row>
    <row r="433" spans="2:6">
      <c r="B433" s="187"/>
      <c r="C433" s="188"/>
      <c r="D433" s="189"/>
      <c r="E433" s="190"/>
      <c r="F433" s="191"/>
    </row>
    <row r="434" spans="2:6">
      <c r="B434" s="187"/>
      <c r="C434" s="188"/>
      <c r="D434" s="189"/>
      <c r="E434" s="190"/>
      <c r="F434" s="191"/>
    </row>
    <row r="435" spans="2:6">
      <c r="B435" s="187"/>
      <c r="C435" s="188"/>
      <c r="D435" s="189"/>
      <c r="E435" s="190"/>
      <c r="F435" s="191"/>
    </row>
    <row r="436" spans="2:6">
      <c r="B436" s="187"/>
      <c r="C436" s="188"/>
      <c r="D436" s="189"/>
      <c r="E436" s="190"/>
      <c r="F436" s="191"/>
    </row>
    <row r="437" spans="2:6">
      <c r="B437" s="187"/>
      <c r="C437" s="188"/>
      <c r="D437" s="189"/>
      <c r="E437" s="190"/>
      <c r="F437" s="191"/>
    </row>
    <row r="438" spans="2:6">
      <c r="B438" s="187"/>
      <c r="C438" s="188"/>
      <c r="D438" s="189"/>
      <c r="E438" s="190"/>
      <c r="F438" s="191"/>
    </row>
    <row r="439" spans="2:6">
      <c r="B439" s="187"/>
      <c r="C439" s="188"/>
      <c r="D439" s="189"/>
      <c r="E439" s="190"/>
      <c r="F439" s="191"/>
    </row>
    <row r="440" spans="2:6">
      <c r="B440" s="187"/>
      <c r="C440" s="188"/>
      <c r="D440" s="189"/>
      <c r="E440" s="190"/>
      <c r="F440" s="191"/>
    </row>
    <row r="441" spans="2:6">
      <c r="B441" s="187"/>
      <c r="C441" s="188"/>
      <c r="D441" s="189"/>
      <c r="E441" s="190"/>
      <c r="F441" s="191"/>
    </row>
    <row r="442" spans="2:6">
      <c r="B442" s="187"/>
      <c r="C442" s="188"/>
      <c r="D442" s="189"/>
      <c r="E442" s="190"/>
      <c r="F442" s="191"/>
    </row>
    <row r="443" spans="2:6">
      <c r="B443" s="187"/>
      <c r="C443" s="188"/>
      <c r="D443" s="189"/>
      <c r="E443" s="190"/>
      <c r="F443" s="191"/>
    </row>
    <row r="444" spans="2:6">
      <c r="B444" s="187"/>
      <c r="C444" s="188"/>
      <c r="D444" s="189"/>
      <c r="E444" s="190"/>
      <c r="F444" s="191"/>
    </row>
    <row r="445" spans="2:6">
      <c r="B445" s="187"/>
      <c r="C445" s="188"/>
      <c r="D445" s="189"/>
      <c r="E445" s="190"/>
      <c r="F445" s="191"/>
    </row>
    <row r="446" spans="2:6">
      <c r="B446" s="187"/>
      <c r="C446" s="188"/>
      <c r="D446" s="189"/>
      <c r="E446" s="190"/>
      <c r="F446" s="191"/>
    </row>
    <row r="447" spans="2:6">
      <c r="B447" s="187"/>
      <c r="C447" s="188"/>
      <c r="D447" s="189"/>
      <c r="E447" s="190"/>
      <c r="F447" s="191"/>
    </row>
    <row r="448" spans="2:6">
      <c r="B448" s="187"/>
      <c r="C448" s="188"/>
      <c r="D448" s="189"/>
      <c r="E448" s="190"/>
      <c r="F448" s="191"/>
    </row>
    <row r="449" spans="2:6">
      <c r="B449" s="187"/>
      <c r="C449" s="188"/>
      <c r="D449" s="189"/>
      <c r="E449" s="190"/>
      <c r="F449" s="191"/>
    </row>
    <row r="450" spans="2:6">
      <c r="B450" s="187"/>
      <c r="C450" s="188"/>
      <c r="D450" s="189"/>
      <c r="E450" s="190"/>
      <c r="F450" s="191"/>
    </row>
    <row r="451" spans="2:6">
      <c r="B451" s="187"/>
      <c r="C451" s="188"/>
      <c r="D451" s="189"/>
      <c r="E451" s="190"/>
      <c r="F451" s="191"/>
    </row>
    <row r="452" spans="2:6">
      <c r="B452" s="187"/>
      <c r="C452" s="188"/>
      <c r="D452" s="189"/>
      <c r="E452" s="190"/>
      <c r="F452" s="191"/>
    </row>
    <row r="453" spans="2:6">
      <c r="B453" s="187"/>
      <c r="C453" s="188"/>
      <c r="D453" s="189"/>
      <c r="E453" s="190"/>
      <c r="F453" s="191"/>
    </row>
    <row r="454" spans="2:6">
      <c r="B454" s="187"/>
      <c r="C454" s="188"/>
      <c r="D454" s="189"/>
      <c r="E454" s="190"/>
      <c r="F454" s="191"/>
    </row>
    <row r="455" spans="2:6">
      <c r="B455" s="187"/>
      <c r="C455" s="188"/>
      <c r="D455" s="189"/>
      <c r="E455" s="190"/>
      <c r="F455" s="191"/>
    </row>
    <row r="456" spans="2:6">
      <c r="B456" s="187"/>
      <c r="C456" s="188"/>
      <c r="D456" s="189"/>
      <c r="E456" s="190"/>
      <c r="F456" s="191"/>
    </row>
    <row r="457" spans="2:6">
      <c r="B457" s="187"/>
      <c r="C457" s="188"/>
      <c r="D457" s="189"/>
      <c r="E457" s="190"/>
      <c r="F457" s="191"/>
    </row>
    <row r="458" spans="2:6">
      <c r="B458" s="187"/>
      <c r="C458" s="188"/>
      <c r="D458" s="189"/>
      <c r="E458" s="190"/>
      <c r="F458" s="191"/>
    </row>
    <row r="459" spans="2:6">
      <c r="B459" s="187"/>
      <c r="C459" s="188"/>
      <c r="D459" s="189"/>
      <c r="E459" s="190"/>
      <c r="F459" s="191"/>
    </row>
    <row r="460" spans="2:6">
      <c r="B460" s="187"/>
      <c r="C460" s="188"/>
      <c r="D460" s="189"/>
      <c r="E460" s="190"/>
      <c r="F460" s="191"/>
    </row>
    <row r="461" spans="2:6">
      <c r="B461" s="187"/>
      <c r="C461" s="188"/>
      <c r="D461" s="189"/>
      <c r="E461" s="190"/>
      <c r="F461" s="191"/>
    </row>
    <row r="462" spans="2:6">
      <c r="B462" s="187"/>
      <c r="C462" s="188"/>
      <c r="D462" s="189"/>
      <c r="E462" s="190"/>
      <c r="F462" s="191"/>
    </row>
    <row r="463" spans="2:6">
      <c r="B463" s="187"/>
      <c r="C463" s="188"/>
      <c r="D463" s="189"/>
      <c r="E463" s="190"/>
      <c r="F463" s="191"/>
    </row>
    <row r="464" spans="2:6">
      <c r="B464" s="187"/>
      <c r="C464" s="188"/>
      <c r="D464" s="189"/>
      <c r="E464" s="190"/>
      <c r="F464" s="191"/>
    </row>
    <row r="465" spans="2:6">
      <c r="B465" s="187"/>
      <c r="C465" s="188"/>
      <c r="D465" s="189"/>
      <c r="E465" s="190"/>
      <c r="F465" s="191"/>
    </row>
    <row r="466" spans="2:6">
      <c r="B466" s="187"/>
      <c r="C466" s="188"/>
      <c r="D466" s="189"/>
      <c r="E466" s="190"/>
      <c r="F466" s="191"/>
    </row>
    <row r="467" spans="2:6">
      <c r="B467" s="187"/>
      <c r="C467" s="188"/>
      <c r="D467" s="189"/>
      <c r="E467" s="190"/>
      <c r="F467" s="191"/>
    </row>
    <row r="468" spans="2:6">
      <c r="B468" s="187"/>
      <c r="C468" s="188"/>
      <c r="D468" s="189"/>
      <c r="E468" s="190"/>
      <c r="F468" s="191"/>
    </row>
    <row r="469" spans="2:6">
      <c r="B469" s="187"/>
      <c r="C469" s="188"/>
      <c r="D469" s="189"/>
      <c r="E469" s="190"/>
      <c r="F469" s="191"/>
    </row>
    <row r="470" spans="2:6">
      <c r="B470" s="187"/>
      <c r="C470" s="188"/>
      <c r="D470" s="189"/>
      <c r="E470" s="190"/>
      <c r="F470" s="191"/>
    </row>
    <row r="471" spans="2:6">
      <c r="B471" s="187"/>
      <c r="C471" s="188"/>
      <c r="D471" s="189"/>
      <c r="E471" s="190"/>
      <c r="F471" s="191"/>
    </row>
    <row r="472" spans="2:6">
      <c r="B472" s="187"/>
      <c r="C472" s="188"/>
      <c r="D472" s="189"/>
      <c r="E472" s="190"/>
      <c r="F472" s="191"/>
    </row>
    <row r="473" spans="2:6">
      <c r="B473" s="187"/>
      <c r="C473" s="188"/>
      <c r="D473" s="189"/>
      <c r="E473" s="190"/>
      <c r="F473" s="191"/>
    </row>
    <row r="474" spans="2:6">
      <c r="B474" s="187"/>
      <c r="C474" s="188"/>
      <c r="D474" s="189"/>
      <c r="E474" s="190"/>
      <c r="F474" s="191"/>
    </row>
    <row r="475" spans="2:6">
      <c r="B475" s="187"/>
      <c r="C475" s="188"/>
      <c r="D475" s="189"/>
      <c r="E475" s="190"/>
      <c r="F475" s="191"/>
    </row>
    <row r="476" spans="2:6">
      <c r="B476" s="187"/>
      <c r="C476" s="188"/>
      <c r="D476" s="189"/>
      <c r="E476" s="190"/>
      <c r="F476" s="191"/>
    </row>
    <row r="477" spans="2:6">
      <c r="B477" s="187"/>
      <c r="C477" s="188"/>
      <c r="D477" s="189"/>
      <c r="E477" s="190"/>
      <c r="F477" s="191"/>
    </row>
    <row r="478" spans="2:6">
      <c r="B478" s="187"/>
      <c r="C478" s="188"/>
      <c r="D478" s="189"/>
      <c r="E478" s="190"/>
      <c r="F478" s="191"/>
    </row>
    <row r="479" spans="2:6">
      <c r="B479" s="187"/>
      <c r="C479" s="188"/>
      <c r="D479" s="189"/>
      <c r="E479" s="190"/>
      <c r="F479" s="191"/>
    </row>
    <row r="480" spans="2:6">
      <c r="B480" s="187"/>
      <c r="C480" s="188"/>
      <c r="D480" s="189"/>
      <c r="E480" s="190"/>
      <c r="F480" s="191"/>
    </row>
    <row r="481" spans="2:6">
      <c r="B481" s="187"/>
      <c r="C481" s="188"/>
      <c r="D481" s="189"/>
      <c r="E481" s="190"/>
      <c r="F481" s="191"/>
    </row>
    <row r="482" spans="2:6">
      <c r="B482" s="187"/>
      <c r="C482" s="188"/>
      <c r="D482" s="189"/>
      <c r="E482" s="190"/>
      <c r="F482" s="191"/>
    </row>
    <row r="483" spans="2:6">
      <c r="B483" s="187"/>
      <c r="C483" s="188"/>
      <c r="D483" s="189"/>
      <c r="E483" s="190"/>
      <c r="F483" s="191"/>
    </row>
    <row r="484" spans="2:6">
      <c r="B484" s="187"/>
      <c r="C484" s="188"/>
      <c r="D484" s="189"/>
      <c r="E484" s="190"/>
      <c r="F484" s="191"/>
    </row>
    <row r="485" spans="2:6">
      <c r="B485" s="187"/>
      <c r="C485" s="188"/>
      <c r="D485" s="189"/>
      <c r="E485" s="190"/>
      <c r="F485" s="191"/>
    </row>
    <row r="486" spans="2:6">
      <c r="B486" s="187"/>
      <c r="C486" s="188"/>
      <c r="D486" s="189"/>
      <c r="E486" s="190"/>
      <c r="F486" s="191"/>
    </row>
    <row r="487" spans="2:6">
      <c r="B487" s="187"/>
      <c r="C487" s="188"/>
      <c r="D487" s="189"/>
      <c r="E487" s="190"/>
      <c r="F487" s="191"/>
    </row>
    <row r="488" spans="2:6">
      <c r="B488" s="187"/>
      <c r="C488" s="188"/>
      <c r="D488" s="189"/>
      <c r="E488" s="190"/>
      <c r="F488" s="191"/>
    </row>
    <row r="489" spans="2:6">
      <c r="B489" s="187"/>
      <c r="C489" s="188"/>
      <c r="D489" s="189"/>
      <c r="E489" s="190"/>
      <c r="F489" s="191"/>
    </row>
    <row r="490" spans="2:6">
      <c r="B490" s="187"/>
      <c r="C490" s="188"/>
      <c r="D490" s="189"/>
      <c r="E490" s="190"/>
      <c r="F490" s="191"/>
    </row>
    <row r="491" spans="2:6">
      <c r="B491" s="187"/>
      <c r="C491" s="188"/>
      <c r="D491" s="189"/>
      <c r="E491" s="190"/>
      <c r="F491" s="191"/>
    </row>
    <row r="492" spans="2:6">
      <c r="B492" s="187"/>
      <c r="C492" s="188"/>
      <c r="D492" s="189"/>
      <c r="E492" s="190"/>
      <c r="F492" s="191"/>
    </row>
    <row r="493" spans="2:6">
      <c r="B493" s="187"/>
      <c r="C493" s="188"/>
      <c r="D493" s="189"/>
      <c r="E493" s="190"/>
      <c r="F493" s="191"/>
    </row>
    <row r="494" spans="2:6">
      <c r="B494" s="187"/>
      <c r="C494" s="188"/>
      <c r="D494" s="189"/>
      <c r="E494" s="190"/>
      <c r="F494" s="191"/>
    </row>
    <row r="495" spans="2:6">
      <c r="B495" s="187"/>
      <c r="C495" s="188"/>
      <c r="D495" s="189"/>
      <c r="E495" s="190"/>
      <c r="F495" s="191"/>
    </row>
    <row r="496" spans="2:6">
      <c r="B496" s="187"/>
      <c r="C496" s="188"/>
      <c r="D496" s="189"/>
      <c r="E496" s="190"/>
      <c r="F496" s="191"/>
    </row>
    <row r="497" spans="2:6">
      <c r="B497" s="187"/>
      <c r="C497" s="188"/>
      <c r="D497" s="189"/>
      <c r="E497" s="190"/>
      <c r="F497" s="191"/>
    </row>
    <row r="498" spans="2:6">
      <c r="B498" s="187"/>
      <c r="C498" s="188"/>
      <c r="D498" s="189"/>
      <c r="E498" s="190"/>
      <c r="F498" s="191"/>
    </row>
    <row r="499" spans="2:6">
      <c r="B499" s="187"/>
      <c r="C499" s="188"/>
      <c r="D499" s="189"/>
      <c r="E499" s="190"/>
      <c r="F499" s="191"/>
    </row>
    <row r="500" spans="2:6">
      <c r="B500" s="187"/>
      <c r="C500" s="188"/>
      <c r="D500" s="189"/>
      <c r="E500" s="190"/>
      <c r="F500" s="191"/>
    </row>
    <row r="501" spans="2:6">
      <c r="B501" s="187"/>
      <c r="C501" s="188"/>
      <c r="D501" s="189"/>
      <c r="E501" s="190"/>
      <c r="F501" s="191"/>
    </row>
    <row r="502" spans="2:6">
      <c r="B502" s="187"/>
      <c r="C502" s="188"/>
      <c r="D502" s="189"/>
      <c r="E502" s="190"/>
      <c r="F502" s="191"/>
    </row>
    <row r="503" spans="2:6">
      <c r="B503" s="187"/>
      <c r="C503" s="188"/>
      <c r="D503" s="189"/>
      <c r="E503" s="190"/>
      <c r="F503" s="191"/>
    </row>
    <row r="504" spans="2:6">
      <c r="B504" s="187"/>
      <c r="C504" s="188"/>
      <c r="D504" s="189"/>
      <c r="E504" s="190"/>
      <c r="F504" s="191"/>
    </row>
    <row r="505" spans="2:6">
      <c r="B505" s="187"/>
      <c r="C505" s="188"/>
      <c r="D505" s="189"/>
      <c r="E505" s="190"/>
      <c r="F505" s="191"/>
    </row>
    <row r="506" spans="2:6">
      <c r="B506" s="187"/>
      <c r="C506" s="188"/>
      <c r="D506" s="189"/>
      <c r="E506" s="190"/>
      <c r="F506" s="191"/>
    </row>
    <row r="507" spans="2:6">
      <c r="B507" s="187"/>
      <c r="C507" s="188"/>
      <c r="D507" s="189"/>
      <c r="E507" s="190"/>
      <c r="F507" s="191"/>
    </row>
    <row r="508" spans="2:6">
      <c r="B508" s="187"/>
      <c r="C508" s="188"/>
      <c r="D508" s="189"/>
      <c r="E508" s="190"/>
      <c r="F508" s="191"/>
    </row>
    <row r="509" spans="2:6">
      <c r="B509" s="187"/>
      <c r="C509" s="188"/>
      <c r="D509" s="189"/>
      <c r="E509" s="190"/>
      <c r="F509" s="191"/>
    </row>
    <row r="510" spans="2:6">
      <c r="B510" s="187"/>
      <c r="C510" s="188"/>
      <c r="D510" s="189"/>
      <c r="E510" s="190"/>
      <c r="F510" s="191"/>
    </row>
    <row r="511" spans="2:6">
      <c r="B511" s="187"/>
      <c r="C511" s="188"/>
      <c r="D511" s="189"/>
      <c r="E511" s="190"/>
      <c r="F511" s="191"/>
    </row>
    <row r="512" spans="2:6">
      <c r="B512" s="187"/>
      <c r="C512" s="188"/>
      <c r="D512" s="189"/>
      <c r="E512" s="190"/>
      <c r="F512" s="191"/>
    </row>
    <row r="513" spans="2:6">
      <c r="B513" s="187"/>
      <c r="C513" s="188"/>
      <c r="D513" s="189"/>
      <c r="E513" s="190"/>
      <c r="F513" s="191"/>
    </row>
    <row r="514" spans="2:6">
      <c r="B514" s="187"/>
      <c r="C514" s="188"/>
      <c r="D514" s="189"/>
      <c r="E514" s="190"/>
      <c r="F514" s="191"/>
    </row>
    <row r="515" spans="2:6">
      <c r="B515" s="187"/>
      <c r="C515" s="188"/>
      <c r="D515" s="189"/>
      <c r="E515" s="190"/>
      <c r="F515" s="191"/>
    </row>
    <row r="516" spans="2:6">
      <c r="B516" s="187"/>
      <c r="C516" s="188"/>
      <c r="D516" s="189"/>
      <c r="E516" s="190"/>
      <c r="F516" s="191"/>
    </row>
    <row r="517" spans="2:6">
      <c r="B517" s="187"/>
      <c r="C517" s="188"/>
      <c r="D517" s="189"/>
      <c r="E517" s="190"/>
      <c r="F517" s="191"/>
    </row>
    <row r="518" spans="2:6">
      <c r="B518" s="187"/>
      <c r="C518" s="188"/>
      <c r="D518" s="189"/>
      <c r="E518" s="190"/>
      <c r="F518" s="191"/>
    </row>
    <row r="519" spans="2:6">
      <c r="B519" s="187"/>
      <c r="C519" s="188"/>
      <c r="D519" s="189"/>
      <c r="E519" s="190"/>
      <c r="F519" s="191"/>
    </row>
    <row r="520" spans="2:6">
      <c r="B520" s="187"/>
      <c r="C520" s="188"/>
      <c r="D520" s="189"/>
      <c r="E520" s="190"/>
      <c r="F520" s="191"/>
    </row>
    <row r="521" spans="2:6">
      <c r="B521" s="187"/>
      <c r="C521" s="188"/>
      <c r="D521" s="189"/>
      <c r="E521" s="190"/>
      <c r="F521" s="191"/>
    </row>
    <row r="522" spans="2:6">
      <c r="B522" s="187"/>
      <c r="C522" s="188"/>
      <c r="D522" s="189"/>
      <c r="E522" s="190"/>
      <c r="F522" s="191"/>
    </row>
    <row r="523" spans="2:6">
      <c r="B523" s="187"/>
      <c r="C523" s="188"/>
      <c r="D523" s="189"/>
      <c r="E523" s="190"/>
      <c r="F523" s="191"/>
    </row>
    <row r="524" spans="2:6">
      <c r="B524" s="187"/>
      <c r="C524" s="188"/>
      <c r="D524" s="189"/>
      <c r="E524" s="190"/>
      <c r="F524" s="191"/>
    </row>
    <row r="525" spans="2:6">
      <c r="B525" s="187"/>
      <c r="C525" s="188"/>
      <c r="D525" s="189"/>
      <c r="E525" s="190"/>
      <c r="F525" s="191"/>
    </row>
    <row r="526" spans="2:6">
      <c r="B526" s="187"/>
      <c r="C526" s="188"/>
      <c r="D526" s="189"/>
      <c r="E526" s="190"/>
      <c r="F526" s="191"/>
    </row>
    <row r="527" spans="2:6">
      <c r="B527" s="187"/>
      <c r="C527" s="188"/>
      <c r="D527" s="189"/>
      <c r="E527" s="190"/>
      <c r="F527" s="191"/>
    </row>
    <row r="528" spans="2:6">
      <c r="B528" s="187"/>
      <c r="C528" s="188"/>
      <c r="D528" s="189"/>
      <c r="E528" s="190"/>
      <c r="F528" s="191"/>
    </row>
    <row r="529" spans="2:6">
      <c r="B529" s="187"/>
      <c r="C529" s="188"/>
      <c r="D529" s="189"/>
      <c r="E529" s="190"/>
      <c r="F529" s="191"/>
    </row>
    <row r="530" spans="2:6">
      <c r="B530" s="187"/>
      <c r="C530" s="188"/>
      <c r="D530" s="189"/>
      <c r="E530" s="190"/>
      <c r="F530" s="191"/>
    </row>
    <row r="531" spans="2:6">
      <c r="B531" s="187"/>
      <c r="C531" s="188"/>
      <c r="D531" s="189"/>
      <c r="E531" s="190"/>
      <c r="F531" s="191"/>
    </row>
    <row r="532" spans="2:6">
      <c r="B532" s="187"/>
      <c r="C532" s="188"/>
      <c r="D532" s="189"/>
      <c r="E532" s="190"/>
      <c r="F532" s="191"/>
    </row>
    <row r="533" spans="2:6">
      <c r="B533" s="187"/>
      <c r="C533" s="188"/>
      <c r="D533" s="189"/>
      <c r="E533" s="190"/>
      <c r="F533" s="191"/>
    </row>
    <row r="534" spans="2:6">
      <c r="B534" s="187"/>
      <c r="C534" s="188"/>
      <c r="D534" s="189"/>
      <c r="E534" s="190"/>
      <c r="F534" s="191"/>
    </row>
    <row r="535" spans="2:6">
      <c r="B535" s="187"/>
      <c r="C535" s="188"/>
      <c r="D535" s="189"/>
      <c r="E535" s="190"/>
      <c r="F535" s="191"/>
    </row>
    <row r="536" spans="2:6">
      <c r="B536" s="187"/>
      <c r="C536" s="188"/>
      <c r="D536" s="189"/>
      <c r="E536" s="190"/>
      <c r="F536" s="191"/>
    </row>
    <row r="537" spans="2:6">
      <c r="B537" s="187"/>
      <c r="C537" s="188"/>
      <c r="D537" s="189"/>
      <c r="E537" s="190"/>
      <c r="F537" s="191"/>
    </row>
    <row r="538" spans="2:6">
      <c r="B538" s="187"/>
      <c r="C538" s="188"/>
      <c r="D538" s="189"/>
      <c r="E538" s="190"/>
      <c r="F538" s="191"/>
    </row>
    <row r="539" spans="2:6">
      <c r="B539" s="187"/>
      <c r="C539" s="188"/>
      <c r="D539" s="189"/>
      <c r="E539" s="190"/>
      <c r="F539" s="191"/>
    </row>
    <row r="540" spans="2:6">
      <c r="B540" s="187"/>
      <c r="C540" s="188"/>
      <c r="D540" s="189"/>
      <c r="E540" s="190"/>
      <c r="F540" s="191"/>
    </row>
    <row r="541" spans="2:6">
      <c r="B541" s="187"/>
      <c r="C541" s="188"/>
      <c r="D541" s="189"/>
      <c r="E541" s="190"/>
      <c r="F541" s="191"/>
    </row>
    <row r="542" spans="2:6">
      <c r="B542" s="187"/>
      <c r="C542" s="188"/>
      <c r="D542" s="189"/>
      <c r="E542" s="190"/>
      <c r="F542" s="191"/>
    </row>
    <row r="543" spans="2:6">
      <c r="B543" s="187"/>
      <c r="C543" s="188"/>
      <c r="D543" s="189"/>
      <c r="E543" s="190"/>
      <c r="F543" s="191"/>
    </row>
    <row r="544" spans="2:6">
      <c r="B544" s="187"/>
      <c r="C544" s="188"/>
      <c r="D544" s="189"/>
      <c r="E544" s="190"/>
      <c r="F544" s="191"/>
    </row>
    <row r="545" spans="2:6">
      <c r="B545" s="187"/>
      <c r="C545" s="188"/>
      <c r="D545" s="189"/>
      <c r="E545" s="190"/>
      <c r="F545" s="191"/>
    </row>
    <row r="546" spans="2:6">
      <c r="B546" s="187"/>
      <c r="C546" s="188"/>
      <c r="D546" s="189"/>
      <c r="E546" s="190"/>
      <c r="F546" s="191"/>
    </row>
    <row r="547" spans="2:6">
      <c r="B547" s="187"/>
      <c r="C547" s="188"/>
      <c r="D547" s="189"/>
      <c r="E547" s="190"/>
      <c r="F547" s="191"/>
    </row>
    <row r="548" spans="2:6">
      <c r="B548" s="187"/>
      <c r="C548" s="188"/>
      <c r="D548" s="189"/>
      <c r="E548" s="190"/>
      <c r="F548" s="191"/>
    </row>
    <row r="549" spans="2:6">
      <c r="B549" s="187"/>
      <c r="C549" s="188"/>
      <c r="D549" s="189"/>
      <c r="E549" s="190"/>
      <c r="F549" s="191"/>
    </row>
    <row r="550" spans="2:6">
      <c r="B550" s="187"/>
      <c r="C550" s="188"/>
      <c r="D550" s="189"/>
      <c r="E550" s="190"/>
      <c r="F550" s="191"/>
    </row>
    <row r="551" spans="2:6">
      <c r="B551" s="187"/>
      <c r="C551" s="188"/>
      <c r="D551" s="189"/>
      <c r="E551" s="190"/>
      <c r="F551" s="191"/>
    </row>
    <row r="552" spans="2:6">
      <c r="B552" s="187"/>
      <c r="C552" s="188"/>
      <c r="D552" s="189"/>
      <c r="E552" s="190"/>
      <c r="F552" s="191"/>
    </row>
    <row r="553" spans="2:6">
      <c r="B553" s="187"/>
      <c r="C553" s="188"/>
      <c r="D553" s="189"/>
      <c r="E553" s="190"/>
      <c r="F553" s="191"/>
    </row>
    <row r="554" spans="2:6">
      <c r="B554" s="187"/>
      <c r="C554" s="188"/>
      <c r="D554" s="189"/>
      <c r="E554" s="190"/>
      <c r="F554" s="191"/>
    </row>
    <row r="555" spans="2:6">
      <c r="B555" s="187"/>
      <c r="C555" s="188"/>
      <c r="D555" s="189"/>
      <c r="E555" s="190"/>
      <c r="F555" s="191"/>
    </row>
    <row r="556" spans="2:6">
      <c r="B556" s="187"/>
      <c r="C556" s="188"/>
      <c r="D556" s="189"/>
      <c r="E556" s="190"/>
      <c r="F556" s="191"/>
    </row>
    <row r="557" spans="2:6">
      <c r="B557" s="187"/>
      <c r="C557" s="188"/>
      <c r="D557" s="189"/>
      <c r="E557" s="190"/>
      <c r="F557" s="191"/>
    </row>
    <row r="558" spans="2:6">
      <c r="B558" s="187"/>
      <c r="C558" s="188"/>
      <c r="D558" s="189"/>
      <c r="E558" s="190"/>
      <c r="F558" s="191"/>
    </row>
    <row r="559" spans="2:6">
      <c r="B559" s="187"/>
      <c r="C559" s="188"/>
      <c r="D559" s="189"/>
      <c r="E559" s="190"/>
      <c r="F559" s="191"/>
    </row>
    <row r="560" spans="2:6">
      <c r="B560" s="187"/>
      <c r="C560" s="188"/>
      <c r="D560" s="189"/>
      <c r="E560" s="190"/>
      <c r="F560" s="191"/>
    </row>
    <row r="561" spans="2:6">
      <c r="B561" s="187"/>
      <c r="C561" s="188"/>
      <c r="D561" s="189"/>
      <c r="E561" s="190"/>
      <c r="F561" s="191"/>
    </row>
    <row r="562" spans="2:6">
      <c r="B562" s="187"/>
      <c r="C562" s="188"/>
      <c r="D562" s="189"/>
      <c r="E562" s="190"/>
      <c r="F562" s="191"/>
    </row>
    <row r="563" spans="2:6">
      <c r="B563" s="187"/>
      <c r="C563" s="188"/>
      <c r="D563" s="189"/>
      <c r="E563" s="190"/>
      <c r="F563" s="191"/>
    </row>
    <row r="564" spans="2:6">
      <c r="B564" s="187"/>
      <c r="C564" s="188"/>
      <c r="D564" s="189"/>
      <c r="E564" s="190"/>
      <c r="F564" s="191"/>
    </row>
    <row r="565" spans="2:6">
      <c r="B565" s="187"/>
      <c r="C565" s="188"/>
      <c r="D565" s="189"/>
      <c r="E565" s="190"/>
      <c r="F565" s="191"/>
    </row>
    <row r="566" spans="2:6">
      <c r="B566" s="187"/>
      <c r="C566" s="188"/>
      <c r="D566" s="189"/>
      <c r="E566" s="190"/>
      <c r="F566" s="191"/>
    </row>
    <row r="567" spans="2:6">
      <c r="B567" s="187"/>
      <c r="C567" s="188"/>
      <c r="D567" s="189"/>
      <c r="E567" s="190"/>
      <c r="F567" s="191"/>
    </row>
    <row r="568" spans="2:6">
      <c r="B568" s="187"/>
      <c r="C568" s="188"/>
      <c r="D568" s="189"/>
      <c r="E568" s="190"/>
      <c r="F568" s="191"/>
    </row>
    <row r="569" spans="2:6">
      <c r="B569" s="187"/>
      <c r="C569" s="188"/>
      <c r="D569" s="189"/>
      <c r="E569" s="190"/>
      <c r="F569" s="191"/>
    </row>
    <row r="570" spans="2:6">
      <c r="B570" s="187"/>
      <c r="C570" s="188"/>
      <c r="D570" s="189"/>
      <c r="E570" s="190"/>
      <c r="F570" s="191"/>
    </row>
    <row r="571" spans="2:6">
      <c r="B571" s="187"/>
      <c r="C571" s="188"/>
      <c r="D571" s="189"/>
      <c r="E571" s="190"/>
      <c r="F571" s="191"/>
    </row>
    <row r="572" spans="2:6">
      <c r="B572" s="187"/>
      <c r="C572" s="188"/>
      <c r="D572" s="189"/>
      <c r="E572" s="190"/>
      <c r="F572" s="191"/>
    </row>
    <row r="573" spans="2:6">
      <c r="B573" s="187"/>
      <c r="C573" s="188"/>
      <c r="D573" s="189"/>
      <c r="E573" s="190"/>
      <c r="F573" s="191"/>
    </row>
    <row r="574" spans="2:6">
      <c r="B574" s="187"/>
      <c r="C574" s="188"/>
      <c r="D574" s="189"/>
      <c r="E574" s="190"/>
      <c r="F574" s="191"/>
    </row>
    <row r="575" spans="2:6">
      <c r="B575" s="187"/>
      <c r="C575" s="188"/>
      <c r="D575" s="189"/>
      <c r="E575" s="190"/>
      <c r="F575" s="191"/>
    </row>
    <row r="576" spans="2:6">
      <c r="B576" s="187"/>
      <c r="C576" s="188"/>
      <c r="D576" s="189"/>
      <c r="E576" s="190"/>
      <c r="F576" s="191"/>
    </row>
    <row r="577" spans="2:6">
      <c r="B577" s="187"/>
      <c r="C577" s="188"/>
      <c r="D577" s="189"/>
      <c r="E577" s="190"/>
      <c r="F577" s="191"/>
    </row>
    <row r="578" spans="2:6">
      <c r="B578" s="187"/>
      <c r="C578" s="188"/>
      <c r="D578" s="189"/>
      <c r="E578" s="190"/>
      <c r="F578" s="191"/>
    </row>
    <row r="579" spans="2:6">
      <c r="B579" s="187"/>
      <c r="C579" s="188"/>
      <c r="D579" s="189"/>
      <c r="E579" s="190"/>
      <c r="F579" s="191"/>
    </row>
    <row r="580" spans="2:6">
      <c r="B580" s="187"/>
      <c r="C580" s="188"/>
      <c r="D580" s="189"/>
      <c r="E580" s="190"/>
      <c r="F580" s="191"/>
    </row>
    <row r="581" spans="2:6">
      <c r="B581" s="187"/>
      <c r="C581" s="188"/>
      <c r="D581" s="189"/>
      <c r="E581" s="190"/>
      <c r="F581" s="191"/>
    </row>
    <row r="582" spans="2:6">
      <c r="B582" s="187"/>
      <c r="C582" s="188"/>
      <c r="D582" s="189"/>
      <c r="E582" s="190"/>
      <c r="F582" s="191"/>
    </row>
    <row r="583" spans="2:6">
      <c r="B583" s="187"/>
      <c r="C583" s="188"/>
      <c r="D583" s="189"/>
      <c r="E583" s="190"/>
      <c r="F583" s="191"/>
    </row>
    <row r="584" spans="2:6">
      <c r="B584" s="187"/>
      <c r="C584" s="188"/>
      <c r="D584" s="189"/>
      <c r="E584" s="190"/>
      <c r="F584" s="191"/>
    </row>
    <row r="585" spans="2:6">
      <c r="B585" s="187"/>
      <c r="C585" s="188"/>
      <c r="D585" s="189"/>
      <c r="E585" s="190"/>
      <c r="F585" s="191"/>
    </row>
    <row r="586" spans="2:6">
      <c r="B586" s="187"/>
      <c r="C586" s="188"/>
      <c r="D586" s="189"/>
      <c r="E586" s="190"/>
      <c r="F586" s="191"/>
    </row>
    <row r="587" spans="2:6">
      <c r="B587" s="187"/>
      <c r="C587" s="188"/>
      <c r="D587" s="189"/>
      <c r="E587" s="190"/>
      <c r="F587" s="191"/>
    </row>
    <row r="588" spans="2:6">
      <c r="B588" s="187"/>
      <c r="C588" s="188"/>
      <c r="D588" s="189"/>
      <c r="E588" s="190"/>
      <c r="F588" s="191"/>
    </row>
    <row r="589" spans="2:6">
      <c r="B589" s="187"/>
      <c r="C589" s="188"/>
      <c r="D589" s="189"/>
      <c r="E589" s="190"/>
      <c r="F589" s="191"/>
    </row>
    <row r="590" spans="2:6">
      <c r="B590" s="187"/>
      <c r="C590" s="188"/>
      <c r="D590" s="189"/>
      <c r="E590" s="190"/>
      <c r="F590" s="191"/>
    </row>
    <row r="591" spans="2:6">
      <c r="B591" s="187"/>
      <c r="C591" s="188"/>
      <c r="D591" s="189"/>
      <c r="E591" s="190"/>
      <c r="F591" s="191"/>
    </row>
    <row r="592" spans="2:6">
      <c r="B592" s="187"/>
      <c r="C592" s="188"/>
      <c r="D592" s="189"/>
      <c r="E592" s="190"/>
      <c r="F592" s="191"/>
    </row>
    <row r="593" spans="2:6">
      <c r="B593" s="187"/>
      <c r="C593" s="188"/>
      <c r="D593" s="189"/>
      <c r="E593" s="190"/>
      <c r="F593" s="191"/>
    </row>
    <row r="594" spans="2:6">
      <c r="B594" s="187"/>
      <c r="C594" s="188"/>
      <c r="D594" s="189"/>
      <c r="E594" s="190"/>
      <c r="F594" s="191"/>
    </row>
    <row r="595" spans="2:6">
      <c r="B595" s="187"/>
      <c r="C595" s="188"/>
      <c r="D595" s="189"/>
      <c r="E595" s="190"/>
      <c r="F595" s="191"/>
    </row>
    <row r="596" spans="2:6">
      <c r="B596" s="187"/>
      <c r="C596" s="188"/>
      <c r="D596" s="189"/>
      <c r="E596" s="190"/>
      <c r="F596" s="191"/>
    </row>
    <row r="597" spans="2:6">
      <c r="B597" s="187"/>
      <c r="C597" s="188"/>
      <c r="D597" s="189"/>
      <c r="E597" s="190"/>
      <c r="F597" s="191"/>
    </row>
    <row r="598" spans="2:6">
      <c r="B598" s="187"/>
      <c r="C598" s="188"/>
      <c r="D598" s="189"/>
      <c r="E598" s="190"/>
      <c r="F598" s="191"/>
    </row>
    <row r="599" spans="2:6">
      <c r="B599" s="187"/>
      <c r="C599" s="188"/>
      <c r="D599" s="189"/>
      <c r="E599" s="190"/>
      <c r="F599" s="191"/>
    </row>
    <row r="600" spans="2:6">
      <c r="B600" s="187"/>
      <c r="C600" s="188"/>
      <c r="D600" s="189"/>
      <c r="E600" s="190"/>
      <c r="F600" s="191"/>
    </row>
    <row r="601" spans="2:6">
      <c r="B601" s="187"/>
      <c r="C601" s="188"/>
      <c r="D601" s="189"/>
      <c r="E601" s="190"/>
      <c r="F601" s="191"/>
    </row>
    <row r="602" spans="2:6">
      <c r="B602" s="187"/>
      <c r="C602" s="188"/>
      <c r="D602" s="189"/>
      <c r="E602" s="190"/>
      <c r="F602" s="191"/>
    </row>
    <row r="603" spans="2:6">
      <c r="B603" s="187"/>
      <c r="C603" s="188"/>
      <c r="D603" s="189"/>
      <c r="E603" s="190"/>
      <c r="F603" s="191"/>
    </row>
    <row r="604" spans="2:6">
      <c r="B604" s="187"/>
      <c r="C604" s="188"/>
      <c r="D604" s="189"/>
      <c r="E604" s="190"/>
      <c r="F604" s="191"/>
    </row>
    <row r="605" spans="2:6">
      <c r="B605" s="187"/>
      <c r="C605" s="188"/>
      <c r="D605" s="189"/>
      <c r="E605" s="190"/>
      <c r="F605" s="191"/>
    </row>
    <row r="606" spans="2:6">
      <c r="B606" s="187"/>
      <c r="C606" s="188"/>
      <c r="D606" s="189"/>
      <c r="E606" s="190"/>
      <c r="F606" s="191"/>
    </row>
    <row r="607" spans="2:6">
      <c r="B607" s="187"/>
      <c r="C607" s="188"/>
      <c r="D607" s="189"/>
      <c r="E607" s="190"/>
      <c r="F607" s="191"/>
    </row>
    <row r="608" spans="2:6">
      <c r="B608" s="187"/>
      <c r="C608" s="188"/>
      <c r="D608" s="189"/>
      <c r="E608" s="190"/>
      <c r="F608" s="191"/>
    </row>
    <row r="609" spans="2:6">
      <c r="B609" s="187"/>
      <c r="C609" s="188"/>
      <c r="D609" s="189"/>
      <c r="E609" s="190"/>
      <c r="F609" s="191"/>
    </row>
    <row r="610" spans="2:6">
      <c r="B610" s="187"/>
      <c r="C610" s="188"/>
      <c r="D610" s="189"/>
      <c r="E610" s="190"/>
      <c r="F610" s="191"/>
    </row>
    <row r="611" spans="2:6">
      <c r="B611" s="187"/>
      <c r="C611" s="188"/>
      <c r="D611" s="189"/>
      <c r="E611" s="190"/>
      <c r="F611" s="191"/>
    </row>
    <row r="612" spans="2:6">
      <c r="B612" s="187"/>
      <c r="C612" s="188"/>
      <c r="D612" s="189"/>
      <c r="E612" s="190"/>
      <c r="F612" s="191"/>
    </row>
    <row r="613" spans="2:6">
      <c r="B613" s="187"/>
      <c r="C613" s="188"/>
      <c r="D613" s="189"/>
      <c r="E613" s="190"/>
      <c r="F613" s="191"/>
    </row>
    <row r="614" spans="2:6">
      <c r="B614" s="187"/>
      <c r="C614" s="188"/>
      <c r="D614" s="189"/>
      <c r="E614" s="190"/>
      <c r="F614" s="191"/>
    </row>
    <row r="615" spans="2:6">
      <c r="B615" s="187"/>
      <c r="C615" s="188"/>
      <c r="D615" s="189"/>
      <c r="E615" s="190"/>
      <c r="F615" s="191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&amp;LStatistiska centralbyrån
Offentlig ekonomi och mikrosimuleringar</oddHeader>
    <oddFooter xml:space="preserve">&amp;L1) Antalsuppgifter som uppgår till 1, 2 eller 3 anges av sekretesskäl med ett kryss.
2) Inklusive de insatser som (a) ges till boende i bostad med särskild service för vuxna, (b) inte får tillgodoräknas vid beräkning av grundläggande standardkostnad.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9</vt:i4>
      </vt:variant>
      <vt:variant>
        <vt:lpstr>Namngivna områden</vt:lpstr>
      </vt:variant>
      <vt:variant>
        <vt:i4>6</vt:i4>
      </vt:variant>
    </vt:vector>
  </HeadingPairs>
  <TitlesOfParts>
    <vt:vector size="15" baseType="lpstr">
      <vt:lpstr>Innehåll</vt:lpstr>
      <vt:lpstr>Tabell 1</vt:lpstr>
      <vt:lpstr>Tabell 2</vt:lpstr>
      <vt:lpstr>Tabell 3</vt:lpstr>
      <vt:lpstr>Tabell 4</vt:lpstr>
      <vt:lpstr>Tabell 5</vt:lpstr>
      <vt:lpstr>Tabell 6</vt:lpstr>
      <vt:lpstr>Data</vt:lpstr>
      <vt:lpstr>Tabell 7</vt:lpstr>
      <vt:lpstr>'Tabell 2'!Utskriftsområde</vt:lpstr>
      <vt:lpstr>'Tabell 4'!Utskriftsområde</vt:lpstr>
      <vt:lpstr>'Tabell 5'!Utskriftsområde</vt:lpstr>
      <vt:lpstr>'Tabell 6'!Utskriftsområde</vt:lpstr>
      <vt:lpstr>Data!Utskriftsrubriker</vt:lpstr>
      <vt:lpstr>'Tabell 1'!Utskriftsrubriker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 Ingela NR/OEM-Ö</dc:creator>
  <cp:lastModifiedBy>Runestav Sofia ESA/BFN/OE-Ö</cp:lastModifiedBy>
  <cp:lastPrinted>2016-09-20T10:51:38Z</cp:lastPrinted>
  <dcterms:created xsi:type="dcterms:W3CDTF">2014-08-21T11:16:13Z</dcterms:created>
  <dcterms:modified xsi:type="dcterms:W3CDTF">2023-03-13T09:05:04Z</dcterms:modified>
</cp:coreProperties>
</file>